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Union-Neratovice" sheetId="1" r:id="rId1"/>
    <sheet name="Konstruktiva C-Autoškoda" sheetId="2" r:id="rId2"/>
    <sheet name="Poděbrady-Slavia" sheetId="3" r:id="rId3"/>
    <sheet name="Benešov-Konstruktiva B" sheetId="4" r:id="rId4"/>
    <sheet name="Kosmonosy-Tehovec" sheetId="5" r:id="rId5"/>
    <sheet name="Vršovice-Kutná Hora" sheetId="6" r:id="rId6"/>
    <sheet name="Sparta Praha-Kolín" sheetId="7" r:id="rId7"/>
  </sheets>
  <definedNames/>
  <calcPr fullCalcOnLoad="1"/>
</workbook>
</file>

<file path=xl/sharedStrings.xml><?xml version="1.0" encoding="utf-8"?>
<sst xmlns="http://schemas.openxmlformats.org/spreadsheetml/2006/main" count="776" uniqueCount="224">
  <si>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</si>
  <si>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</si>
  <si>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</si>
  <si>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</si>
  <si>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</si>
  <si>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</si>
  <si>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</si>
  <si>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</si>
  <si>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</si>
  <si>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</si>
  <si>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</si>
  <si>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</si>
  <si>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</si>
  <si>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</si>
  <si>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</si>
  <si>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</si>
  <si>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</si>
  <si>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</si>
  <si>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</si>
  <si>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</si>
  <si>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</si>
  <si>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</si>
  <si>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</si>
  <si>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</si>
  <si>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</si>
  <si>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</si>
  <si>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</si>
  <si>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</si>
  <si>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</si>
  <si>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</si>
  <si>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</si>
  <si>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</si>
  <si>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</si>
  <si>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</si>
  <si>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</si>
  <si>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</si>
  <si>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</si>
  <si>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</si>
  <si>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</si>
  <si>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</si>
  <si>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</si>
  <si>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</si>
  <si>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</si>
  <si>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Neumajer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</si>
  <si>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</si>
  <si>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</si>
  <si>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</si>
  <si>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</si>
  <si>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</si>
  <si>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</si>
  <si>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</si>
  <si>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>Náhradní rohodčí: Jiří Novotný (I/0065)</t>
  </si>
  <si>
    <t>TJ Sokol Kolín B</t>
  </si>
  <si>
    <t>Dubský Martin</t>
  </si>
  <si>
    <t>A/022</t>
  </si>
  <si>
    <t>12.1.2015, Dubský Martin v.r.</t>
  </si>
  <si>
    <t>Dubský Martin v.r.</t>
  </si>
  <si>
    <t>Krákora</t>
  </si>
  <si>
    <t>Vojta</t>
  </si>
  <si>
    <t>Brdičko</t>
  </si>
  <si>
    <t>Jan</t>
  </si>
  <si>
    <t>Zelenka</t>
  </si>
  <si>
    <t>Vojtěch</t>
  </si>
  <si>
    <t xml:space="preserve">Vacková </t>
  </si>
  <si>
    <t>Jitka</t>
  </si>
  <si>
    <t>Holoubek</t>
  </si>
  <si>
    <t>Pavel</t>
  </si>
  <si>
    <t>Mierva</t>
  </si>
  <si>
    <t>Dalibor</t>
  </si>
  <si>
    <t>Mikoláš</t>
  </si>
  <si>
    <t>Josef</t>
  </si>
  <si>
    <t>Mierva Dalibor</t>
  </si>
  <si>
    <t>20,5°C</t>
  </si>
  <si>
    <t>II/0171</t>
  </si>
  <si>
    <t>NAVRÁTIL Milan</t>
  </si>
  <si>
    <t>František Tesař</t>
  </si>
  <si>
    <t>Pavel Grygar</t>
  </si>
  <si>
    <t>Jaroslav</t>
  </si>
  <si>
    <t>Karel</t>
  </si>
  <si>
    <t>Čermák</t>
  </si>
  <si>
    <t>Holada</t>
  </si>
  <si>
    <t>Zdeněk</t>
  </si>
  <si>
    <t>KONČEL</t>
  </si>
  <si>
    <t>ŠVEDA</t>
  </si>
  <si>
    <t>František</t>
  </si>
  <si>
    <t>Jiří</t>
  </si>
  <si>
    <t>TESAŘ</t>
  </si>
  <si>
    <t>JABŮREK</t>
  </si>
  <si>
    <t>Zbyněk</t>
  </si>
  <si>
    <t>PUFLER</t>
  </si>
  <si>
    <t>VILÍMOVSKÝ</t>
  </si>
  <si>
    <t>Antonín</t>
  </si>
  <si>
    <t>POKORNÝ</t>
  </si>
  <si>
    <t>KREJZA</t>
  </si>
  <si>
    <t>Bohumír</t>
  </si>
  <si>
    <t>KOPECKÝ</t>
  </si>
  <si>
    <t>REJTHÁREK</t>
  </si>
  <si>
    <t>TJ SPARTA KUTNÁ HORA "C"</t>
  </si>
  <si>
    <t>TJ SOKOL PRAHA VRŠOVICE "A"</t>
  </si>
  <si>
    <t>TJ Sokol Praha Vršovice</t>
  </si>
  <si>
    <t xml:space="preserve">16.01.2015, </t>
  </si>
  <si>
    <t>31.08.2016</t>
  </si>
  <si>
    <t>Vedoucí družstev</t>
  </si>
  <si>
    <t>Šmidlík Petr</t>
  </si>
  <si>
    <t>Řípa Věroslav</t>
  </si>
  <si>
    <t>Jaromír</t>
  </si>
  <si>
    <t>Hrouda</t>
  </si>
  <si>
    <t>Fabián</t>
  </si>
  <si>
    <t>Filip</t>
  </si>
  <si>
    <t>Bílek</t>
  </si>
  <si>
    <t>Bajer</t>
  </si>
  <si>
    <t>Šmidlík</t>
  </si>
  <si>
    <t>Kocurek</t>
  </si>
  <si>
    <t>Jakub</t>
  </si>
  <si>
    <t>Aleš</t>
  </si>
  <si>
    <t>Mlejnek</t>
  </si>
  <si>
    <t>Marek</t>
  </si>
  <si>
    <t>Procházka</t>
  </si>
  <si>
    <t>Náhlovský</t>
  </si>
  <si>
    <t>Ondrej</t>
  </si>
  <si>
    <t>Šťastný</t>
  </si>
  <si>
    <t>Troják</t>
  </si>
  <si>
    <t>TJ Sokol Tehovec A</t>
  </si>
  <si>
    <t>KK Kosmonosy B</t>
  </si>
  <si>
    <t>KK Kosmonosy</t>
  </si>
  <si>
    <t>Nebylo</t>
  </si>
  <si>
    <t>Nejsou</t>
  </si>
  <si>
    <t>II/401</t>
  </si>
  <si>
    <t>Palát Karel</t>
  </si>
  <si>
    <t>Šnejdar Miroslav</t>
  </si>
  <si>
    <t>Ladislav Kalous</t>
  </si>
  <si>
    <t>Stanislav</t>
  </si>
  <si>
    <t xml:space="preserve">Vesecký </t>
  </si>
  <si>
    <t>Drábek</t>
  </si>
  <si>
    <t>Milan</t>
  </si>
  <si>
    <t>Lukáš</t>
  </si>
  <si>
    <t>Perman</t>
  </si>
  <si>
    <t>Kočí</t>
  </si>
  <si>
    <t>Michal</t>
  </si>
  <si>
    <t>Ladislav</t>
  </si>
  <si>
    <t>Maryška</t>
  </si>
  <si>
    <t>Žebrakovský</t>
  </si>
  <si>
    <t>Šnejdar</t>
  </si>
  <si>
    <t>Červ</t>
  </si>
  <si>
    <t>Hlava</t>
  </si>
  <si>
    <t>Franěk</t>
  </si>
  <si>
    <t>Makovička</t>
  </si>
  <si>
    <t>Kalous</t>
  </si>
  <si>
    <t>KK Konstruktiva Praha B</t>
  </si>
  <si>
    <t>TJ Sokol Benešov B</t>
  </si>
  <si>
    <t>BENEŠOV</t>
  </si>
  <si>
    <t>13.1.2015 Jiří Miláček v.r.</t>
  </si>
  <si>
    <t>Fořt Jan 14963 1.start náhradníka</t>
  </si>
  <si>
    <t>II / 0233</t>
  </si>
  <si>
    <t>Jiří Miláček</t>
  </si>
  <si>
    <t>Jungman Aleš</t>
  </si>
  <si>
    <t>Šustr Ondřej</t>
  </si>
  <si>
    <t>Ondřej</t>
  </si>
  <si>
    <t>Burger</t>
  </si>
  <si>
    <t>Šustr</t>
  </si>
  <si>
    <t>Libor</t>
  </si>
  <si>
    <t>Jiří st</t>
  </si>
  <si>
    <t>Nováček</t>
  </si>
  <si>
    <t>Miláček</t>
  </si>
  <si>
    <t>Vratislav</t>
  </si>
  <si>
    <t>Fořt</t>
  </si>
  <si>
    <t>Tesař</t>
  </si>
  <si>
    <t>Kryda</t>
  </si>
  <si>
    <t>Anděl</t>
  </si>
  <si>
    <t>Jiří ml</t>
  </si>
  <si>
    <t>Vaňata</t>
  </si>
  <si>
    <t>Jungmann</t>
  </si>
  <si>
    <t>Stejskal</t>
  </si>
  <si>
    <t>KK Slavia Praha A</t>
  </si>
  <si>
    <t>KK Jiří Poděbrady -  B</t>
  </si>
  <si>
    <t>13.1.2015</t>
  </si>
  <si>
    <t>Poděbrady</t>
  </si>
  <si>
    <t>I/0065</t>
  </si>
  <si>
    <t>Jiří Novotný</t>
  </si>
  <si>
    <t>Palaštuk</t>
  </si>
  <si>
    <t>Pavel Wohlmuth</t>
  </si>
  <si>
    <t>Vyšohlíd</t>
  </si>
  <si>
    <t>Barchánek</t>
  </si>
  <si>
    <t>Klement</t>
  </si>
  <si>
    <t xml:space="preserve">Cíla </t>
  </si>
  <si>
    <t>Novotný</t>
  </si>
  <si>
    <t>Samolák</t>
  </si>
  <si>
    <t>Wohlmuth</t>
  </si>
  <si>
    <t>Hybš</t>
  </si>
  <si>
    <t>Tereza</t>
  </si>
  <si>
    <t>Novák</t>
  </si>
  <si>
    <t xml:space="preserve">Komárková </t>
  </si>
  <si>
    <t>TJ AŠ Mladá Boleslav</t>
  </si>
  <si>
    <t>KK Konstruktiva Praha C</t>
  </si>
  <si>
    <t>Braník 1-4</t>
  </si>
  <si>
    <t>Náhradníci družstva Neratovic: Sklenář Jaromír 02560, 1. start, Meščan Martin 21574, 1. start, Šteiner Petr 20299, 1. start</t>
  </si>
  <si>
    <t>Franc Michal</t>
  </si>
  <si>
    <t>Altmann Jiří</t>
  </si>
  <si>
    <t>22.15</t>
  </si>
  <si>
    <t>19.30</t>
  </si>
  <si>
    <t>A/019</t>
  </si>
  <si>
    <t>Soukup Luboš</t>
  </si>
  <si>
    <t>Polanský Luboš</t>
  </si>
  <si>
    <t>Dušan</t>
  </si>
  <si>
    <t>Luboš</t>
  </si>
  <si>
    <t>Plocek</t>
  </si>
  <si>
    <t>Polanský</t>
  </si>
  <si>
    <t>David</t>
  </si>
  <si>
    <t>Šteiner</t>
  </si>
  <si>
    <t>Dittrich</t>
  </si>
  <si>
    <t>Luděk</t>
  </si>
  <si>
    <t>Ctirad</t>
  </si>
  <si>
    <t>Uher</t>
  </si>
  <si>
    <t>Dudycha</t>
  </si>
  <si>
    <t>Meščan</t>
  </si>
  <si>
    <t>Franc</t>
  </si>
  <si>
    <t>Ivan</t>
  </si>
  <si>
    <t>Sklenář</t>
  </si>
  <si>
    <t>Vlček</t>
  </si>
  <si>
    <t>Burock</t>
  </si>
  <si>
    <t>Soukup</t>
  </si>
  <si>
    <t>TJ Neratovice</t>
  </si>
  <si>
    <t>PSK UNION A</t>
  </si>
  <si>
    <t>PSK Union 1 - 4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</si>
</sst>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61" xfId="0" applyFont="1" applyFill="1" applyBorder="1" applyAlignment="1" applyProtection="1">
      <alignment horizontal="left" indent="1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14" fontId="11" fillId="0" borderId="61" xfId="0" applyNumberFormat="1" applyFont="1" applyFill="1" applyBorder="1" applyAlignment="1" applyProtection="1">
      <alignment/>
      <protection hidden="1" locked="0"/>
    </xf>
    <xf numFmtId="0" fontId="11" fillId="0" borderId="61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1" xfId="0" applyFill="1" applyBorder="1" applyAlignment="1" applyProtection="1">
      <alignment/>
      <protection hidden="1" locked="0"/>
    </xf>
    <xf numFmtId="0" fontId="11" fillId="0" borderId="61" xfId="0" applyFont="1" applyFill="1" applyBorder="1" applyAlignment="1" applyProtection="1">
      <alignment horizontal="left" indent="1"/>
      <protection hidden="1" locked="0"/>
    </xf>
    <xf numFmtId="14" fontId="0" fillId="0" borderId="65" xfId="0" applyNumberFormat="1" applyFill="1" applyBorder="1" applyAlignment="1" applyProtection="1">
      <alignment horizontal="left" indent="1"/>
      <protection hidden="1" locked="0"/>
    </xf>
    <xf numFmtId="0" fontId="0" fillId="0" borderId="65" xfId="0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61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1" xfId="0" applyNumberFormat="1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6" fillId="0" borderId="61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1" xfId="0" applyNumberFormat="1" applyFont="1" applyFill="1" applyBorder="1" applyAlignment="1" applyProtection="1">
      <alignment horizontal="center"/>
      <protection hidden="1" locked="0"/>
    </xf>
    <xf numFmtId="0" fontId="6" fillId="0" borderId="61" xfId="0" applyFont="1" applyFill="1" applyBorder="1" applyAlignment="1" applyProtection="1">
      <alignment horizontal="center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1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61" xfId="0" applyNumberFormat="1" applyFont="1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/>
      <protection hidden="1" locked="0"/>
    </xf>
    <xf numFmtId="0" fontId="0" fillId="0" borderId="58" xfId="0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14" fontId="6" fillId="0" borderId="61" xfId="0" applyNumberFormat="1" applyFont="1" applyBorder="1" applyAlignment="1" applyProtection="1">
      <alignment horizont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00" t="s">
        <v>38</v>
      </c>
      <c r="L1" s="185" t="s">
        <v>223</v>
      </c>
      <c r="M1" s="185"/>
      <c r="N1" s="185"/>
      <c r="O1" s="186" t="s">
        <v>37</v>
      </c>
      <c r="P1" s="186"/>
      <c r="Q1" s="187">
        <v>42019</v>
      </c>
      <c r="R1" s="188"/>
      <c r="S1" s="188"/>
    </row>
    <row r="2" spans="2:3" ht="6" customHeight="1" thickBot="1">
      <c r="B2" s="193"/>
      <c r="C2" s="193"/>
    </row>
    <row r="3" spans="1:19" ht="19.5" customHeight="1" thickBot="1">
      <c r="A3" s="140" t="s">
        <v>2</v>
      </c>
      <c r="B3" s="189" t="s">
        <v>222</v>
      </c>
      <c r="C3" s="190"/>
      <c r="D3" s="190"/>
      <c r="E3" s="190"/>
      <c r="F3" s="190"/>
      <c r="G3" s="190"/>
      <c r="H3" s="190"/>
      <c r="I3" s="191"/>
      <c r="K3" s="140" t="s">
        <v>3</v>
      </c>
      <c r="L3" s="189" t="s">
        <v>221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1" t="s">
        <v>4</v>
      </c>
      <c r="B5" s="182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9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9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220</v>
      </c>
      <c r="B8" s="170"/>
      <c r="C8" s="133">
        <v>1</v>
      </c>
      <c r="D8" s="132">
        <v>145</v>
      </c>
      <c r="E8" s="131">
        <v>52</v>
      </c>
      <c r="F8" s="131">
        <v>3</v>
      </c>
      <c r="G8" s="130">
        <f>IF(AND(ISBLANK(D8),ISBLANK(E8)),"",D8+E8)</f>
        <v>197</v>
      </c>
      <c r="H8" s="129">
        <f>IF(OR(ISNUMBER($G8),ISNUMBER($Q8)),(SIGN(N($G8)-N($Q8))+1)/2,"")</f>
        <v>0</v>
      </c>
      <c r="I8" s="123"/>
      <c r="K8" s="169" t="s">
        <v>219</v>
      </c>
      <c r="L8" s="170"/>
      <c r="M8" s="133">
        <v>1</v>
      </c>
      <c r="N8" s="132">
        <v>137</v>
      </c>
      <c r="O8" s="131">
        <v>62</v>
      </c>
      <c r="P8" s="131">
        <v>1</v>
      </c>
      <c r="Q8" s="130">
        <f>IF(AND(ISBLANK(N8),ISBLANK(O8)),"",N8+O8)</f>
        <v>199</v>
      </c>
      <c r="R8" s="129">
        <f>IF(ISNUMBER($H8),1-$H8,"")</f>
        <v>1</v>
      </c>
      <c r="S8" s="123"/>
    </row>
    <row r="9" spans="1:19" ht="12.75" customHeight="1">
      <c r="A9" s="171"/>
      <c r="B9" s="172"/>
      <c r="C9" s="128">
        <v>2</v>
      </c>
      <c r="D9" s="127">
        <v>143</v>
      </c>
      <c r="E9" s="126">
        <v>63</v>
      </c>
      <c r="F9" s="126">
        <v>0</v>
      </c>
      <c r="G9" s="125">
        <f>IF(AND(ISBLANK(D9),ISBLANK(E9)),"",D9+E9)</f>
        <v>206</v>
      </c>
      <c r="H9" s="124">
        <f>IF(OR(ISNUMBER($G9),ISNUMBER($Q9)),(SIGN(N($G9)-N($Q9))+1)/2,"")</f>
        <v>0</v>
      </c>
      <c r="I9" s="123"/>
      <c r="K9" s="171"/>
      <c r="L9" s="172"/>
      <c r="M9" s="128">
        <v>2</v>
      </c>
      <c r="N9" s="127">
        <v>148</v>
      </c>
      <c r="O9" s="126">
        <v>63</v>
      </c>
      <c r="P9" s="126">
        <v>3</v>
      </c>
      <c r="Q9" s="125">
        <f>IF(AND(ISBLANK(N9),ISBLANK(O9)),"",N9+O9)</f>
        <v>211</v>
      </c>
      <c r="R9" s="124">
        <f>IF(ISNUMBER($H9),1-$H9,"")</f>
        <v>1</v>
      </c>
      <c r="S9" s="123"/>
    </row>
    <row r="10" spans="1:19" ht="12.75" customHeight="1" thickBot="1">
      <c r="A10" s="173" t="s">
        <v>204</v>
      </c>
      <c r="B10" s="174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3" t="s">
        <v>46</v>
      </c>
      <c r="L10" s="174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5"/>
      <c r="B11" s="176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9">
        <f>IF(ISNUMBER(H12),(SIGN(1000*($H12-$R12)+$G12-$Q12)+1)/2,"")</f>
        <v>0</v>
      </c>
      <c r="K11" s="175"/>
      <c r="L11" s="176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9">
        <f>IF(ISNUMBER($I11),1-$I11,"")</f>
        <v>1</v>
      </c>
    </row>
    <row r="12" spans="1:19" ht="15.75" customHeight="1" thickBot="1">
      <c r="A12" s="177">
        <v>10118</v>
      </c>
      <c r="B12" s="178"/>
      <c r="C12" s="117" t="s">
        <v>12</v>
      </c>
      <c r="D12" s="114">
        <f>IF(ISNUMBER($G12),SUM(D8:D11),"")</f>
        <v>288</v>
      </c>
      <c r="E12" s="116">
        <f>IF(ISNUMBER($G12),SUM(E8:E11),"")</f>
        <v>115</v>
      </c>
      <c r="F12" s="116">
        <f>IF(ISNUMBER($G12),SUM(F8:F11),"")</f>
        <v>3</v>
      </c>
      <c r="G12" s="115">
        <f>IF(SUM($G8:$G11)+SUM($Q8:$Q11)&gt;0,SUM(G8:G11),"")</f>
        <v>403</v>
      </c>
      <c r="H12" s="114">
        <f>IF(ISNUMBER($G12),SUM(H8:H11),"")</f>
        <v>0</v>
      </c>
      <c r="I12" s="180"/>
      <c r="K12" s="177">
        <v>14005</v>
      </c>
      <c r="L12" s="178"/>
      <c r="M12" s="117" t="s">
        <v>12</v>
      </c>
      <c r="N12" s="114">
        <f>IF(ISNUMBER($G12),SUM(N8:N11),"")</f>
        <v>285</v>
      </c>
      <c r="O12" s="116">
        <f>IF(ISNUMBER($G12),SUM(O8:O11),"")</f>
        <v>125</v>
      </c>
      <c r="P12" s="116">
        <f>IF(ISNUMBER($G12),SUM(P8:P11),"")</f>
        <v>4</v>
      </c>
      <c r="Q12" s="115">
        <f>IF(SUM($G8:$G11)+SUM($Q8:$Q11)&gt;0,SUM(Q8:Q11),"")</f>
        <v>410</v>
      </c>
      <c r="R12" s="114">
        <f>IF(ISNUMBER($G12),SUM(R8:R11),"")</f>
        <v>2</v>
      </c>
      <c r="S12" s="180"/>
    </row>
    <row r="13" spans="1:19" ht="12.75" customHeight="1">
      <c r="A13" s="169" t="s">
        <v>218</v>
      </c>
      <c r="B13" s="170"/>
      <c r="C13" s="133">
        <v>1</v>
      </c>
      <c r="D13" s="132">
        <v>135</v>
      </c>
      <c r="E13" s="131">
        <v>79</v>
      </c>
      <c r="F13" s="131">
        <v>1</v>
      </c>
      <c r="G13" s="130">
        <f>IF(AND(ISBLANK(D13),ISBLANK(E13)),"",D13+E13)</f>
        <v>214</v>
      </c>
      <c r="H13" s="129">
        <f>IF(OR(ISNUMBER($G13),ISNUMBER($Q13)),(SIGN(N($G13)-N($Q13))+1)/2,"")</f>
        <v>1</v>
      </c>
      <c r="I13" s="123"/>
      <c r="K13" s="169" t="s">
        <v>217</v>
      </c>
      <c r="L13" s="170"/>
      <c r="M13" s="133">
        <v>1</v>
      </c>
      <c r="N13" s="132">
        <v>138</v>
      </c>
      <c r="O13" s="131">
        <v>53</v>
      </c>
      <c r="P13" s="131">
        <v>3</v>
      </c>
      <c r="Q13" s="130">
        <f>IF(AND(ISBLANK(N13),ISBLANK(O13)),"",N13+O13)</f>
        <v>191</v>
      </c>
      <c r="R13" s="129">
        <f>IF(ISNUMBER($H13),1-$H13,"")</f>
        <v>0</v>
      </c>
      <c r="S13" s="123"/>
    </row>
    <row r="14" spans="1:19" ht="12.75" customHeight="1">
      <c r="A14" s="171"/>
      <c r="B14" s="172"/>
      <c r="C14" s="128">
        <v>2</v>
      </c>
      <c r="D14" s="127">
        <v>137</v>
      </c>
      <c r="E14" s="126">
        <v>70</v>
      </c>
      <c r="F14" s="126">
        <v>1</v>
      </c>
      <c r="G14" s="125">
        <f>IF(AND(ISBLANK(D14),ISBLANK(E14)),"",D14+E14)</f>
        <v>207</v>
      </c>
      <c r="H14" s="124">
        <f>IF(OR(ISNUMBER($G14),ISNUMBER($Q14)),(SIGN(N($G14)-N($Q14))+1)/2,"")</f>
        <v>0.5</v>
      </c>
      <c r="I14" s="123"/>
      <c r="K14" s="171"/>
      <c r="L14" s="172"/>
      <c r="M14" s="128">
        <v>2</v>
      </c>
      <c r="N14" s="127">
        <v>138</v>
      </c>
      <c r="O14" s="126">
        <v>69</v>
      </c>
      <c r="P14" s="126">
        <v>3</v>
      </c>
      <c r="Q14" s="125">
        <f>IF(AND(ISBLANK(N14),ISBLANK(O14)),"",N14+O14)</f>
        <v>207</v>
      </c>
      <c r="R14" s="124">
        <f>IF(ISNUMBER($H14),1-$H14,"")</f>
        <v>0.5</v>
      </c>
      <c r="S14" s="123"/>
    </row>
    <row r="15" spans="1:19" ht="12.75" customHeight="1" thickBot="1">
      <c r="A15" s="173" t="s">
        <v>216</v>
      </c>
      <c r="B15" s="174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3" t="s">
        <v>105</v>
      </c>
      <c r="L15" s="174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5"/>
      <c r="B16" s="176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9">
        <f>IF(ISNUMBER(H17),(SIGN(1000*($H17-$R17)+$G17-$Q17)+1)/2,"")</f>
        <v>1</v>
      </c>
      <c r="K16" s="175"/>
      <c r="L16" s="176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9">
        <f>IF(ISNUMBER($I16),1-$I16,"")</f>
        <v>0</v>
      </c>
    </row>
    <row r="17" spans="1:19" ht="15.75" customHeight="1" thickBot="1">
      <c r="A17" s="177">
        <v>1234</v>
      </c>
      <c r="B17" s="178"/>
      <c r="C17" s="117" t="s">
        <v>12</v>
      </c>
      <c r="D17" s="114">
        <f>IF(ISNUMBER($G17),SUM(D13:D16),"")</f>
        <v>272</v>
      </c>
      <c r="E17" s="116">
        <f>IF(ISNUMBER($G17),SUM(E13:E16),"")</f>
        <v>149</v>
      </c>
      <c r="F17" s="116">
        <f>IF(ISNUMBER($G17),SUM(F13:F16),"")</f>
        <v>2</v>
      </c>
      <c r="G17" s="115">
        <f>IF(SUM($G13:$G16)+SUM($Q13:$Q16)&gt;0,SUM(G13:G16),"")</f>
        <v>421</v>
      </c>
      <c r="H17" s="114">
        <f>IF(ISNUMBER($G17),SUM(H13:H16),"")</f>
        <v>1.5</v>
      </c>
      <c r="I17" s="180"/>
      <c r="K17" s="177">
        <v>2560</v>
      </c>
      <c r="L17" s="178"/>
      <c r="M17" s="117" t="s">
        <v>12</v>
      </c>
      <c r="N17" s="114">
        <f>IF(ISNUMBER($G17),SUM(N13:N16),"")</f>
        <v>276</v>
      </c>
      <c r="O17" s="116">
        <f>IF(ISNUMBER($G17),SUM(O13:O16),"")</f>
        <v>122</v>
      </c>
      <c r="P17" s="116">
        <f>IF(ISNUMBER($G17),SUM(P13:P16),"")</f>
        <v>6</v>
      </c>
      <c r="Q17" s="115">
        <f>IF(SUM($G13:$G16)+SUM($Q13:$Q16)&gt;0,SUM(Q13:Q16),"")</f>
        <v>398</v>
      </c>
      <c r="R17" s="114">
        <f>IF(ISNUMBER($G17),SUM(R13:R16),"")</f>
        <v>0.5</v>
      </c>
      <c r="S17" s="180"/>
    </row>
    <row r="18" spans="1:19" ht="12.75" customHeight="1">
      <c r="A18" s="169" t="s">
        <v>215</v>
      </c>
      <c r="B18" s="170"/>
      <c r="C18" s="133">
        <v>1</v>
      </c>
      <c r="D18" s="132">
        <v>127</v>
      </c>
      <c r="E18" s="131">
        <v>50</v>
      </c>
      <c r="F18" s="131">
        <v>7</v>
      </c>
      <c r="G18" s="130">
        <f>IF(AND(ISBLANK(D18),ISBLANK(E18)),"",D18+E18)</f>
        <v>177</v>
      </c>
      <c r="H18" s="129">
        <f>IF(OR(ISNUMBER($G18),ISNUMBER($Q18)),(SIGN(N($G18)-N($Q18))+1)/2,"")</f>
        <v>0</v>
      </c>
      <c r="I18" s="123"/>
      <c r="K18" s="169" t="s">
        <v>214</v>
      </c>
      <c r="L18" s="170"/>
      <c r="M18" s="133">
        <v>1</v>
      </c>
      <c r="N18" s="132">
        <v>135</v>
      </c>
      <c r="O18" s="131">
        <v>54</v>
      </c>
      <c r="P18" s="131">
        <v>4</v>
      </c>
      <c r="Q18" s="130">
        <f>IF(AND(ISBLANK(N18),ISBLANK(O18)),"",N18+O18)</f>
        <v>189</v>
      </c>
      <c r="R18" s="129">
        <f>IF(ISNUMBER($H18),1-$H18,"")</f>
        <v>1</v>
      </c>
      <c r="S18" s="123"/>
    </row>
    <row r="19" spans="1:19" ht="12.75" customHeight="1">
      <c r="A19" s="171"/>
      <c r="B19" s="172"/>
      <c r="C19" s="128">
        <v>2</v>
      </c>
      <c r="D19" s="127">
        <v>130</v>
      </c>
      <c r="E19" s="126">
        <v>53</v>
      </c>
      <c r="F19" s="126">
        <v>3</v>
      </c>
      <c r="G19" s="125">
        <f>IF(AND(ISBLANK(D19),ISBLANK(E19)),"",D19+E19)</f>
        <v>183</v>
      </c>
      <c r="H19" s="124">
        <f>IF(OR(ISNUMBER($G19),ISNUMBER($Q19)),(SIGN(N($G19)-N($Q19))+1)/2,"")</f>
        <v>0</v>
      </c>
      <c r="I19" s="123"/>
      <c r="K19" s="171"/>
      <c r="L19" s="172"/>
      <c r="M19" s="128">
        <v>2</v>
      </c>
      <c r="N19" s="127">
        <v>137</v>
      </c>
      <c r="O19" s="126">
        <v>67</v>
      </c>
      <c r="P19" s="126">
        <v>4</v>
      </c>
      <c r="Q19" s="125">
        <f>IF(AND(ISBLANK(N19),ISBLANK(O19)),"",N19+O19)</f>
        <v>204</v>
      </c>
      <c r="R19" s="124">
        <f>IF(ISNUMBER($H19),1-$H19,"")</f>
        <v>1</v>
      </c>
      <c r="S19" s="123"/>
    </row>
    <row r="20" spans="1:19" ht="12.75" customHeight="1" thickBot="1">
      <c r="A20" s="173" t="s">
        <v>138</v>
      </c>
      <c r="B20" s="174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3" t="s">
        <v>42</v>
      </c>
      <c r="L20" s="174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5"/>
      <c r="B21" s="176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9">
        <f>IF(ISNUMBER(H22),(SIGN(1000*($H22-$R22)+$G22-$Q22)+1)/2,"")</f>
        <v>0</v>
      </c>
      <c r="K21" s="175"/>
      <c r="L21" s="176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9">
        <f>IF(ISNUMBER($I21),1-$I21,"")</f>
        <v>1</v>
      </c>
    </row>
    <row r="22" spans="1:19" ht="15.75" customHeight="1" thickBot="1">
      <c r="A22" s="177">
        <v>9470</v>
      </c>
      <c r="B22" s="178"/>
      <c r="C22" s="117" t="s">
        <v>12</v>
      </c>
      <c r="D22" s="114">
        <f>IF(ISNUMBER($G22),SUM(D18:D21),"")</f>
        <v>257</v>
      </c>
      <c r="E22" s="116">
        <f>IF(ISNUMBER($G22),SUM(E18:E21),"")</f>
        <v>103</v>
      </c>
      <c r="F22" s="116">
        <f>IF(ISNUMBER($G22),SUM(F18:F21),"")</f>
        <v>10</v>
      </c>
      <c r="G22" s="115">
        <f>IF(SUM($G18:$G21)+SUM($Q18:$Q21)&gt;0,SUM(G18:G21),"")</f>
        <v>360</v>
      </c>
      <c r="H22" s="114">
        <f>IF(ISNUMBER($G22),SUM(H18:H21),"")</f>
        <v>0</v>
      </c>
      <c r="I22" s="180"/>
      <c r="K22" s="177">
        <v>21574</v>
      </c>
      <c r="L22" s="178"/>
      <c r="M22" s="117" t="s">
        <v>12</v>
      </c>
      <c r="N22" s="114">
        <f>IF(ISNUMBER($G22),SUM(N18:N21),"")</f>
        <v>272</v>
      </c>
      <c r="O22" s="116">
        <f>IF(ISNUMBER($G22),SUM(O18:O21),"")</f>
        <v>121</v>
      </c>
      <c r="P22" s="116">
        <f>IF(ISNUMBER($G22),SUM(P18:P21),"")</f>
        <v>8</v>
      </c>
      <c r="Q22" s="115">
        <f>IF(SUM($G18:$G21)+SUM($Q18:$Q21)&gt;0,SUM(Q18:Q21),"")</f>
        <v>393</v>
      </c>
      <c r="R22" s="114">
        <f>IF(ISNUMBER($G22),SUM(R18:R21),"")</f>
        <v>2</v>
      </c>
      <c r="S22" s="180"/>
    </row>
    <row r="23" spans="1:19" ht="12.75" customHeight="1">
      <c r="A23" s="169" t="s">
        <v>213</v>
      </c>
      <c r="B23" s="170"/>
      <c r="C23" s="133">
        <v>1</v>
      </c>
      <c r="D23" s="132">
        <v>145</v>
      </c>
      <c r="E23" s="131">
        <v>54</v>
      </c>
      <c r="F23" s="131">
        <v>6</v>
      </c>
      <c r="G23" s="130">
        <f>IF(AND(ISBLANK(D23),ISBLANK(E23)),"",D23+E23)</f>
        <v>199</v>
      </c>
      <c r="H23" s="129">
        <f>IF(OR(ISNUMBER($G23),ISNUMBER($Q23)),(SIGN(N($G23)-N($Q23))+1)/2,"")</f>
        <v>0</v>
      </c>
      <c r="I23" s="123"/>
      <c r="K23" s="169" t="s">
        <v>212</v>
      </c>
      <c r="L23" s="170"/>
      <c r="M23" s="133">
        <v>1</v>
      </c>
      <c r="N23" s="132">
        <v>141</v>
      </c>
      <c r="O23" s="131">
        <v>63</v>
      </c>
      <c r="P23" s="131">
        <v>3</v>
      </c>
      <c r="Q23" s="130">
        <f>IF(AND(ISBLANK(N23),ISBLANK(O23)),"",N23+O23)</f>
        <v>204</v>
      </c>
      <c r="R23" s="129">
        <f>IF(ISNUMBER($H23),1-$H23,"")</f>
        <v>1</v>
      </c>
      <c r="S23" s="123"/>
    </row>
    <row r="24" spans="1:19" ht="12.75" customHeight="1">
      <c r="A24" s="171"/>
      <c r="B24" s="172"/>
      <c r="C24" s="128">
        <v>2</v>
      </c>
      <c r="D24" s="127">
        <v>127</v>
      </c>
      <c r="E24" s="126">
        <v>61</v>
      </c>
      <c r="F24" s="126">
        <v>1</v>
      </c>
      <c r="G24" s="125">
        <f>IF(AND(ISBLANK(D24),ISBLANK(E24)),"",D24+E24)</f>
        <v>188</v>
      </c>
      <c r="H24" s="124">
        <f>IF(OR(ISNUMBER($G24),ISNUMBER($Q24)),(SIGN(N($G24)-N($Q24))+1)/2,"")</f>
        <v>0</v>
      </c>
      <c r="I24" s="123"/>
      <c r="K24" s="171"/>
      <c r="L24" s="172"/>
      <c r="M24" s="128">
        <v>2</v>
      </c>
      <c r="N24" s="127">
        <v>123</v>
      </c>
      <c r="O24" s="126">
        <v>71</v>
      </c>
      <c r="P24" s="126">
        <v>3</v>
      </c>
      <c r="Q24" s="125">
        <f>IF(AND(ISBLANK(N24),ISBLANK(O24)),"",N24+O24)</f>
        <v>194</v>
      </c>
      <c r="R24" s="124">
        <f>IF(ISNUMBER($H24),1-$H24,"")</f>
        <v>1</v>
      </c>
      <c r="S24" s="123"/>
    </row>
    <row r="25" spans="1:19" ht="12.75" customHeight="1" thickBot="1">
      <c r="A25" s="173" t="s">
        <v>211</v>
      </c>
      <c r="B25" s="174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3" t="s">
        <v>210</v>
      </c>
      <c r="L25" s="174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5"/>
      <c r="B26" s="176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9">
        <f>IF(ISNUMBER(H27),(SIGN(1000*($H27-$R27)+$G27-$Q27)+1)/2,"")</f>
        <v>0</v>
      </c>
      <c r="K26" s="175"/>
      <c r="L26" s="176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9">
        <f>IF(ISNUMBER($I26),1-$I26,"")</f>
        <v>1</v>
      </c>
    </row>
    <row r="27" spans="1:19" ht="15.75" customHeight="1" thickBot="1">
      <c r="A27" s="177">
        <v>9458</v>
      </c>
      <c r="B27" s="178"/>
      <c r="C27" s="117" t="s">
        <v>12</v>
      </c>
      <c r="D27" s="114">
        <f>IF(ISNUMBER($G27),SUM(D23:D26),"")</f>
        <v>272</v>
      </c>
      <c r="E27" s="116">
        <f>IF(ISNUMBER($G27),SUM(E23:E26),"")</f>
        <v>115</v>
      </c>
      <c r="F27" s="116">
        <f>IF(ISNUMBER($G27),SUM(F23:F26),"")</f>
        <v>7</v>
      </c>
      <c r="G27" s="115">
        <f>IF(SUM($G23:$G26)+SUM($Q23:$Q26)&gt;0,SUM(G23:G26),"")</f>
        <v>387</v>
      </c>
      <c r="H27" s="114">
        <f>IF(ISNUMBER($G27),SUM(H23:H26),"")</f>
        <v>0</v>
      </c>
      <c r="I27" s="180"/>
      <c r="K27" s="177">
        <v>12115</v>
      </c>
      <c r="L27" s="178"/>
      <c r="M27" s="117" t="s">
        <v>12</v>
      </c>
      <c r="N27" s="114">
        <f>IF(ISNUMBER($G27),SUM(N23:N26),"")</f>
        <v>264</v>
      </c>
      <c r="O27" s="116">
        <f>IF(ISNUMBER($G27),SUM(O23:O26),"")</f>
        <v>134</v>
      </c>
      <c r="P27" s="116">
        <f>IF(ISNUMBER($G27),SUM(P23:P26),"")</f>
        <v>6</v>
      </c>
      <c r="Q27" s="115">
        <f>IF(SUM($G23:$G26)+SUM($Q23:$Q26)&gt;0,SUM(Q23:Q26),"")</f>
        <v>398</v>
      </c>
      <c r="R27" s="114">
        <f>IF(ISNUMBER($G27),SUM(R23:R26),"")</f>
        <v>2</v>
      </c>
      <c r="S27" s="180"/>
    </row>
    <row r="28" spans="1:19" ht="12.75" customHeight="1">
      <c r="A28" s="169" t="s">
        <v>209</v>
      </c>
      <c r="B28" s="170"/>
      <c r="C28" s="133">
        <v>1</v>
      </c>
      <c r="D28" s="132">
        <v>136</v>
      </c>
      <c r="E28" s="131">
        <v>71</v>
      </c>
      <c r="F28" s="131">
        <v>2</v>
      </c>
      <c r="G28" s="130">
        <f>IF(AND(ISBLANK(D28),ISBLANK(E28)),"",D28+E28)</f>
        <v>207</v>
      </c>
      <c r="H28" s="129">
        <f>IF(OR(ISNUMBER($G28),ISNUMBER($Q28)),(SIGN(N($G28)-N($Q28))+1)/2,"")</f>
        <v>1</v>
      </c>
      <c r="I28" s="123"/>
      <c r="K28" s="169" t="s">
        <v>208</v>
      </c>
      <c r="L28" s="170"/>
      <c r="M28" s="133">
        <v>1</v>
      </c>
      <c r="N28" s="132">
        <v>140</v>
      </c>
      <c r="O28" s="131">
        <v>59</v>
      </c>
      <c r="P28" s="131">
        <v>3</v>
      </c>
      <c r="Q28" s="130">
        <f>IF(AND(ISBLANK(N28),ISBLANK(O28)),"",N28+O28)</f>
        <v>199</v>
      </c>
      <c r="R28" s="129">
        <f>IF(ISNUMBER($H28),1-$H28,"")</f>
        <v>0</v>
      </c>
      <c r="S28" s="123"/>
    </row>
    <row r="29" spans="1:19" ht="12.75" customHeight="1">
      <c r="A29" s="171"/>
      <c r="B29" s="172"/>
      <c r="C29" s="128">
        <v>2</v>
      </c>
      <c r="D29" s="127">
        <v>129</v>
      </c>
      <c r="E29" s="126">
        <v>53</v>
      </c>
      <c r="F29" s="126">
        <v>3</v>
      </c>
      <c r="G29" s="125">
        <f>IF(AND(ISBLANK(D29),ISBLANK(E29)),"",D29+E29)</f>
        <v>182</v>
      </c>
      <c r="H29" s="124">
        <f>IF(OR(ISNUMBER($G29),ISNUMBER($Q29)),(SIGN(N($G29)-N($Q29))+1)/2,"")</f>
        <v>0</v>
      </c>
      <c r="I29" s="123"/>
      <c r="K29" s="171"/>
      <c r="L29" s="172"/>
      <c r="M29" s="128">
        <v>2</v>
      </c>
      <c r="N29" s="127">
        <v>123</v>
      </c>
      <c r="O29" s="126">
        <v>63</v>
      </c>
      <c r="P29" s="126">
        <v>1</v>
      </c>
      <c r="Q29" s="125">
        <f>IF(AND(ISBLANK(N29),ISBLANK(O29)),"",N29+O29)</f>
        <v>186</v>
      </c>
      <c r="R29" s="124">
        <f>IF(ISNUMBER($H29),1-$H29,"")</f>
        <v>1</v>
      </c>
      <c r="S29" s="123"/>
    </row>
    <row r="30" spans="1:19" ht="12.75" customHeight="1" thickBot="1">
      <c r="A30" s="173" t="s">
        <v>207</v>
      </c>
      <c r="B30" s="174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3" t="s">
        <v>44</v>
      </c>
      <c r="L30" s="174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5"/>
      <c r="B31" s="176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9">
        <f>IF(ISNUMBER(H32),(SIGN(1000*($H32-$R32)+$G32-$Q32)+1)/2,"")</f>
        <v>1</v>
      </c>
      <c r="K31" s="175"/>
      <c r="L31" s="176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9">
        <f>IF(ISNUMBER($I31),1-$I31,"")</f>
        <v>0</v>
      </c>
    </row>
    <row r="32" spans="1:19" ht="15.75" customHeight="1" thickBot="1">
      <c r="A32" s="177">
        <v>9458</v>
      </c>
      <c r="B32" s="178"/>
      <c r="C32" s="117" t="s">
        <v>12</v>
      </c>
      <c r="D32" s="114">
        <f>IF(ISNUMBER($G32),SUM(D28:D31),"")</f>
        <v>265</v>
      </c>
      <c r="E32" s="116">
        <f>IF(ISNUMBER($G32),SUM(E28:E31),"")</f>
        <v>124</v>
      </c>
      <c r="F32" s="116">
        <f>IF(ISNUMBER($G32),SUM(F28:F31),"")</f>
        <v>5</v>
      </c>
      <c r="G32" s="115">
        <f>IF(SUM($G28:$G31)+SUM($Q28:$Q31)&gt;0,SUM(G28:G31),"")</f>
        <v>389</v>
      </c>
      <c r="H32" s="114">
        <f>IF(ISNUMBER($G32),SUM(H28:H31),"")</f>
        <v>1</v>
      </c>
      <c r="I32" s="180"/>
      <c r="K32" s="177">
        <v>20299</v>
      </c>
      <c r="L32" s="178"/>
      <c r="M32" s="117" t="s">
        <v>12</v>
      </c>
      <c r="N32" s="114">
        <f>IF(ISNUMBER($G32),SUM(N28:N31),"")</f>
        <v>263</v>
      </c>
      <c r="O32" s="116">
        <f>IF(ISNUMBER($G32),SUM(O28:O31),"")</f>
        <v>122</v>
      </c>
      <c r="P32" s="116">
        <f>IF(ISNUMBER($G32),SUM(P28:P31),"")</f>
        <v>4</v>
      </c>
      <c r="Q32" s="115">
        <f>IF(SUM($G28:$G31)+SUM($Q28:$Q31)&gt;0,SUM(Q28:Q31),"")</f>
        <v>385</v>
      </c>
      <c r="R32" s="114">
        <f>IF(ISNUMBER($G32),SUM(R28:R31),"")</f>
        <v>1</v>
      </c>
      <c r="S32" s="180"/>
    </row>
    <row r="33" spans="1:19" ht="12.75" customHeight="1">
      <c r="A33" s="169" t="s">
        <v>206</v>
      </c>
      <c r="B33" s="170"/>
      <c r="C33" s="133">
        <v>1</v>
      </c>
      <c r="D33" s="132">
        <v>131</v>
      </c>
      <c r="E33" s="131">
        <v>61</v>
      </c>
      <c r="F33" s="131">
        <v>4</v>
      </c>
      <c r="G33" s="130">
        <f>IF(AND(ISBLANK(D33),ISBLANK(E33)),"",D33+E33)</f>
        <v>192</v>
      </c>
      <c r="H33" s="129">
        <f>IF(OR(ISNUMBER($G33),ISNUMBER($Q33)),(SIGN(N($G33)-N($Q33))+1)/2,"")</f>
        <v>0</v>
      </c>
      <c r="I33" s="123"/>
      <c r="K33" s="169" t="s">
        <v>205</v>
      </c>
      <c r="L33" s="170"/>
      <c r="M33" s="133">
        <v>1</v>
      </c>
      <c r="N33" s="132">
        <v>140</v>
      </c>
      <c r="O33" s="131">
        <v>71</v>
      </c>
      <c r="P33" s="131">
        <v>0</v>
      </c>
      <c r="Q33" s="130">
        <f>IF(AND(ISBLANK(N33),ISBLANK(O33)),"",N33+O33)</f>
        <v>211</v>
      </c>
      <c r="R33" s="129">
        <f>IF(ISNUMBER($H33),1-$H33,"")</f>
        <v>1</v>
      </c>
      <c r="S33" s="123"/>
    </row>
    <row r="34" spans="1:19" ht="12.75" customHeight="1">
      <c r="A34" s="171"/>
      <c r="B34" s="172"/>
      <c r="C34" s="128">
        <v>2</v>
      </c>
      <c r="D34" s="127">
        <v>138</v>
      </c>
      <c r="E34" s="126">
        <v>62</v>
      </c>
      <c r="F34" s="126">
        <v>5</v>
      </c>
      <c r="G34" s="125">
        <f>IF(AND(ISBLANK(D34),ISBLANK(E34)),"",D34+E34)</f>
        <v>200</v>
      </c>
      <c r="H34" s="124">
        <f>IF(OR(ISNUMBER($G34),ISNUMBER($Q34)),(SIGN(N($G34)-N($Q34))+1)/2,"")</f>
        <v>0</v>
      </c>
      <c r="I34" s="123"/>
      <c r="K34" s="171"/>
      <c r="L34" s="172"/>
      <c r="M34" s="128">
        <v>2</v>
      </c>
      <c r="N34" s="127">
        <v>146</v>
      </c>
      <c r="O34" s="126">
        <v>72</v>
      </c>
      <c r="P34" s="126">
        <v>1</v>
      </c>
      <c r="Q34" s="125">
        <f>IF(AND(ISBLANK(N34),ISBLANK(O34)),"",N34+O34)</f>
        <v>218</v>
      </c>
      <c r="R34" s="124">
        <f>IF(ISNUMBER($H34),1-$H34,"")</f>
        <v>1</v>
      </c>
      <c r="S34" s="123"/>
    </row>
    <row r="35" spans="1:19" ht="12.75" customHeight="1" thickBot="1">
      <c r="A35" s="173" t="s">
        <v>204</v>
      </c>
      <c r="B35" s="174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3" t="s">
        <v>203</v>
      </c>
      <c r="L35" s="174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5"/>
      <c r="B36" s="176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9">
        <f>IF(ISNUMBER(H37),(SIGN(1000*($H37-$R37)+$G37-$Q37)+1)/2,"")</f>
        <v>0</v>
      </c>
      <c r="K36" s="175"/>
      <c r="L36" s="176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9">
        <f>IF(ISNUMBER($I36),1-$I36,"")</f>
        <v>1</v>
      </c>
    </row>
    <row r="37" spans="1:19" ht="15.75" customHeight="1" thickBot="1">
      <c r="A37" s="177">
        <v>10286</v>
      </c>
      <c r="B37" s="178"/>
      <c r="C37" s="117" t="s">
        <v>12</v>
      </c>
      <c r="D37" s="114">
        <f>IF(ISNUMBER($G37),SUM(D33:D36),"")</f>
        <v>269</v>
      </c>
      <c r="E37" s="116">
        <f>IF(ISNUMBER($G37),SUM(E33:E36),"")</f>
        <v>123</v>
      </c>
      <c r="F37" s="116">
        <f>IF(ISNUMBER($G37),SUM(F33:F36),"")</f>
        <v>9</v>
      </c>
      <c r="G37" s="115">
        <f>IF(SUM($G33:$G36)+SUM($Q33:$Q36)&gt;0,SUM(G33:G36),"")</f>
        <v>392</v>
      </c>
      <c r="H37" s="114">
        <f>IF(ISNUMBER($G37),SUM(H33:H36),"")</f>
        <v>0</v>
      </c>
      <c r="I37" s="180"/>
      <c r="K37" s="177">
        <v>2557</v>
      </c>
      <c r="L37" s="178"/>
      <c r="M37" s="117" t="s">
        <v>12</v>
      </c>
      <c r="N37" s="114">
        <f>IF(ISNUMBER($G37),SUM(N33:N36),"")</f>
        <v>286</v>
      </c>
      <c r="O37" s="116">
        <f>IF(ISNUMBER($G37),SUM(O33:O36),"")</f>
        <v>143</v>
      </c>
      <c r="P37" s="116">
        <f>IF(ISNUMBER($G37),SUM(P33:P36),"")</f>
        <v>1</v>
      </c>
      <c r="Q37" s="115">
        <f>IF(SUM($G33:$G36)+SUM($Q33:$Q36)&gt;0,SUM(Q33:Q36),"")</f>
        <v>429</v>
      </c>
      <c r="R37" s="114">
        <f>IF(ISNUMBER($G37),SUM(R33:R36),"")</f>
        <v>2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1623</v>
      </c>
      <c r="E39" s="109">
        <f>IF(ISNUMBER($G39),SUM(E12,E17,E22,E27,E32,E37),"")</f>
        <v>729</v>
      </c>
      <c r="F39" s="109">
        <f>IF(ISNUMBER($G39),SUM(F12,F17,F22,F27,F32,F37),"")</f>
        <v>36</v>
      </c>
      <c r="G39" s="108">
        <f>IF(SUM($G$8:$G$37)+SUM($Q$8:$Q$37)&gt;0,SUM(G12,G17,G22,G27,G32,G37),"")</f>
        <v>2352</v>
      </c>
      <c r="H39" s="107">
        <f>IF(SUM($G$8:$G$37)+SUM($Q$8:$Q$37)&gt;0,SUM(H12,H17,H22,H27,H32,H37),"")</f>
        <v>2.5</v>
      </c>
      <c r="I39" s="106">
        <f>IF(ISNUMBER($G39),(SIGN($G39-$Q39)+1)/IF(COUNT(I$11,I$16,I$21,I$26,I$31,I$36)&gt;3,1,2),"")</f>
        <v>0</v>
      </c>
      <c r="K39" s="113"/>
      <c r="L39" s="112"/>
      <c r="M39" s="111" t="s">
        <v>15</v>
      </c>
      <c r="N39" s="110">
        <f>IF(ISNUMBER($G39),SUM(N12,N17,N22,N27,N32,N37),"")</f>
        <v>1646</v>
      </c>
      <c r="O39" s="109">
        <f>IF(ISNUMBER($G39),SUM(O12,O17,O22,O27,O32,O37),"")</f>
        <v>767</v>
      </c>
      <c r="P39" s="109">
        <f>IF(ISNUMBER($G39),SUM(P12,P17,P22,P27,P32,P37),"")</f>
        <v>29</v>
      </c>
      <c r="Q39" s="108">
        <f>IF(SUM($G$8:$G$37)+SUM($Q$8:$Q$37)&gt;0,SUM(Q12,Q17,Q22,Q27,Q32,Q37),"")</f>
        <v>2413</v>
      </c>
      <c r="R39" s="107">
        <f>IF(SUM($G$8:$G$37)+SUM($Q$8:$Q$37)&gt;0,SUM(R12,R17,R22,R27,R32,R37),"")</f>
        <v>9.5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22</v>
      </c>
      <c r="C41" s="155" t="s">
        <v>202</v>
      </c>
      <c r="D41" s="155"/>
      <c r="E41" s="155"/>
      <c r="G41" s="146" t="s">
        <v>16</v>
      </c>
      <c r="H41" s="146"/>
      <c r="I41" s="105">
        <f>IF(ISNUMBER(I$39),SUM(I11,I16,I21,I26,I31,I36,I39),"")</f>
        <v>2</v>
      </c>
      <c r="K41" s="102"/>
      <c r="L41" s="103" t="s">
        <v>22</v>
      </c>
      <c r="M41" s="155"/>
      <c r="N41" s="155"/>
      <c r="O41" s="155"/>
      <c r="Q41" s="146" t="s">
        <v>16</v>
      </c>
      <c r="R41" s="146"/>
      <c r="S41" s="105">
        <f>IF(ISNUMBER(S$39),SUM(S11,S16,S21,S26,S31,S36,S39),"")</f>
        <v>6</v>
      </c>
    </row>
    <row r="42" spans="1:19" ht="18" customHeight="1">
      <c r="A42" s="102"/>
      <c r="B42" s="103" t="s">
        <v>21</v>
      </c>
      <c r="C42" s="141"/>
      <c r="D42" s="141"/>
      <c r="E42" s="141"/>
      <c r="G42" s="104"/>
      <c r="H42" s="104"/>
      <c r="I42" s="104"/>
      <c r="K42" s="102"/>
      <c r="L42" s="103" t="s">
        <v>21</v>
      </c>
      <c r="M42" s="141"/>
      <c r="N42" s="141"/>
      <c r="O42" s="141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4" t="s">
        <v>201</v>
      </c>
      <c r="D43" s="144"/>
      <c r="E43" s="144"/>
      <c r="F43" s="144"/>
      <c r="G43" s="144"/>
      <c r="H43" s="144"/>
      <c r="I43" s="103"/>
      <c r="J43" s="103"/>
      <c r="K43" s="103" t="s">
        <v>25</v>
      </c>
      <c r="L43" s="156" t="s">
        <v>200</v>
      </c>
      <c r="M43" s="156"/>
      <c r="O43" s="103" t="s">
        <v>21</v>
      </c>
      <c r="P43" s="144"/>
      <c r="Q43" s="144"/>
      <c r="R43" s="144"/>
      <c r="S43" s="14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PSK UNION A – TJ Neratovice</v>
      </c>
    </row>
    <row r="46" spans="2:11" ht="19.5" customHeight="1">
      <c r="B46" s="100" t="s">
        <v>31</v>
      </c>
      <c r="C46" s="165" t="s">
        <v>199</v>
      </c>
      <c r="D46" s="165"/>
      <c r="I46" s="100" t="s">
        <v>33</v>
      </c>
      <c r="J46" s="165">
        <v>21</v>
      </c>
      <c r="K46" s="165"/>
    </row>
    <row r="47" spans="2:19" ht="19.5" customHeight="1">
      <c r="B47" s="100" t="s">
        <v>32</v>
      </c>
      <c r="C47" s="167" t="s">
        <v>198</v>
      </c>
      <c r="D47" s="167"/>
      <c r="I47" s="100" t="s">
        <v>34</v>
      </c>
      <c r="J47" s="167">
        <v>2</v>
      </c>
      <c r="K47" s="167"/>
      <c r="P47" s="100" t="s">
        <v>35</v>
      </c>
      <c r="Q47" s="151"/>
      <c r="R47" s="151"/>
      <c r="S47" s="151"/>
    </row>
    <row r="48" ht="9.75" customHeight="1"/>
    <row r="49" spans="1:19" ht="15" customHeight="1">
      <c r="A49" s="147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</row>
    <row r="50" spans="1:19" ht="81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4"/>
    </row>
    <row r="51" ht="4.5" customHeight="1"/>
    <row r="52" spans="1:19" ht="15" customHeight="1">
      <c r="A52" s="147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>
        <v>51</v>
      </c>
      <c r="B57" s="142" t="s">
        <v>197</v>
      </c>
      <c r="C57" s="143"/>
      <c r="D57" s="78">
        <v>9466</v>
      </c>
      <c r="E57" s="142" t="s">
        <v>196</v>
      </c>
      <c r="F57" s="145"/>
      <c r="G57" s="145"/>
      <c r="H57" s="143"/>
      <c r="I57" s="78">
        <v>9470</v>
      </c>
      <c r="J57" s="80"/>
      <c r="K57" s="79"/>
      <c r="L57" s="142"/>
      <c r="M57" s="143"/>
      <c r="N57" s="78"/>
      <c r="O57" s="142"/>
      <c r="P57" s="145"/>
      <c r="Q57" s="145"/>
      <c r="R57" s="143"/>
      <c r="S57" s="77"/>
    </row>
    <row r="58" spans="1:19" ht="21" customHeight="1">
      <c r="A58" s="81"/>
      <c r="B58" s="142"/>
      <c r="C58" s="143"/>
      <c r="D58" s="78"/>
      <c r="E58" s="142"/>
      <c r="F58" s="145"/>
      <c r="G58" s="145"/>
      <c r="H58" s="143"/>
      <c r="I58" s="78"/>
      <c r="J58" s="80"/>
      <c r="K58" s="79"/>
      <c r="L58" s="142"/>
      <c r="M58" s="143"/>
      <c r="N58" s="78"/>
      <c r="O58" s="142"/>
      <c r="P58" s="145"/>
      <c r="Q58" s="145"/>
      <c r="R58" s="14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9" t="s">
        <v>19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1"/>
    </row>
    <row r="62" spans="1:19" ht="81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</row>
    <row r="63" ht="4.5" customHeight="1"/>
    <row r="64" spans="1:19" ht="15" customHeight="1">
      <c r="A64" s="147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</row>
    <row r="65" spans="1:19" ht="81" customHeight="1">
      <c r="A65" s="152" t="s">
        <v>195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4"/>
    </row>
    <row r="66" spans="1:8" ht="30" customHeight="1">
      <c r="A66" s="73"/>
      <c r="B66" s="72" t="s">
        <v>36</v>
      </c>
      <c r="C66" s="158"/>
      <c r="D66" s="158"/>
      <c r="E66" s="158"/>
      <c r="F66" s="158"/>
      <c r="G66" s="158"/>
      <c r="H66" s="15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00" t="s">
        <v>38</v>
      </c>
      <c r="L1" s="185" t="s">
        <v>194</v>
      </c>
      <c r="M1" s="185"/>
      <c r="N1" s="185"/>
      <c r="O1" s="186" t="s">
        <v>37</v>
      </c>
      <c r="P1" s="186"/>
      <c r="Q1" s="187">
        <v>42019</v>
      </c>
      <c r="R1" s="188"/>
      <c r="S1" s="188"/>
    </row>
    <row r="2" spans="2:3" ht="6" customHeight="1" thickBot="1">
      <c r="B2" s="193"/>
      <c r="C2" s="193"/>
    </row>
    <row r="3" spans="1:19" ht="19.5" customHeight="1" thickBot="1">
      <c r="A3" s="140" t="s">
        <v>2</v>
      </c>
      <c r="B3" s="189" t="s">
        <v>193</v>
      </c>
      <c r="C3" s="190"/>
      <c r="D3" s="190"/>
      <c r="E3" s="190"/>
      <c r="F3" s="190"/>
      <c r="G3" s="190"/>
      <c r="H3" s="190"/>
      <c r="I3" s="191"/>
      <c r="K3" s="140" t="s">
        <v>3</v>
      </c>
      <c r="L3" s="189" t="s">
        <v>192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1" t="s">
        <v>4</v>
      </c>
      <c r="B5" s="182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9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9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191</v>
      </c>
      <c r="B8" s="170"/>
      <c r="C8" s="133">
        <v>1</v>
      </c>
      <c r="D8" s="132">
        <v>144</v>
      </c>
      <c r="E8" s="131">
        <v>62</v>
      </c>
      <c r="F8" s="131">
        <v>5</v>
      </c>
      <c r="G8" s="130">
        <f>IF(AND(ISBLANK(D8),ISBLANK(E8)),"",D8+E8)</f>
        <v>206</v>
      </c>
      <c r="H8" s="129">
        <f>IF(OR(ISNUMBER($G8),ISNUMBER($Q8)),(SIGN(N($G8)-N($Q8))+1)/2,"")</f>
        <v>1</v>
      </c>
      <c r="I8" s="123"/>
      <c r="K8" s="169" t="s">
        <v>190</v>
      </c>
      <c r="L8" s="170"/>
      <c r="M8" s="133">
        <v>1</v>
      </c>
      <c r="N8" s="132">
        <v>140</v>
      </c>
      <c r="O8" s="131">
        <v>52</v>
      </c>
      <c r="P8" s="131">
        <v>8</v>
      </c>
      <c r="Q8" s="130">
        <f>IF(AND(ISBLANK(N8),ISBLANK(O8)),"",N8+O8)</f>
        <v>192</v>
      </c>
      <c r="R8" s="129">
        <f>IF(ISNUMBER($H8),1-$H8,"")</f>
        <v>0</v>
      </c>
      <c r="S8" s="123"/>
    </row>
    <row r="9" spans="1:19" ht="12.75" customHeight="1">
      <c r="A9" s="171"/>
      <c r="B9" s="172"/>
      <c r="C9" s="128">
        <v>2</v>
      </c>
      <c r="D9" s="127">
        <v>152</v>
      </c>
      <c r="E9" s="126">
        <v>45</v>
      </c>
      <c r="F9" s="126">
        <v>4</v>
      </c>
      <c r="G9" s="125">
        <f>IF(AND(ISBLANK(D9),ISBLANK(E9)),"",D9+E9)</f>
        <v>197</v>
      </c>
      <c r="H9" s="124">
        <f>IF(OR(ISNUMBER($G9),ISNUMBER($Q9)),(SIGN(N($G9)-N($Q9))+1)/2,"")</f>
        <v>1</v>
      </c>
      <c r="I9" s="123"/>
      <c r="K9" s="171"/>
      <c r="L9" s="172"/>
      <c r="M9" s="128">
        <v>2</v>
      </c>
      <c r="N9" s="127">
        <v>135</v>
      </c>
      <c r="O9" s="126">
        <v>45</v>
      </c>
      <c r="P9" s="126">
        <v>10</v>
      </c>
      <c r="Q9" s="125">
        <f>IF(AND(ISBLANK(N9),ISBLANK(O9)),"",N9+O9)</f>
        <v>180</v>
      </c>
      <c r="R9" s="124">
        <f>IF(ISNUMBER($H9),1-$H9,"")</f>
        <v>0</v>
      </c>
      <c r="S9" s="123"/>
    </row>
    <row r="10" spans="1:19" ht="12.75" customHeight="1" thickBot="1">
      <c r="A10" s="173" t="s">
        <v>189</v>
      </c>
      <c r="B10" s="174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3" t="s">
        <v>48</v>
      </c>
      <c r="L10" s="174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5"/>
      <c r="B11" s="176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9">
        <f>IF(ISNUMBER(H12),(SIGN(1000*($H12-$R12)+$G12-$Q12)+1)/2,"")</f>
        <v>1</v>
      </c>
      <c r="K11" s="175"/>
      <c r="L11" s="176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9">
        <f>IF(ISNUMBER($I11),1-$I11,"")</f>
        <v>0</v>
      </c>
    </row>
    <row r="12" spans="1:19" ht="15.75" customHeight="1" thickBot="1">
      <c r="A12" s="177">
        <v>19338</v>
      </c>
      <c r="B12" s="178"/>
      <c r="C12" s="117" t="s">
        <v>12</v>
      </c>
      <c r="D12" s="114">
        <f>IF(ISNUMBER($G12),SUM(D8:D11),"")</f>
        <v>296</v>
      </c>
      <c r="E12" s="116">
        <f>IF(ISNUMBER($G12),SUM(E8:E11),"")</f>
        <v>107</v>
      </c>
      <c r="F12" s="116">
        <f>IF(ISNUMBER($G12),SUM(F8:F11),"")</f>
        <v>9</v>
      </c>
      <c r="G12" s="115">
        <f>IF(SUM($G8:$G11)+SUM($Q8:$Q11)&gt;0,SUM(G8:G11),"")</f>
        <v>403</v>
      </c>
      <c r="H12" s="114">
        <f>IF(ISNUMBER($G12),SUM(H8:H11),"")</f>
        <v>2</v>
      </c>
      <c r="I12" s="180"/>
      <c r="K12" s="177">
        <v>13217</v>
      </c>
      <c r="L12" s="178"/>
      <c r="M12" s="117" t="s">
        <v>12</v>
      </c>
      <c r="N12" s="114">
        <f>IF(ISNUMBER($G12),SUM(N8:N11),"")</f>
        <v>275</v>
      </c>
      <c r="O12" s="116">
        <f>IF(ISNUMBER($G12),SUM(O8:O11),"")</f>
        <v>97</v>
      </c>
      <c r="P12" s="116">
        <f>IF(ISNUMBER($G12),SUM(P8:P11),"")</f>
        <v>18</v>
      </c>
      <c r="Q12" s="115">
        <f>IF(SUM($G8:$G11)+SUM($Q8:$Q11)&gt;0,SUM(Q8:Q11),"")</f>
        <v>372</v>
      </c>
      <c r="R12" s="114">
        <f>IF(ISNUMBER($G12),SUM(R8:R11),"")</f>
        <v>0</v>
      </c>
      <c r="S12" s="180"/>
    </row>
    <row r="13" spans="1:19" ht="12.75" customHeight="1">
      <c r="A13" s="169" t="s">
        <v>188</v>
      </c>
      <c r="B13" s="170"/>
      <c r="C13" s="133">
        <v>1</v>
      </c>
      <c r="D13" s="132">
        <v>152</v>
      </c>
      <c r="E13" s="131">
        <v>78</v>
      </c>
      <c r="F13" s="131">
        <v>0</v>
      </c>
      <c r="G13" s="130">
        <f>IF(AND(ISBLANK(D13),ISBLANK(E13)),"",D13+E13)</f>
        <v>230</v>
      </c>
      <c r="H13" s="129">
        <f>IF(OR(ISNUMBER($G13),ISNUMBER($Q13)),(SIGN(N($G13)-N($Q13))+1)/2,"")</f>
        <v>1</v>
      </c>
      <c r="I13" s="123"/>
      <c r="K13" s="169" t="s">
        <v>184</v>
      </c>
      <c r="L13" s="170"/>
      <c r="M13" s="133">
        <v>1</v>
      </c>
      <c r="N13" s="132">
        <v>132</v>
      </c>
      <c r="O13" s="131">
        <v>47</v>
      </c>
      <c r="P13" s="131">
        <v>8</v>
      </c>
      <c r="Q13" s="130">
        <f>IF(AND(ISBLANK(N13),ISBLANK(O13)),"",N13+O13)</f>
        <v>179</v>
      </c>
      <c r="R13" s="129">
        <f>IF(ISNUMBER($H13),1-$H13,"")</f>
        <v>0</v>
      </c>
      <c r="S13" s="123"/>
    </row>
    <row r="14" spans="1:19" ht="12.75" customHeight="1">
      <c r="A14" s="171"/>
      <c r="B14" s="172"/>
      <c r="C14" s="128">
        <v>2</v>
      </c>
      <c r="D14" s="127">
        <v>153</v>
      </c>
      <c r="E14" s="126">
        <v>89</v>
      </c>
      <c r="F14" s="126">
        <v>1</v>
      </c>
      <c r="G14" s="125">
        <f>IF(AND(ISBLANK(D14),ISBLANK(E14)),"",D14+E14)</f>
        <v>242</v>
      </c>
      <c r="H14" s="124">
        <f>IF(OR(ISNUMBER($G14),ISNUMBER($Q14)),(SIGN(N($G14)-N($Q14))+1)/2,"")</f>
        <v>1</v>
      </c>
      <c r="I14" s="123"/>
      <c r="K14" s="171"/>
      <c r="L14" s="172"/>
      <c r="M14" s="128">
        <v>2</v>
      </c>
      <c r="N14" s="127">
        <v>137</v>
      </c>
      <c r="O14" s="126">
        <v>49</v>
      </c>
      <c r="P14" s="126">
        <v>7</v>
      </c>
      <c r="Q14" s="125">
        <f>IF(AND(ISBLANK(N14),ISBLANK(O14)),"",N14+O14)</f>
        <v>186</v>
      </c>
      <c r="R14" s="124">
        <f>IF(ISNUMBER($H14),1-$H14,"")</f>
        <v>0</v>
      </c>
      <c r="S14" s="123"/>
    </row>
    <row r="15" spans="1:19" ht="12.75" customHeight="1" thickBot="1">
      <c r="A15" s="173" t="s">
        <v>78</v>
      </c>
      <c r="B15" s="174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3" t="s">
        <v>70</v>
      </c>
      <c r="L15" s="174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5"/>
      <c r="B16" s="176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9">
        <f>IF(ISNUMBER(H17),(SIGN(1000*($H17-$R17)+$G17-$Q17)+1)/2,"")</f>
        <v>1</v>
      </c>
      <c r="K16" s="175"/>
      <c r="L16" s="176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9">
        <f>IF(ISNUMBER($I16),1-$I16,"")</f>
        <v>0</v>
      </c>
    </row>
    <row r="17" spans="1:19" ht="15.75" customHeight="1" thickBot="1">
      <c r="A17" s="177">
        <v>5689</v>
      </c>
      <c r="B17" s="178"/>
      <c r="C17" s="117" t="s">
        <v>12</v>
      </c>
      <c r="D17" s="114">
        <f>IF(ISNUMBER($G17),SUM(D13:D16),"")</f>
        <v>305</v>
      </c>
      <c r="E17" s="116">
        <f>IF(ISNUMBER($G17),SUM(E13:E16),"")</f>
        <v>167</v>
      </c>
      <c r="F17" s="116">
        <f>IF(ISNUMBER($G17),SUM(F13:F16),"")</f>
        <v>1</v>
      </c>
      <c r="G17" s="115">
        <f>IF(SUM($G13:$G16)+SUM($Q13:$Q16)&gt;0,SUM(G13:G16),"")</f>
        <v>472</v>
      </c>
      <c r="H17" s="114">
        <f>IF(ISNUMBER($G17),SUM(H13:H16),"")</f>
        <v>2</v>
      </c>
      <c r="I17" s="180"/>
      <c r="K17" s="177">
        <v>4880</v>
      </c>
      <c r="L17" s="178"/>
      <c r="M17" s="117" t="s">
        <v>12</v>
      </c>
      <c r="N17" s="114">
        <f>IF(ISNUMBER($G17),SUM(N13:N16),"")</f>
        <v>269</v>
      </c>
      <c r="O17" s="116">
        <f>IF(ISNUMBER($G17),SUM(O13:O16),"")</f>
        <v>96</v>
      </c>
      <c r="P17" s="116">
        <f>IF(ISNUMBER($G17),SUM(P13:P16),"")</f>
        <v>15</v>
      </c>
      <c r="Q17" s="115">
        <f>IF(SUM($G13:$G16)+SUM($Q13:$Q16)&gt;0,SUM(Q13:Q16),"")</f>
        <v>365</v>
      </c>
      <c r="R17" s="114">
        <f>IF(ISNUMBER($G17),SUM(R13:R16),"")</f>
        <v>0</v>
      </c>
      <c r="S17" s="180"/>
    </row>
    <row r="18" spans="1:19" ht="12.75" customHeight="1">
      <c r="A18" s="169" t="s">
        <v>187</v>
      </c>
      <c r="B18" s="170"/>
      <c r="C18" s="133">
        <v>1</v>
      </c>
      <c r="D18" s="132">
        <v>142</v>
      </c>
      <c r="E18" s="131">
        <v>63</v>
      </c>
      <c r="F18" s="131">
        <v>1</v>
      </c>
      <c r="G18" s="130">
        <f>IF(AND(ISBLANK(D18),ISBLANK(E18)),"",D18+E18)</f>
        <v>205</v>
      </c>
      <c r="H18" s="129">
        <f>IF(OR(ISNUMBER($G18),ISNUMBER($Q18)),(SIGN(N($G18)-N($Q18))+1)/2,"")</f>
        <v>1</v>
      </c>
      <c r="I18" s="123"/>
      <c r="K18" s="169" t="s">
        <v>186</v>
      </c>
      <c r="L18" s="170"/>
      <c r="M18" s="133">
        <v>1</v>
      </c>
      <c r="N18" s="132">
        <v>123</v>
      </c>
      <c r="O18" s="131">
        <v>53</v>
      </c>
      <c r="P18" s="131">
        <v>6</v>
      </c>
      <c r="Q18" s="130">
        <f>IF(AND(ISBLANK(N18),ISBLANK(O18)),"",N18+O18)</f>
        <v>176</v>
      </c>
      <c r="R18" s="129">
        <f>IF(ISNUMBER($H18),1-$H18,"")</f>
        <v>0</v>
      </c>
      <c r="S18" s="123"/>
    </row>
    <row r="19" spans="1:19" ht="12.75" customHeight="1">
      <c r="A19" s="171"/>
      <c r="B19" s="172"/>
      <c r="C19" s="128">
        <v>2</v>
      </c>
      <c r="D19" s="127">
        <v>151</v>
      </c>
      <c r="E19" s="126">
        <v>45</v>
      </c>
      <c r="F19" s="126">
        <v>3</v>
      </c>
      <c r="G19" s="125">
        <f>IF(AND(ISBLANK(D19),ISBLANK(E19)),"",D19+E19)</f>
        <v>196</v>
      </c>
      <c r="H19" s="124">
        <f>IF(OR(ISNUMBER($G19),ISNUMBER($Q19)),(SIGN(N($G19)-N($Q19))+1)/2,"")</f>
        <v>1</v>
      </c>
      <c r="I19" s="123"/>
      <c r="K19" s="171"/>
      <c r="L19" s="172"/>
      <c r="M19" s="128">
        <v>2</v>
      </c>
      <c r="N19" s="127">
        <v>133</v>
      </c>
      <c r="O19" s="126">
        <v>52</v>
      </c>
      <c r="P19" s="126">
        <v>5</v>
      </c>
      <c r="Q19" s="125">
        <f>IF(AND(ISBLANK(N19),ISBLANK(O19)),"",N19+O19)</f>
        <v>185</v>
      </c>
      <c r="R19" s="124">
        <f>IF(ISNUMBER($H19),1-$H19,"")</f>
        <v>0</v>
      </c>
      <c r="S19" s="123"/>
    </row>
    <row r="20" spans="1:19" ht="12.75" customHeight="1" thickBot="1">
      <c r="A20" s="173" t="s">
        <v>66</v>
      </c>
      <c r="B20" s="174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3" t="s">
        <v>85</v>
      </c>
      <c r="L20" s="174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5"/>
      <c r="B21" s="176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9">
        <f>IF(ISNUMBER(H22),(SIGN(1000*($H22-$R22)+$G22-$Q22)+1)/2,"")</f>
        <v>1</v>
      </c>
      <c r="K21" s="175"/>
      <c r="L21" s="176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9">
        <f>IF(ISNUMBER($I21),1-$I21,"")</f>
        <v>0</v>
      </c>
    </row>
    <row r="22" spans="1:19" ht="15.75" customHeight="1" thickBot="1">
      <c r="A22" s="177">
        <v>9687</v>
      </c>
      <c r="B22" s="178"/>
      <c r="C22" s="117" t="s">
        <v>12</v>
      </c>
      <c r="D22" s="114">
        <f>IF(ISNUMBER($G22),SUM(D18:D21),"")</f>
        <v>293</v>
      </c>
      <c r="E22" s="116">
        <f>IF(ISNUMBER($G22),SUM(E18:E21),"")</f>
        <v>108</v>
      </c>
      <c r="F22" s="116">
        <f>IF(ISNUMBER($G22),SUM(F18:F21),"")</f>
        <v>4</v>
      </c>
      <c r="G22" s="115">
        <f>IF(SUM($G18:$G21)+SUM($Q18:$Q21)&gt;0,SUM(G18:G21),"")</f>
        <v>401</v>
      </c>
      <c r="H22" s="114">
        <f>IF(ISNUMBER($G22),SUM(H18:H21),"")</f>
        <v>2</v>
      </c>
      <c r="I22" s="180"/>
      <c r="K22" s="177">
        <v>16402</v>
      </c>
      <c r="L22" s="178"/>
      <c r="M22" s="117" t="s">
        <v>12</v>
      </c>
      <c r="N22" s="114">
        <f>IF(ISNUMBER($G22),SUM(N18:N21),"")</f>
        <v>256</v>
      </c>
      <c r="O22" s="116">
        <f>IF(ISNUMBER($G22),SUM(O18:O21),"")</f>
        <v>105</v>
      </c>
      <c r="P22" s="116">
        <f>IF(ISNUMBER($G22),SUM(P18:P21),"")</f>
        <v>11</v>
      </c>
      <c r="Q22" s="115">
        <f>IF(SUM($G18:$G21)+SUM($Q18:$Q21)&gt;0,SUM(Q18:Q21),"")</f>
        <v>361</v>
      </c>
      <c r="R22" s="114">
        <f>IF(ISNUMBER($G22),SUM(R18:R21),"")</f>
        <v>0</v>
      </c>
      <c r="S22" s="180"/>
    </row>
    <row r="23" spans="1:19" ht="12.75" customHeight="1">
      <c r="A23" s="169" t="s">
        <v>185</v>
      </c>
      <c r="B23" s="170"/>
      <c r="C23" s="133">
        <v>1</v>
      </c>
      <c r="D23" s="132">
        <v>145</v>
      </c>
      <c r="E23" s="131">
        <v>70</v>
      </c>
      <c r="F23" s="131">
        <v>2</v>
      </c>
      <c r="G23" s="130">
        <f>IF(AND(ISBLANK(D23),ISBLANK(E23)),"",D23+E23)</f>
        <v>215</v>
      </c>
      <c r="H23" s="129">
        <f>IF(OR(ISNUMBER($G23),ISNUMBER($Q23)),(SIGN(N($G23)-N($Q23))+1)/2,"")</f>
        <v>0</v>
      </c>
      <c r="I23" s="123"/>
      <c r="K23" s="169" t="s">
        <v>184</v>
      </c>
      <c r="L23" s="170"/>
      <c r="M23" s="133">
        <v>1</v>
      </c>
      <c r="N23" s="132">
        <v>157</v>
      </c>
      <c r="O23" s="131">
        <v>72</v>
      </c>
      <c r="P23" s="131">
        <v>1</v>
      </c>
      <c r="Q23" s="130">
        <f>IF(AND(ISBLANK(N23),ISBLANK(O23)),"",N23+O23)</f>
        <v>229</v>
      </c>
      <c r="R23" s="129">
        <f>IF(ISNUMBER($H23),1-$H23,"")</f>
        <v>1</v>
      </c>
      <c r="S23" s="123"/>
    </row>
    <row r="24" spans="1:19" ht="12.75" customHeight="1">
      <c r="A24" s="171"/>
      <c r="B24" s="172"/>
      <c r="C24" s="128">
        <v>2</v>
      </c>
      <c r="D24" s="127">
        <v>153</v>
      </c>
      <c r="E24" s="126">
        <v>87</v>
      </c>
      <c r="F24" s="126">
        <v>2</v>
      </c>
      <c r="G24" s="125">
        <f>IF(AND(ISBLANK(D24),ISBLANK(E24)),"",D24+E24)</f>
        <v>240</v>
      </c>
      <c r="H24" s="124">
        <f>IF(OR(ISNUMBER($G24),ISNUMBER($Q24)),(SIGN(N($G24)-N($Q24))+1)/2,"")</f>
        <v>1</v>
      </c>
      <c r="I24" s="123"/>
      <c r="K24" s="171"/>
      <c r="L24" s="172"/>
      <c r="M24" s="128">
        <v>2</v>
      </c>
      <c r="N24" s="127">
        <v>142</v>
      </c>
      <c r="O24" s="126">
        <v>72</v>
      </c>
      <c r="P24" s="126">
        <v>0</v>
      </c>
      <c r="Q24" s="125">
        <f>IF(AND(ISBLANK(N24),ISBLANK(O24)),"",N24+O24)</f>
        <v>214</v>
      </c>
      <c r="R24" s="124">
        <f>IF(ISNUMBER($H24),1-$H24,"")</f>
        <v>0</v>
      </c>
      <c r="S24" s="123"/>
    </row>
    <row r="25" spans="1:19" ht="12.75" customHeight="1" thickBot="1">
      <c r="A25" s="173" t="s">
        <v>85</v>
      </c>
      <c r="B25" s="174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3" t="s">
        <v>70</v>
      </c>
      <c r="L25" s="174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5"/>
      <c r="B26" s="176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9">
        <f>IF(ISNUMBER(H27),(SIGN(1000*($H27-$R27)+$G27-$Q27)+1)/2,"")</f>
        <v>1</v>
      </c>
      <c r="K26" s="175"/>
      <c r="L26" s="176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9">
        <f>IF(ISNUMBER($I26),1-$I26,"")</f>
        <v>0</v>
      </c>
    </row>
    <row r="27" spans="1:19" ht="15.75" customHeight="1" thickBot="1">
      <c r="A27" s="177">
        <v>5169</v>
      </c>
      <c r="B27" s="178"/>
      <c r="C27" s="117" t="s">
        <v>12</v>
      </c>
      <c r="D27" s="114">
        <f>IF(ISNUMBER($G27),SUM(D23:D26),"")</f>
        <v>298</v>
      </c>
      <c r="E27" s="116">
        <f>IF(ISNUMBER($G27),SUM(E23:E26),"")</f>
        <v>157</v>
      </c>
      <c r="F27" s="116">
        <f>IF(ISNUMBER($G27),SUM(F23:F26),"")</f>
        <v>4</v>
      </c>
      <c r="G27" s="115">
        <f>IF(SUM($G23:$G26)+SUM($Q23:$Q26)&gt;0,SUM(G23:G26),"")</f>
        <v>455</v>
      </c>
      <c r="H27" s="114">
        <f>IF(ISNUMBER($G27),SUM(H23:H26),"")</f>
        <v>1</v>
      </c>
      <c r="I27" s="180"/>
      <c r="K27" s="177">
        <v>5236</v>
      </c>
      <c r="L27" s="178"/>
      <c r="M27" s="117" t="s">
        <v>12</v>
      </c>
      <c r="N27" s="114">
        <f>IF(ISNUMBER($G27),SUM(N23:N26),"")</f>
        <v>299</v>
      </c>
      <c r="O27" s="116">
        <f>IF(ISNUMBER($G27),SUM(O23:O26),"")</f>
        <v>144</v>
      </c>
      <c r="P27" s="116">
        <f>IF(ISNUMBER($G27),SUM(P23:P26),"")</f>
        <v>1</v>
      </c>
      <c r="Q27" s="115">
        <f>IF(SUM($G23:$G26)+SUM($Q23:$Q26)&gt;0,SUM(Q23:Q26),"")</f>
        <v>443</v>
      </c>
      <c r="R27" s="114">
        <f>IF(ISNUMBER($G27),SUM(R23:R26),"")</f>
        <v>1</v>
      </c>
      <c r="S27" s="180"/>
    </row>
    <row r="28" spans="1:19" ht="12.75" customHeight="1">
      <c r="A28" s="169" t="s">
        <v>183</v>
      </c>
      <c r="B28" s="170"/>
      <c r="C28" s="133">
        <v>1</v>
      </c>
      <c r="D28" s="132">
        <v>152</v>
      </c>
      <c r="E28" s="131">
        <v>51</v>
      </c>
      <c r="F28" s="131">
        <v>8</v>
      </c>
      <c r="G28" s="130">
        <f>IF(AND(ISBLANK(D28),ISBLANK(E28)),"",D28+E28)</f>
        <v>203</v>
      </c>
      <c r="H28" s="129">
        <f>IF(OR(ISNUMBER($G28),ISNUMBER($Q28)),(SIGN(N($G28)-N($Q28))+1)/2,"")</f>
        <v>0</v>
      </c>
      <c r="I28" s="123"/>
      <c r="K28" s="169" t="s">
        <v>179</v>
      </c>
      <c r="L28" s="170"/>
      <c r="M28" s="133">
        <v>1</v>
      </c>
      <c r="N28" s="132">
        <v>127</v>
      </c>
      <c r="O28" s="131">
        <v>79</v>
      </c>
      <c r="P28" s="131">
        <v>3</v>
      </c>
      <c r="Q28" s="130">
        <f>IF(AND(ISBLANK(N28),ISBLANK(O28)),"",N28+O28)</f>
        <v>206</v>
      </c>
      <c r="R28" s="129">
        <f>IF(ISNUMBER($H28),1-$H28,"")</f>
        <v>1</v>
      </c>
      <c r="S28" s="123"/>
    </row>
    <row r="29" spans="1:19" ht="12.75" customHeight="1">
      <c r="A29" s="171"/>
      <c r="B29" s="172"/>
      <c r="C29" s="128">
        <v>2</v>
      </c>
      <c r="D29" s="127">
        <v>147</v>
      </c>
      <c r="E29" s="126">
        <v>53</v>
      </c>
      <c r="F29" s="126">
        <v>6</v>
      </c>
      <c r="G29" s="125">
        <f>IF(AND(ISBLANK(D29),ISBLANK(E29)),"",D29+E29)</f>
        <v>200</v>
      </c>
      <c r="H29" s="124">
        <f>IF(OR(ISNUMBER($G29),ISNUMBER($Q29)),(SIGN(N($G29)-N($Q29))+1)/2,"")</f>
        <v>1</v>
      </c>
      <c r="I29" s="123"/>
      <c r="K29" s="171"/>
      <c r="L29" s="172"/>
      <c r="M29" s="128">
        <v>2</v>
      </c>
      <c r="N29" s="127">
        <v>138</v>
      </c>
      <c r="O29" s="126">
        <v>54</v>
      </c>
      <c r="P29" s="126">
        <v>3</v>
      </c>
      <c r="Q29" s="125">
        <f>IF(AND(ISBLANK(N29),ISBLANK(O29)),"",N29+O29)</f>
        <v>192</v>
      </c>
      <c r="R29" s="124">
        <f>IF(ISNUMBER($H29),1-$H29,"")</f>
        <v>0</v>
      </c>
      <c r="S29" s="123"/>
    </row>
    <row r="30" spans="1:19" ht="12.75" customHeight="1" thickBot="1">
      <c r="A30" s="173" t="s">
        <v>46</v>
      </c>
      <c r="B30" s="174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3" t="s">
        <v>44</v>
      </c>
      <c r="L30" s="174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5"/>
      <c r="B31" s="176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9">
        <f>IF(ISNUMBER(H32),(SIGN(1000*($H32-$R32)+$G32-$Q32)+1)/2,"")</f>
        <v>1</v>
      </c>
      <c r="K31" s="175"/>
      <c r="L31" s="176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9">
        <f>IF(ISNUMBER($I31),1-$I31,"")</f>
        <v>0</v>
      </c>
    </row>
    <row r="32" spans="1:19" ht="15.75" customHeight="1" thickBot="1">
      <c r="A32" s="177">
        <v>1011</v>
      </c>
      <c r="B32" s="202"/>
      <c r="C32" s="117" t="s">
        <v>12</v>
      </c>
      <c r="D32" s="114">
        <f>IF(ISNUMBER($G32),SUM(D28:D31),"")</f>
        <v>299</v>
      </c>
      <c r="E32" s="116">
        <f>IF(ISNUMBER($G32),SUM(E28:E31),"")</f>
        <v>104</v>
      </c>
      <c r="F32" s="116">
        <f>IF(ISNUMBER($G32),SUM(F28:F31),"")</f>
        <v>14</v>
      </c>
      <c r="G32" s="115">
        <f>IF(SUM($G28:$G31)+SUM($Q28:$Q31)&gt;0,SUM(G28:G31),"")</f>
        <v>403</v>
      </c>
      <c r="H32" s="114">
        <f>IF(ISNUMBER($G32),SUM(H28:H31),"")</f>
        <v>1</v>
      </c>
      <c r="I32" s="180"/>
      <c r="K32" s="177">
        <v>11823</v>
      </c>
      <c r="L32" s="178"/>
      <c r="M32" s="117" t="s">
        <v>12</v>
      </c>
      <c r="N32" s="114">
        <f>IF(ISNUMBER($G32),SUM(N28:N31),"")</f>
        <v>265</v>
      </c>
      <c r="O32" s="116">
        <f>IF(ISNUMBER($G32),SUM(O28:O31),"")</f>
        <v>133</v>
      </c>
      <c r="P32" s="116">
        <f>IF(ISNUMBER($G32),SUM(P28:P31),"")</f>
        <v>6</v>
      </c>
      <c r="Q32" s="115">
        <f>IF(SUM($G28:$G31)+SUM($Q28:$Q31)&gt;0,SUM(Q28:Q31),"")</f>
        <v>398</v>
      </c>
      <c r="R32" s="114">
        <f>IF(ISNUMBER($G32),SUM(R28:R31),"")</f>
        <v>1</v>
      </c>
      <c r="S32" s="180"/>
    </row>
    <row r="33" spans="1:19" ht="12.75" customHeight="1">
      <c r="A33" s="169" t="s">
        <v>182</v>
      </c>
      <c r="B33" s="170"/>
      <c r="C33" s="133">
        <v>1</v>
      </c>
      <c r="D33" s="132">
        <v>146</v>
      </c>
      <c r="E33" s="131">
        <v>63</v>
      </c>
      <c r="F33" s="131">
        <v>1</v>
      </c>
      <c r="G33" s="130">
        <f>IF(AND(ISBLANK(D33),ISBLANK(E33)),"",D33+E33)</f>
        <v>209</v>
      </c>
      <c r="H33" s="129">
        <f>IF(OR(ISNUMBER($G33),ISNUMBER($Q33)),(SIGN(N($G33)-N($Q33))+1)/2,"")</f>
        <v>1</v>
      </c>
      <c r="I33" s="123"/>
      <c r="K33" s="169" t="s">
        <v>181</v>
      </c>
      <c r="L33" s="170"/>
      <c r="M33" s="133">
        <v>1</v>
      </c>
      <c r="N33" s="132">
        <v>141</v>
      </c>
      <c r="O33" s="131">
        <v>53</v>
      </c>
      <c r="P33" s="131">
        <v>3</v>
      </c>
      <c r="Q33" s="130">
        <f>IF(AND(ISBLANK(N33),ISBLANK(O33)),"",N33+O33)</f>
        <v>194</v>
      </c>
      <c r="R33" s="129">
        <f>IF(ISNUMBER($H33),1-$H33,"")</f>
        <v>0</v>
      </c>
      <c r="S33" s="123"/>
    </row>
    <row r="34" spans="1:19" ht="12.75" customHeight="1">
      <c r="A34" s="171"/>
      <c r="B34" s="172"/>
      <c r="C34" s="128">
        <v>2</v>
      </c>
      <c r="D34" s="127">
        <v>159</v>
      </c>
      <c r="E34" s="126">
        <v>79</v>
      </c>
      <c r="F34" s="126">
        <v>0</v>
      </c>
      <c r="G34" s="125">
        <f>IF(AND(ISBLANK(D34),ISBLANK(E34)),"",D34+E34)</f>
        <v>238</v>
      </c>
      <c r="H34" s="124">
        <f>IF(OR(ISNUMBER($G34),ISNUMBER($Q34)),(SIGN(N($G34)-N($Q34))+1)/2,"")</f>
        <v>1</v>
      </c>
      <c r="I34" s="123"/>
      <c r="K34" s="171"/>
      <c r="L34" s="172"/>
      <c r="M34" s="128">
        <v>2</v>
      </c>
      <c r="N34" s="127">
        <v>160</v>
      </c>
      <c r="O34" s="126">
        <v>54</v>
      </c>
      <c r="P34" s="126">
        <v>5</v>
      </c>
      <c r="Q34" s="125">
        <f>IF(AND(ISBLANK(N34),ISBLANK(O34)),"",N34+O34)</f>
        <v>214</v>
      </c>
      <c r="R34" s="124">
        <f>IF(ISNUMBER($H34),1-$H34,"")</f>
        <v>0</v>
      </c>
      <c r="S34" s="123"/>
    </row>
    <row r="35" spans="1:19" ht="12.75" customHeight="1" thickBot="1">
      <c r="A35" s="173" t="s">
        <v>60</v>
      </c>
      <c r="B35" s="174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3" t="s">
        <v>70</v>
      </c>
      <c r="L35" s="174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5"/>
      <c r="B36" s="176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9">
        <f>IF(ISNUMBER(H37),(SIGN(1000*($H37-$R37)+$G37-$Q37)+1)/2,"")</f>
        <v>1</v>
      </c>
      <c r="K36" s="175"/>
      <c r="L36" s="176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9">
        <f>IF(ISNUMBER($I36),1-$I36,"")</f>
        <v>0</v>
      </c>
    </row>
    <row r="37" spans="1:19" ht="15.75" customHeight="1" thickBot="1">
      <c r="A37" s="177">
        <v>893</v>
      </c>
      <c r="B37" s="178"/>
      <c r="C37" s="117" t="s">
        <v>12</v>
      </c>
      <c r="D37" s="114">
        <f>IF(ISNUMBER($G37),SUM(D33:D36),"")</f>
        <v>305</v>
      </c>
      <c r="E37" s="116">
        <f>IF(ISNUMBER($G37),SUM(E33:E36),"")</f>
        <v>142</v>
      </c>
      <c r="F37" s="116">
        <f>IF(ISNUMBER($G37),SUM(F33:F36),"")</f>
        <v>1</v>
      </c>
      <c r="G37" s="115">
        <f>IF(SUM($G33:$G36)+SUM($Q33:$Q36)&gt;0,SUM(G33:G36),"")</f>
        <v>447</v>
      </c>
      <c r="H37" s="114">
        <f>IF(ISNUMBER($G37),SUM(H33:H36),"")</f>
        <v>2</v>
      </c>
      <c r="I37" s="180"/>
      <c r="K37" s="177">
        <v>1913</v>
      </c>
      <c r="L37" s="178"/>
      <c r="M37" s="117" t="s">
        <v>12</v>
      </c>
      <c r="N37" s="114">
        <f>IF(ISNUMBER($G37),SUM(N33:N36),"")</f>
        <v>301</v>
      </c>
      <c r="O37" s="116">
        <f>IF(ISNUMBER($G37),SUM(O33:O36),"")</f>
        <v>107</v>
      </c>
      <c r="P37" s="116">
        <f>IF(ISNUMBER($G37),SUM(P33:P36),"")</f>
        <v>8</v>
      </c>
      <c r="Q37" s="115">
        <f>IF(SUM($G33:$G36)+SUM($Q33:$Q36)&gt;0,SUM(Q33:Q36),"")</f>
        <v>408</v>
      </c>
      <c r="R37" s="114">
        <f>IF(ISNUMBER($G37),SUM(R33:R36),"")</f>
        <v>0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1796</v>
      </c>
      <c r="E39" s="109">
        <f>IF(ISNUMBER($G39),SUM(E12,E17,E22,E27,E32,E37),"")</f>
        <v>785</v>
      </c>
      <c r="F39" s="109">
        <f>IF(ISNUMBER($G39),SUM(F12,F17,F22,F27,F32,F37),"")</f>
        <v>33</v>
      </c>
      <c r="G39" s="108">
        <f>IF(SUM($G$8:$G$37)+SUM($Q$8:$Q$37)&gt;0,SUM(G12,G17,G22,G27,G32,G37),"")</f>
        <v>2581</v>
      </c>
      <c r="H39" s="107">
        <f>IF(SUM($G$8:$G$37)+SUM($Q$8:$Q$37)&gt;0,SUM(H12,H17,H22,H27,H32,H37),"")</f>
        <v>10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1665</v>
      </c>
      <c r="O39" s="109">
        <f>IF(ISNUMBER($G39),SUM(O12,O17,O22,O27,O32,O37),"")</f>
        <v>682</v>
      </c>
      <c r="P39" s="109">
        <f>IF(ISNUMBER($G39),SUM(P12,P17,P22,P27,P32,P37),"")</f>
        <v>59</v>
      </c>
      <c r="Q39" s="108">
        <f>IF(SUM($G$8:$G$37)+SUM($Q$8:$Q$37)&gt;0,SUM(Q12,Q17,Q22,Q27,Q32,Q37),"")</f>
        <v>2347</v>
      </c>
      <c r="R39" s="107">
        <f>IF(SUM($G$8:$G$37)+SUM($Q$8:$Q$37)&gt;0,SUM(R12,R17,R22,R27,R32,R37),"")</f>
        <v>2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55" t="s">
        <v>180</v>
      </c>
      <c r="D41" s="155"/>
      <c r="E41" s="155"/>
      <c r="G41" s="146" t="s">
        <v>16</v>
      </c>
      <c r="H41" s="146"/>
      <c r="I41" s="105">
        <f>IF(ISNUMBER(I$39),SUM(I11,I16,I21,I26,I31,I36,I39),"")</f>
        <v>8</v>
      </c>
      <c r="K41" s="102"/>
      <c r="L41" s="103" t="s">
        <v>22</v>
      </c>
      <c r="M41" s="155" t="s">
        <v>179</v>
      </c>
      <c r="N41" s="155"/>
      <c r="O41" s="155"/>
      <c r="Q41" s="146" t="s">
        <v>16</v>
      </c>
      <c r="R41" s="146"/>
      <c r="S41" s="105">
        <f>IF(ISNUMBER(S$39),SUM(S11,S16,S21,S26,S31,S36,S39),"")</f>
        <v>0</v>
      </c>
    </row>
    <row r="42" spans="1:19" ht="18" customHeight="1">
      <c r="A42" s="102"/>
      <c r="B42" s="103" t="s">
        <v>21</v>
      </c>
      <c r="C42" s="141"/>
      <c r="D42" s="141"/>
      <c r="E42" s="141"/>
      <c r="G42" s="104"/>
      <c r="H42" s="104"/>
      <c r="I42" s="104"/>
      <c r="K42" s="102"/>
      <c r="L42" s="103" t="s">
        <v>21</v>
      </c>
      <c r="M42" s="141"/>
      <c r="N42" s="141"/>
      <c r="O42" s="141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4" t="s">
        <v>178</v>
      </c>
      <c r="D43" s="144"/>
      <c r="E43" s="144"/>
      <c r="F43" s="144"/>
      <c r="G43" s="144"/>
      <c r="H43" s="144"/>
      <c r="I43" s="103"/>
      <c r="J43" s="103"/>
      <c r="K43" s="103" t="s">
        <v>25</v>
      </c>
      <c r="L43" s="156" t="s">
        <v>177</v>
      </c>
      <c r="M43" s="156"/>
      <c r="O43" s="103" t="s">
        <v>21</v>
      </c>
      <c r="P43" s="144"/>
      <c r="Q43" s="144"/>
      <c r="R43" s="144"/>
      <c r="S43" s="14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Konstruktiva Praha C – TJ AŠ Mladá Boleslav</v>
      </c>
    </row>
    <row r="46" spans="2:11" ht="19.5" customHeight="1">
      <c r="B46" s="100" t="s">
        <v>31</v>
      </c>
      <c r="C46" s="168">
        <v>0.7986111111111112</v>
      </c>
      <c r="D46" s="165"/>
      <c r="I46" s="100" t="s">
        <v>33</v>
      </c>
      <c r="J46" s="165">
        <v>20</v>
      </c>
      <c r="K46" s="165"/>
    </row>
    <row r="47" spans="2:19" ht="19.5" customHeight="1">
      <c r="B47" s="100" t="s">
        <v>32</v>
      </c>
      <c r="C47" s="166">
        <v>0.8958333333333334</v>
      </c>
      <c r="D47" s="167"/>
      <c r="I47" s="100" t="s">
        <v>34</v>
      </c>
      <c r="J47" s="167">
        <v>2</v>
      </c>
      <c r="K47" s="167"/>
      <c r="P47" s="100" t="s">
        <v>35</v>
      </c>
      <c r="Q47" s="150">
        <v>42248</v>
      </c>
      <c r="R47" s="151"/>
      <c r="S47" s="151"/>
    </row>
    <row r="48" ht="9.75" customHeight="1"/>
    <row r="49" spans="1:19" ht="15" customHeight="1">
      <c r="A49" s="147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</row>
    <row r="50" spans="1:19" ht="81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4"/>
    </row>
    <row r="51" ht="4.5" customHeight="1"/>
    <row r="52" spans="1:19" ht="15" customHeight="1">
      <c r="A52" s="147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2"/>
      <c r="C57" s="143"/>
      <c r="D57" s="78"/>
      <c r="E57" s="142"/>
      <c r="F57" s="145"/>
      <c r="G57" s="145"/>
      <c r="H57" s="143"/>
      <c r="I57" s="78"/>
      <c r="J57" s="80"/>
      <c r="K57" s="79"/>
      <c r="L57" s="142"/>
      <c r="M57" s="143"/>
      <c r="N57" s="78"/>
      <c r="O57" s="142"/>
      <c r="P57" s="145"/>
      <c r="Q57" s="145"/>
      <c r="R57" s="143"/>
      <c r="S57" s="77"/>
    </row>
    <row r="58" spans="1:19" ht="21" customHeight="1">
      <c r="A58" s="81"/>
      <c r="B58" s="142"/>
      <c r="C58" s="143"/>
      <c r="D58" s="78"/>
      <c r="E58" s="142"/>
      <c r="F58" s="145"/>
      <c r="G58" s="145"/>
      <c r="H58" s="143"/>
      <c r="I58" s="78"/>
      <c r="J58" s="80"/>
      <c r="K58" s="79"/>
      <c r="L58" s="142"/>
      <c r="M58" s="143"/>
      <c r="N58" s="78"/>
      <c r="O58" s="142"/>
      <c r="P58" s="145"/>
      <c r="Q58" s="145"/>
      <c r="R58" s="14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9" t="s">
        <v>19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1"/>
    </row>
    <row r="62" spans="1:19" ht="81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</row>
    <row r="63" ht="4.5" customHeight="1"/>
    <row r="64" spans="1:19" ht="15" customHeight="1">
      <c r="A64" s="147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</row>
    <row r="65" spans="1:19" ht="81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4"/>
    </row>
    <row r="66" spans="1:8" ht="30" customHeight="1">
      <c r="A66" s="73"/>
      <c r="B66" s="72" t="s">
        <v>36</v>
      </c>
      <c r="C66" s="157">
        <v>42019</v>
      </c>
      <c r="D66" s="158"/>
      <c r="E66" s="158"/>
      <c r="F66" s="158"/>
      <c r="G66" s="158"/>
      <c r="H66" s="158"/>
    </row>
  </sheetData>
  <sheetProtection password="FC6B" sheet="1" objects="1" scenarios="1"/>
  <mergeCells count="95">
    <mergeCell ref="K15:L16"/>
    <mergeCell ref="A15:B16"/>
    <mergeCell ref="S16:S17"/>
    <mergeCell ref="I11:I12"/>
    <mergeCell ref="K13:L14"/>
    <mergeCell ref="A10:B11"/>
    <mergeCell ref="A12:B12"/>
    <mergeCell ref="A13:B14"/>
    <mergeCell ref="K17:L17"/>
    <mergeCell ref="A17:B17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11:S12"/>
    <mergeCell ref="N5:Q5"/>
    <mergeCell ref="K12:L12"/>
    <mergeCell ref="A30:B31"/>
    <mergeCell ref="A32:B32"/>
    <mergeCell ref="I31:I32"/>
    <mergeCell ref="A33:B34"/>
    <mergeCell ref="A35:B36"/>
    <mergeCell ref="A37:B37"/>
    <mergeCell ref="A18:B19"/>
    <mergeCell ref="A20:B21"/>
    <mergeCell ref="I16:I17"/>
    <mergeCell ref="I21:I22"/>
    <mergeCell ref="C5:C6"/>
    <mergeCell ref="L3:S3"/>
    <mergeCell ref="D5:G5"/>
    <mergeCell ref="H5:I5"/>
    <mergeCell ref="R5:S5"/>
    <mergeCell ref="K8:L9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M41:O41"/>
    <mergeCell ref="K37:L37"/>
    <mergeCell ref="C66:H66"/>
    <mergeCell ref="A61:S61"/>
    <mergeCell ref="A62:S62"/>
    <mergeCell ref="A64:S64"/>
    <mergeCell ref="A65:S65"/>
    <mergeCell ref="J46:K46"/>
    <mergeCell ref="C47:D47"/>
    <mergeCell ref="J47:K47"/>
    <mergeCell ref="C46:D46"/>
    <mergeCell ref="G41:H41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7:B27 A32 S57:S58 K37:L37 K32:L32 A37:B37 A22:B22 K27:L27 K17:L17 K22:L22 K12:L12 A17:B17 D57:D58 I57:I58 N57:N58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176</v>
      </c>
      <c r="M1" s="232"/>
      <c r="N1" s="232"/>
      <c r="O1" s="233" t="s">
        <v>37</v>
      </c>
      <c r="P1" s="233"/>
      <c r="Q1" s="234" t="s">
        <v>175</v>
      </c>
      <c r="R1" s="234"/>
      <c r="S1" s="234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174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173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172</v>
      </c>
      <c r="B8" s="206"/>
      <c r="C8" s="10">
        <v>1</v>
      </c>
      <c r="D8" s="11">
        <v>139</v>
      </c>
      <c r="E8" s="12">
        <v>58</v>
      </c>
      <c r="F8" s="12">
        <v>3</v>
      </c>
      <c r="G8" s="13">
        <f>IF(AND(ISBLANK(D8),ISBLANK(E8)),"",D8+E8)</f>
        <v>197</v>
      </c>
      <c r="H8" s="14">
        <f>IF(OR(ISNUMBER($G8),ISNUMBER($Q8)),(SIGN(N($G8)-N($Q8))+1)/2,"")</f>
        <v>0</v>
      </c>
      <c r="I8" s="15"/>
      <c r="K8" s="205" t="s">
        <v>171</v>
      </c>
      <c r="L8" s="206"/>
      <c r="M8" s="10">
        <v>1</v>
      </c>
      <c r="N8" s="11">
        <v>142</v>
      </c>
      <c r="O8" s="12">
        <v>72</v>
      </c>
      <c r="P8" s="12">
        <v>3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207"/>
      <c r="B9" s="208"/>
      <c r="C9" s="16">
        <v>2</v>
      </c>
      <c r="D9" s="17">
        <v>135</v>
      </c>
      <c r="E9" s="18">
        <v>58</v>
      </c>
      <c r="F9" s="18">
        <v>3</v>
      </c>
      <c r="G9" s="19">
        <f>IF(AND(ISBLANK(D9),ISBLANK(E9)),"",D9+E9)</f>
        <v>193</v>
      </c>
      <c r="H9" s="20">
        <f>IF(OR(ISNUMBER($G9),ISNUMBER($Q9)),(SIGN(N($G9)-N($Q9))+1)/2,"")</f>
        <v>0</v>
      </c>
      <c r="I9" s="15"/>
      <c r="K9" s="207"/>
      <c r="L9" s="208"/>
      <c r="M9" s="16">
        <v>2</v>
      </c>
      <c r="N9" s="17">
        <v>160</v>
      </c>
      <c r="O9" s="18">
        <v>52</v>
      </c>
      <c r="P9" s="18">
        <v>3</v>
      </c>
      <c r="Q9" s="19">
        <f>IF(AND(ISBLANK(N9),ISBLANK(O9)),"",N9+O9)</f>
        <v>212</v>
      </c>
      <c r="R9" s="20">
        <f>IF(ISNUMBER($H9),1-$H9,"")</f>
        <v>1</v>
      </c>
      <c r="S9" s="15"/>
    </row>
    <row r="10" spans="1:19" ht="12.75" customHeight="1" thickBot="1">
      <c r="A10" s="209" t="s">
        <v>131</v>
      </c>
      <c r="B10" s="21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09" t="s">
        <v>114</v>
      </c>
      <c r="L10" s="21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11"/>
      <c r="B11" s="21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3">
        <f>IF(ISNUMBER(H12),(SIGN(1000*($H12-$R12)+$G12-$Q12)+1)/2,"")</f>
        <v>0</v>
      </c>
      <c r="K11" s="211"/>
      <c r="L11" s="21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3">
        <f>IF(ISNUMBER($I11),1-$I11,"")</f>
        <v>1</v>
      </c>
    </row>
    <row r="12" spans="1:19" ht="15.75" customHeight="1" thickBot="1">
      <c r="A12" s="213">
        <v>24112</v>
      </c>
      <c r="B12" s="214"/>
      <c r="C12" s="26" t="s">
        <v>12</v>
      </c>
      <c r="D12" s="27">
        <f>IF(ISNUMBER($G12),SUM(D8:D11),"")</f>
        <v>274</v>
      </c>
      <c r="E12" s="28">
        <f>IF(ISNUMBER($G12),SUM(E8:E11),"")</f>
        <v>116</v>
      </c>
      <c r="F12" s="28">
        <f>IF(ISNUMBER($G12),SUM(F8:F11),"")</f>
        <v>6</v>
      </c>
      <c r="G12" s="29">
        <f>IF(SUM($G8:$G11)+SUM($Q8:$Q11)&gt;0,SUM(G8:G11),"")</f>
        <v>390</v>
      </c>
      <c r="H12" s="27">
        <f>IF(ISNUMBER($G12),SUM(H8:H11),"")</f>
        <v>0</v>
      </c>
      <c r="I12" s="204"/>
      <c r="K12" s="213">
        <v>1010</v>
      </c>
      <c r="L12" s="214"/>
      <c r="M12" s="26" t="s">
        <v>12</v>
      </c>
      <c r="N12" s="27">
        <f>IF(ISNUMBER($G12),SUM(N8:N11),"")</f>
        <v>302</v>
      </c>
      <c r="O12" s="28">
        <f>IF(ISNUMBER($G12),SUM(O8:O11),"")</f>
        <v>124</v>
      </c>
      <c r="P12" s="28">
        <f>IF(ISNUMBER($G12),SUM(P8:P11),"")</f>
        <v>6</v>
      </c>
      <c r="Q12" s="29">
        <f>IF(SUM($G8:$G11)+SUM($Q8:$Q11)&gt;0,SUM(Q8:Q11),"")</f>
        <v>426</v>
      </c>
      <c r="R12" s="27">
        <f>IF(ISNUMBER($G12),SUM(R8:R11),"")</f>
        <v>2</v>
      </c>
      <c r="S12" s="204"/>
    </row>
    <row r="13" spans="1:19" ht="12.75" customHeight="1">
      <c r="A13" s="205" t="s">
        <v>163</v>
      </c>
      <c r="B13" s="206"/>
      <c r="C13" s="10">
        <v>1</v>
      </c>
      <c r="D13" s="11">
        <v>142</v>
      </c>
      <c r="E13" s="12">
        <v>54</v>
      </c>
      <c r="F13" s="12">
        <v>5</v>
      </c>
      <c r="G13" s="13">
        <f>IF(AND(ISBLANK(D13),ISBLANK(E13)),"",D13+E13)</f>
        <v>196</v>
      </c>
      <c r="H13" s="14">
        <f>IF(OR(ISNUMBER($G13),ISNUMBER($Q13)),(SIGN(N($G13)-N($Q13))+1)/2,"")</f>
        <v>0</v>
      </c>
      <c r="I13" s="15"/>
      <c r="K13" s="205" t="s">
        <v>170</v>
      </c>
      <c r="L13" s="206"/>
      <c r="M13" s="10">
        <v>1</v>
      </c>
      <c r="N13" s="11">
        <v>134</v>
      </c>
      <c r="O13" s="12">
        <v>63</v>
      </c>
      <c r="P13" s="12">
        <v>4</v>
      </c>
      <c r="Q13" s="13">
        <f>IF(AND(ISBLANK(N13),ISBLANK(O13)),"",N13+O13)</f>
        <v>197</v>
      </c>
      <c r="R13" s="14">
        <f>IF(ISNUMBER($H13),1-$H13,"")</f>
        <v>1</v>
      </c>
      <c r="S13" s="15"/>
    </row>
    <row r="14" spans="1:19" ht="12.75" customHeight="1">
      <c r="A14" s="207"/>
      <c r="B14" s="208"/>
      <c r="C14" s="16">
        <v>2</v>
      </c>
      <c r="D14" s="17">
        <v>137</v>
      </c>
      <c r="E14" s="18">
        <v>75</v>
      </c>
      <c r="F14" s="18">
        <v>0</v>
      </c>
      <c r="G14" s="19">
        <f>IF(AND(ISBLANK(D14),ISBLANK(E14)),"",D14+E14)</f>
        <v>212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140</v>
      </c>
      <c r="O14" s="18">
        <v>79</v>
      </c>
      <c r="P14" s="18">
        <v>2</v>
      </c>
      <c r="Q14" s="19">
        <f>IF(AND(ISBLANK(N14),ISBLANK(O14)),"",N14+O14)</f>
        <v>219</v>
      </c>
      <c r="R14" s="20">
        <f>IF(ISNUMBER($H14),1-$H14,"")</f>
        <v>1</v>
      </c>
      <c r="S14" s="15"/>
    </row>
    <row r="15" spans="1:19" ht="12.75" customHeight="1" thickBot="1">
      <c r="A15" s="209" t="s">
        <v>169</v>
      </c>
      <c r="B15" s="21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09" t="s">
        <v>78</v>
      </c>
      <c r="L15" s="21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11"/>
      <c r="B16" s="21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3">
        <f>IF(ISNUMBER(H17),(SIGN(1000*($H17-$R17)+$G17-$Q17)+1)/2,"")</f>
        <v>0</v>
      </c>
      <c r="K16" s="211"/>
      <c r="L16" s="21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3">
        <f>IF(ISNUMBER($I16),1-$I16,"")</f>
        <v>1</v>
      </c>
    </row>
    <row r="17" spans="1:19" ht="15.75" customHeight="1" thickBot="1">
      <c r="A17" s="213">
        <v>2625</v>
      </c>
      <c r="B17" s="214"/>
      <c r="C17" s="26" t="s">
        <v>12</v>
      </c>
      <c r="D17" s="27">
        <f>IF(ISNUMBER($G17),SUM(D13:D16),"")</f>
        <v>279</v>
      </c>
      <c r="E17" s="28">
        <f>IF(ISNUMBER($G17),SUM(E13:E16),"")</f>
        <v>129</v>
      </c>
      <c r="F17" s="28">
        <f>IF(ISNUMBER($G17),SUM(F13:F16),"")</f>
        <v>5</v>
      </c>
      <c r="G17" s="29">
        <f>IF(SUM($G13:$G16)+SUM($Q13:$Q16)&gt;0,SUM(G13:G16),"")</f>
        <v>408</v>
      </c>
      <c r="H17" s="27">
        <f>IF(ISNUMBER($G17),SUM(H13:H16),"")</f>
        <v>0</v>
      </c>
      <c r="I17" s="204"/>
      <c r="K17" s="213">
        <v>10072</v>
      </c>
      <c r="L17" s="214"/>
      <c r="M17" s="26" t="s">
        <v>12</v>
      </c>
      <c r="N17" s="27">
        <f>IF(ISNUMBER($G17),SUM(N13:N16),"")</f>
        <v>274</v>
      </c>
      <c r="O17" s="28">
        <f>IF(ISNUMBER($G17),SUM(O13:O16),"")</f>
        <v>142</v>
      </c>
      <c r="P17" s="28">
        <f>IF(ISNUMBER($G17),SUM(P13:P16),"")</f>
        <v>6</v>
      </c>
      <c r="Q17" s="29">
        <f>IF(SUM($G13:$G16)+SUM($Q13:$Q16)&gt;0,SUM(Q13:Q16),"")</f>
        <v>416</v>
      </c>
      <c r="R17" s="27">
        <f>IF(ISNUMBER($G17),SUM(R13:R16),"")</f>
        <v>2</v>
      </c>
      <c r="S17" s="204"/>
    </row>
    <row r="18" spans="1:19" ht="12.75" customHeight="1">
      <c r="A18" s="205" t="s">
        <v>168</v>
      </c>
      <c r="B18" s="206"/>
      <c r="C18" s="10">
        <v>1</v>
      </c>
      <c r="D18" s="11">
        <v>160</v>
      </c>
      <c r="E18" s="12">
        <v>72</v>
      </c>
      <c r="F18" s="12">
        <v>1</v>
      </c>
      <c r="G18" s="13">
        <f>IF(AND(ISBLANK(D18),ISBLANK(E18)),"",D18+E18)</f>
        <v>232</v>
      </c>
      <c r="H18" s="14">
        <f>IF(OR(ISNUMBER($G18),ISNUMBER($Q18)),(SIGN(N($G18)-N($Q18))+1)/2,"")</f>
        <v>1</v>
      </c>
      <c r="I18" s="15"/>
      <c r="K18" s="205" t="s">
        <v>167</v>
      </c>
      <c r="L18" s="206"/>
      <c r="M18" s="10">
        <v>1</v>
      </c>
      <c r="N18" s="11">
        <v>135</v>
      </c>
      <c r="O18" s="12">
        <v>61</v>
      </c>
      <c r="P18" s="12">
        <v>6</v>
      </c>
      <c r="Q18" s="13">
        <f>IF(AND(ISBLANK(N18),ISBLANK(O18)),"",N18+O18)</f>
        <v>196</v>
      </c>
      <c r="R18" s="14">
        <f>IF(ISNUMBER($H18),1-$H18,"")</f>
        <v>0</v>
      </c>
      <c r="S18" s="15"/>
    </row>
    <row r="19" spans="1:19" ht="12.75" customHeight="1">
      <c r="A19" s="207"/>
      <c r="B19" s="208"/>
      <c r="C19" s="16">
        <v>2</v>
      </c>
      <c r="D19" s="17">
        <v>138</v>
      </c>
      <c r="E19" s="18">
        <v>62</v>
      </c>
      <c r="F19" s="18">
        <v>3</v>
      </c>
      <c r="G19" s="19">
        <f>IF(AND(ISBLANK(D19),ISBLANK(E19)),"",D19+E19)</f>
        <v>200</v>
      </c>
      <c r="H19" s="20">
        <f>IF(OR(ISNUMBER($G19),ISNUMBER($Q19)),(SIGN(N($G19)-N($Q19))+1)/2,"")</f>
        <v>0</v>
      </c>
      <c r="I19" s="15"/>
      <c r="K19" s="207"/>
      <c r="L19" s="208"/>
      <c r="M19" s="16">
        <v>2</v>
      </c>
      <c r="N19" s="17">
        <v>141</v>
      </c>
      <c r="O19" s="18">
        <v>70</v>
      </c>
      <c r="P19" s="18">
        <v>4</v>
      </c>
      <c r="Q19" s="19">
        <f>IF(AND(ISBLANK(N19),ISBLANK(O19)),"",N19+O19)</f>
        <v>211</v>
      </c>
      <c r="R19" s="20">
        <f>IF(ISNUMBER($H19),1-$H19,"")</f>
        <v>1</v>
      </c>
      <c r="S19" s="15"/>
    </row>
    <row r="20" spans="1:19" ht="12.75" customHeight="1" thickBot="1">
      <c r="A20" s="209" t="s">
        <v>48</v>
      </c>
      <c r="B20" s="21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09" t="s">
        <v>60</v>
      </c>
      <c r="L20" s="21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11"/>
      <c r="B21" s="21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3">
        <f>IF(ISNUMBER(H22),(SIGN(1000*($H22-$R22)+$G22-$Q22)+1)/2,"")</f>
        <v>1</v>
      </c>
      <c r="K21" s="211"/>
      <c r="L21" s="21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3">
        <f>IF(ISNUMBER($I21),1-$I21,"")</f>
        <v>0</v>
      </c>
    </row>
    <row r="22" spans="1:19" ht="15.75" customHeight="1" thickBot="1">
      <c r="A22" s="213">
        <v>9912</v>
      </c>
      <c r="B22" s="214"/>
      <c r="C22" s="26" t="s">
        <v>12</v>
      </c>
      <c r="D22" s="27">
        <f>IF(ISNUMBER($G22),SUM(D18:D21),"")</f>
        <v>298</v>
      </c>
      <c r="E22" s="28">
        <f>IF(ISNUMBER($G22),SUM(E18:E21),"")</f>
        <v>134</v>
      </c>
      <c r="F22" s="28">
        <f>IF(ISNUMBER($G22),SUM(F18:F21),"")</f>
        <v>4</v>
      </c>
      <c r="G22" s="29">
        <f>IF(SUM($G18:$G21)+SUM($Q18:$Q21)&gt;0,SUM(G18:G21),"")</f>
        <v>432</v>
      </c>
      <c r="H22" s="27">
        <f>IF(ISNUMBER($G22),SUM(H18:H21),"")</f>
        <v>1</v>
      </c>
      <c r="I22" s="204"/>
      <c r="K22" s="213">
        <v>16920</v>
      </c>
      <c r="L22" s="214"/>
      <c r="M22" s="26" t="s">
        <v>12</v>
      </c>
      <c r="N22" s="27">
        <f>IF(ISNUMBER($G22),SUM(N18:N21),"")</f>
        <v>276</v>
      </c>
      <c r="O22" s="28">
        <f>IF(ISNUMBER($G22),SUM(O18:O21),"")</f>
        <v>131</v>
      </c>
      <c r="P22" s="28">
        <f>IF(ISNUMBER($G22),SUM(P18:P21),"")</f>
        <v>10</v>
      </c>
      <c r="Q22" s="29">
        <f>IF(SUM($G18:$G21)+SUM($Q18:$Q21)&gt;0,SUM(Q18:Q21),"")</f>
        <v>407</v>
      </c>
      <c r="R22" s="27">
        <f>IF(ISNUMBER($G22),SUM(R18:R21),"")</f>
        <v>1</v>
      </c>
      <c r="S22" s="204"/>
    </row>
    <row r="23" spans="1:19" ht="12.75" customHeight="1">
      <c r="A23" s="205" t="s">
        <v>166</v>
      </c>
      <c r="B23" s="206"/>
      <c r="C23" s="10">
        <v>1</v>
      </c>
      <c r="D23" s="11">
        <v>150</v>
      </c>
      <c r="E23" s="12">
        <v>45</v>
      </c>
      <c r="F23" s="12">
        <v>5</v>
      </c>
      <c r="G23" s="13">
        <f>IF(AND(ISBLANK(D23),ISBLANK(E23)),"",D23+E23)</f>
        <v>195</v>
      </c>
      <c r="H23" s="14">
        <f>IF(OR(ISNUMBER($G23),ISNUMBER($Q23)),(SIGN(N($G23)-N($Q23))+1)/2,"")</f>
        <v>0</v>
      </c>
      <c r="I23" s="15"/>
      <c r="K23" s="205" t="s">
        <v>165</v>
      </c>
      <c r="L23" s="206"/>
      <c r="M23" s="10">
        <v>1</v>
      </c>
      <c r="N23" s="11">
        <v>140</v>
      </c>
      <c r="O23" s="12">
        <v>66</v>
      </c>
      <c r="P23" s="12">
        <v>2</v>
      </c>
      <c r="Q23" s="13">
        <f>IF(AND(ISBLANK(N23),ISBLANK(O23)),"",N23+O23)</f>
        <v>206</v>
      </c>
      <c r="R23" s="14">
        <f>IF(ISNUMBER($H23),1-$H23,"")</f>
        <v>1</v>
      </c>
      <c r="S23" s="15"/>
    </row>
    <row r="24" spans="1:19" ht="12.75" customHeight="1">
      <c r="A24" s="207"/>
      <c r="B24" s="208"/>
      <c r="C24" s="16">
        <v>2</v>
      </c>
      <c r="D24" s="17">
        <v>139</v>
      </c>
      <c r="E24" s="18">
        <v>35</v>
      </c>
      <c r="F24" s="18">
        <v>13</v>
      </c>
      <c r="G24" s="19">
        <f>IF(AND(ISBLANK(D24),ISBLANK(E24)),"",D24+E24)</f>
        <v>174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159</v>
      </c>
      <c r="O24" s="18">
        <v>87</v>
      </c>
      <c r="P24" s="18">
        <v>1</v>
      </c>
      <c r="Q24" s="19">
        <f>IF(AND(ISBLANK(N24),ISBLANK(O24)),"",N24+O24)</f>
        <v>246</v>
      </c>
      <c r="R24" s="20">
        <f>IF(ISNUMBER($H24),1-$H24,"")</f>
        <v>1</v>
      </c>
      <c r="S24" s="15"/>
    </row>
    <row r="25" spans="1:19" ht="12.75" customHeight="1" thickBot="1">
      <c r="A25" s="209" t="s">
        <v>164</v>
      </c>
      <c r="B25" s="21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09" t="s">
        <v>60</v>
      </c>
      <c r="L25" s="21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11"/>
      <c r="B26" s="21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3">
        <f>IF(ISNUMBER(H27),(SIGN(1000*($H27-$R27)+$G27-$Q27)+1)/2,"")</f>
        <v>0</v>
      </c>
      <c r="K26" s="211"/>
      <c r="L26" s="21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3">
        <f>IF(ISNUMBER($I26),1-$I26,"")</f>
        <v>1</v>
      </c>
    </row>
    <row r="27" spans="1:19" ht="15.75" customHeight="1" thickBot="1">
      <c r="A27" s="213">
        <v>2631</v>
      </c>
      <c r="B27" s="214"/>
      <c r="C27" s="26" t="s">
        <v>12</v>
      </c>
      <c r="D27" s="27">
        <f>IF(ISNUMBER($G27),SUM(D23:D26),"")</f>
        <v>289</v>
      </c>
      <c r="E27" s="28">
        <f>IF(ISNUMBER($G27),SUM(E23:E26),"")</f>
        <v>80</v>
      </c>
      <c r="F27" s="28">
        <f>IF(ISNUMBER($G27),SUM(F23:F26),"")</f>
        <v>18</v>
      </c>
      <c r="G27" s="29">
        <f>IF(SUM($G23:$G26)+SUM($Q23:$Q26)&gt;0,SUM(G23:G26),"")</f>
        <v>369</v>
      </c>
      <c r="H27" s="27">
        <f>IF(ISNUMBER($G27),SUM(H23:H26),"")</f>
        <v>0</v>
      </c>
      <c r="I27" s="204"/>
      <c r="K27" s="213">
        <v>14963</v>
      </c>
      <c r="L27" s="214"/>
      <c r="M27" s="26" t="s">
        <v>12</v>
      </c>
      <c r="N27" s="27">
        <f>IF(ISNUMBER($G27),SUM(N23:N26),"")</f>
        <v>299</v>
      </c>
      <c r="O27" s="28">
        <f>IF(ISNUMBER($G27),SUM(O23:O26),"")</f>
        <v>153</v>
      </c>
      <c r="P27" s="28">
        <f>IF(ISNUMBER($G27),SUM(P23:P26),"")</f>
        <v>3</v>
      </c>
      <c r="Q27" s="29">
        <f>IF(SUM($G23:$G26)+SUM($Q23:$Q26)&gt;0,SUM(Q23:Q26),"")</f>
        <v>452</v>
      </c>
      <c r="R27" s="27">
        <f>IF(ISNUMBER($G27),SUM(R23:R26),"")</f>
        <v>2</v>
      </c>
      <c r="S27" s="204"/>
    </row>
    <row r="28" spans="1:19" ht="12.75" customHeight="1">
      <c r="A28" s="205" t="s">
        <v>163</v>
      </c>
      <c r="B28" s="206"/>
      <c r="C28" s="10">
        <v>1</v>
      </c>
      <c r="D28" s="11">
        <v>153</v>
      </c>
      <c r="E28" s="12">
        <v>72</v>
      </c>
      <c r="F28" s="12">
        <v>2</v>
      </c>
      <c r="G28" s="13">
        <f>IF(AND(ISBLANK(D28),ISBLANK(E28)),"",D28+E28)</f>
        <v>225</v>
      </c>
      <c r="H28" s="14">
        <f>IF(OR(ISNUMBER($G28),ISNUMBER($Q28)),(SIGN(N($G28)-N($Q28))+1)/2,"")</f>
        <v>1</v>
      </c>
      <c r="I28" s="15"/>
      <c r="K28" s="205" t="s">
        <v>162</v>
      </c>
      <c r="L28" s="206"/>
      <c r="M28" s="10">
        <v>1</v>
      </c>
      <c r="N28" s="11">
        <v>140</v>
      </c>
      <c r="O28" s="12">
        <v>70</v>
      </c>
      <c r="P28" s="12">
        <v>0</v>
      </c>
      <c r="Q28" s="13">
        <f>IF(AND(ISBLANK(N28),ISBLANK(O28)),"",N28+O28)</f>
        <v>210</v>
      </c>
      <c r="R28" s="14">
        <f>IF(ISNUMBER($H28),1-$H28,"")</f>
        <v>0</v>
      </c>
      <c r="S28" s="15"/>
    </row>
    <row r="29" spans="1:19" ht="12.75" customHeight="1">
      <c r="A29" s="207"/>
      <c r="B29" s="208"/>
      <c r="C29" s="16">
        <v>2</v>
      </c>
      <c r="D29" s="17">
        <v>142</v>
      </c>
      <c r="E29" s="18">
        <v>71</v>
      </c>
      <c r="F29" s="18">
        <v>2</v>
      </c>
      <c r="G29" s="19">
        <f>IF(AND(ISBLANK(D29),ISBLANK(E29)),"",D29+E29)</f>
        <v>213</v>
      </c>
      <c r="H29" s="20">
        <f>IF(OR(ISNUMBER($G29),ISNUMBER($Q29)),(SIGN(N($G29)-N($Q29))+1)/2,"")</f>
        <v>0</v>
      </c>
      <c r="I29" s="15"/>
      <c r="K29" s="207"/>
      <c r="L29" s="208"/>
      <c r="M29" s="16">
        <v>2</v>
      </c>
      <c r="N29" s="17">
        <v>151</v>
      </c>
      <c r="O29" s="18">
        <v>79</v>
      </c>
      <c r="P29" s="18">
        <v>3</v>
      </c>
      <c r="Q29" s="19">
        <f>IF(AND(ISBLANK(N29),ISBLANK(O29)),"",N29+O29)</f>
        <v>230</v>
      </c>
      <c r="R29" s="20">
        <f>IF(ISNUMBER($H29),1-$H29,"")</f>
        <v>1</v>
      </c>
      <c r="S29" s="15"/>
    </row>
    <row r="30" spans="1:19" ht="12.75" customHeight="1" thickBot="1">
      <c r="A30" s="209" t="s">
        <v>161</v>
      </c>
      <c r="B30" s="21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09" t="s">
        <v>160</v>
      </c>
      <c r="L30" s="21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11"/>
      <c r="B31" s="21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3">
        <f>IF(ISNUMBER(H32),(SIGN(1000*($H32-$R32)+$G32-$Q32)+1)/2,"")</f>
        <v>0</v>
      </c>
      <c r="K31" s="211"/>
      <c r="L31" s="21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3">
        <f>IF(ISNUMBER($I31),1-$I31,"")</f>
        <v>1</v>
      </c>
    </row>
    <row r="32" spans="1:19" ht="15.75" customHeight="1" thickBot="1">
      <c r="A32" s="213">
        <v>2624</v>
      </c>
      <c r="B32" s="214"/>
      <c r="C32" s="26" t="s">
        <v>12</v>
      </c>
      <c r="D32" s="27">
        <f>IF(ISNUMBER($G32),SUM(D28:D31),"")</f>
        <v>295</v>
      </c>
      <c r="E32" s="28">
        <f>IF(ISNUMBER($G32),SUM(E28:E31),"")</f>
        <v>143</v>
      </c>
      <c r="F32" s="28">
        <f>IF(ISNUMBER($G32),SUM(F28:F31),"")</f>
        <v>4</v>
      </c>
      <c r="G32" s="29">
        <f>IF(SUM($G28:$G31)+SUM($Q28:$Q31)&gt;0,SUM(G28:G31),"")</f>
        <v>438</v>
      </c>
      <c r="H32" s="27">
        <f>IF(ISNUMBER($G32),SUM(H28:H31),"")</f>
        <v>1</v>
      </c>
      <c r="I32" s="204"/>
      <c r="K32" s="213">
        <v>15659</v>
      </c>
      <c r="L32" s="214"/>
      <c r="M32" s="26" t="s">
        <v>12</v>
      </c>
      <c r="N32" s="27">
        <f>IF(ISNUMBER($G32),SUM(N28:N31),"")</f>
        <v>291</v>
      </c>
      <c r="O32" s="28">
        <f>IF(ISNUMBER($G32),SUM(O28:O31),"")</f>
        <v>149</v>
      </c>
      <c r="P32" s="28">
        <f>IF(ISNUMBER($G32),SUM(P28:P31),"")</f>
        <v>3</v>
      </c>
      <c r="Q32" s="29">
        <f>IF(SUM($G28:$G31)+SUM($Q28:$Q31)&gt;0,SUM(Q28:Q31),"")</f>
        <v>440</v>
      </c>
      <c r="R32" s="27">
        <f>IF(ISNUMBER($G32),SUM(R28:R31),"")</f>
        <v>1</v>
      </c>
      <c r="S32" s="204"/>
    </row>
    <row r="33" spans="1:19" ht="12.75" customHeight="1">
      <c r="A33" s="205" t="s">
        <v>159</v>
      </c>
      <c r="B33" s="206"/>
      <c r="C33" s="10">
        <v>1</v>
      </c>
      <c r="D33" s="11">
        <v>148</v>
      </c>
      <c r="E33" s="12">
        <v>80</v>
      </c>
      <c r="F33" s="12">
        <v>0</v>
      </c>
      <c r="G33" s="13">
        <f>IF(AND(ISBLANK(D33),ISBLANK(E33)),"",D33+E33)</f>
        <v>228</v>
      </c>
      <c r="H33" s="14">
        <f>IF(OR(ISNUMBER($G33),ISNUMBER($Q33)),(SIGN(N($G33)-N($Q33))+1)/2,"")</f>
        <v>1</v>
      </c>
      <c r="I33" s="15"/>
      <c r="K33" s="205" t="s">
        <v>158</v>
      </c>
      <c r="L33" s="206"/>
      <c r="M33" s="10">
        <v>1</v>
      </c>
      <c r="N33" s="11">
        <v>151</v>
      </c>
      <c r="O33" s="12">
        <v>72</v>
      </c>
      <c r="P33" s="12">
        <v>2</v>
      </c>
      <c r="Q33" s="13">
        <f>IF(AND(ISBLANK(N33),ISBLANK(O33)),"",N33+O33)</f>
        <v>223</v>
      </c>
      <c r="R33" s="14">
        <f>IF(ISNUMBER($H33),1-$H33,"")</f>
        <v>0</v>
      </c>
      <c r="S33" s="15"/>
    </row>
    <row r="34" spans="1:19" ht="12.75" customHeight="1">
      <c r="A34" s="207"/>
      <c r="B34" s="208"/>
      <c r="C34" s="16">
        <v>2</v>
      </c>
      <c r="D34" s="17">
        <v>148</v>
      </c>
      <c r="E34" s="18">
        <v>61</v>
      </c>
      <c r="F34" s="18">
        <v>1</v>
      </c>
      <c r="G34" s="19">
        <f>IF(AND(ISBLANK(D34),ISBLANK(E34)),"",D34+E34)</f>
        <v>209</v>
      </c>
      <c r="H34" s="20">
        <f>IF(OR(ISNUMBER($G34),ISNUMBER($Q34)),(SIGN(N($G34)-N($Q34))+1)/2,"")</f>
        <v>1</v>
      </c>
      <c r="I34" s="15"/>
      <c r="K34" s="207"/>
      <c r="L34" s="208"/>
      <c r="M34" s="16">
        <v>2</v>
      </c>
      <c r="N34" s="17">
        <v>136</v>
      </c>
      <c r="O34" s="18">
        <v>72</v>
      </c>
      <c r="P34" s="18">
        <v>6</v>
      </c>
      <c r="Q34" s="19">
        <f>IF(AND(ISBLANK(N34),ISBLANK(O34)),"",N34+O34)</f>
        <v>208</v>
      </c>
      <c r="R34" s="20">
        <f>IF(ISNUMBER($H34),1-$H34,"")</f>
        <v>0</v>
      </c>
      <c r="S34" s="15"/>
    </row>
    <row r="35" spans="1:19" ht="12.75" customHeight="1" thickBot="1">
      <c r="A35" s="209" t="s">
        <v>157</v>
      </c>
      <c r="B35" s="21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09" t="s">
        <v>60</v>
      </c>
      <c r="L35" s="21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11"/>
      <c r="B36" s="21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3">
        <f>IF(ISNUMBER(H37),(SIGN(1000*($H37-$R37)+$G37-$Q37)+1)/2,"")</f>
        <v>1</v>
      </c>
      <c r="K36" s="211"/>
      <c r="L36" s="21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3">
        <f>IF(ISNUMBER($I36),1-$I36,"")</f>
        <v>0</v>
      </c>
    </row>
    <row r="37" spans="1:19" ht="15.75" customHeight="1" thickBot="1">
      <c r="A37" s="213">
        <v>19175</v>
      </c>
      <c r="B37" s="214"/>
      <c r="C37" s="26" t="s">
        <v>12</v>
      </c>
      <c r="D37" s="27">
        <f>IF(ISNUMBER($G37),SUM(D33:D36),"")</f>
        <v>296</v>
      </c>
      <c r="E37" s="28">
        <f>IF(ISNUMBER($G37),SUM(E33:E36),"")</f>
        <v>141</v>
      </c>
      <c r="F37" s="28">
        <f>IF(ISNUMBER($G37),SUM(F33:F36),"")</f>
        <v>1</v>
      </c>
      <c r="G37" s="29">
        <f>IF(SUM($G33:$G36)+SUM($Q33:$Q36)&gt;0,SUM(G33:G36),"")</f>
        <v>437</v>
      </c>
      <c r="H37" s="27">
        <f>IF(ISNUMBER($G37),SUM(H33:H36),"")</f>
        <v>2</v>
      </c>
      <c r="I37" s="204"/>
      <c r="K37" s="213">
        <v>997</v>
      </c>
      <c r="L37" s="214"/>
      <c r="M37" s="26" t="s">
        <v>12</v>
      </c>
      <c r="N37" s="27">
        <f>IF(ISNUMBER($G37),SUM(N33:N36),"")</f>
        <v>287</v>
      </c>
      <c r="O37" s="28">
        <f>IF(ISNUMBER($G37),SUM(O33:O36),"")</f>
        <v>144</v>
      </c>
      <c r="P37" s="28">
        <f>IF(ISNUMBER($G37),SUM(P33:P36),"")</f>
        <v>8</v>
      </c>
      <c r="Q37" s="29">
        <f>IF(SUM($G33:$G36)+SUM($Q33:$Q36)&gt;0,SUM(Q33:Q36),"")</f>
        <v>431</v>
      </c>
      <c r="R37" s="27">
        <f>IF(ISNUMBER($G37),SUM(R33:R36),"")</f>
        <v>0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1731</v>
      </c>
      <c r="E39" s="34">
        <f>IF(ISNUMBER($G39),SUM(E12,E17,E22,E27,E32,E37),"")</f>
        <v>743</v>
      </c>
      <c r="F39" s="34">
        <f>IF(ISNUMBER($G39),SUM(F12,F17,F22,F27,F32,F37),"")</f>
        <v>38</v>
      </c>
      <c r="G39" s="35">
        <f>IF(SUM($G$8:$G$37)+SUM($Q$8:$Q$37)&gt;0,SUM(G12,G17,G22,G27,G32,G37),"")</f>
        <v>2474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1729</v>
      </c>
      <c r="O39" s="34">
        <f>IF(ISNUMBER($G39),SUM(O12,O17,O22,O27,O32,O37),"")</f>
        <v>843</v>
      </c>
      <c r="P39" s="34">
        <f>IF(ISNUMBER($G39),SUM(P12,P17,P22,P27,P32,P37),"")</f>
        <v>36</v>
      </c>
      <c r="Q39" s="35">
        <f>IF(SUM($G$8:$G$37)+SUM($Q$8:$Q$37)&gt;0,SUM(Q12,Q17,Q22,Q27,Q32,Q37),"")</f>
        <v>2572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156</v>
      </c>
      <c r="D41" s="255"/>
      <c r="E41" s="255"/>
      <c r="G41" s="235"/>
      <c r="H41" s="235"/>
      <c r="I41" s="39">
        <f>IF(ISNUMBER(I$39),SUM(I11,I16,I21,I26,I31,I36,I39),"")</f>
        <v>2</v>
      </c>
      <c r="K41" s="38"/>
      <c r="L41" s="42" t="s">
        <v>22</v>
      </c>
      <c r="M41" s="255" t="s">
        <v>155</v>
      </c>
      <c r="N41" s="255"/>
      <c r="O41" s="255"/>
      <c r="Q41" s="235" t="s">
        <v>16</v>
      </c>
      <c r="R41" s="235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256"/>
      <c r="D42" s="256"/>
      <c r="E42" s="256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154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 t="s">
        <v>153</v>
      </c>
      <c r="M43" s="258"/>
      <c r="O43" s="42" t="s">
        <v>21</v>
      </c>
      <c r="P43" s="257"/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B – KK Slavia Praha A</v>
      </c>
    </row>
    <row r="46" spans="2:11" ht="19.5" customHeight="1">
      <c r="B46" s="2" t="s">
        <v>31</v>
      </c>
      <c r="C46" s="244">
        <v>0.7291666666666666</v>
      </c>
      <c r="D46" s="245"/>
      <c r="I46" s="2" t="s">
        <v>33</v>
      </c>
      <c r="J46" s="245">
        <v>19</v>
      </c>
      <c r="K46" s="245"/>
    </row>
    <row r="47" spans="2:19" ht="19.5" customHeight="1">
      <c r="B47" s="2" t="s">
        <v>32</v>
      </c>
      <c r="C47" s="246">
        <v>0.8333333333333334</v>
      </c>
      <c r="D47" s="247"/>
      <c r="I47" s="2" t="s">
        <v>34</v>
      </c>
      <c r="J47" s="247">
        <v>10</v>
      </c>
      <c r="K47" s="247"/>
      <c r="P47" s="2" t="s">
        <v>35</v>
      </c>
      <c r="Q47" s="239">
        <v>42978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9"/>
      <c r="C57" s="260"/>
      <c r="D57" s="68"/>
      <c r="E57" s="259"/>
      <c r="F57" s="261"/>
      <c r="G57" s="261"/>
      <c r="H57" s="260"/>
      <c r="I57" s="68"/>
      <c r="J57" s="44"/>
      <c r="K57" s="69"/>
      <c r="L57" s="259"/>
      <c r="M57" s="260"/>
      <c r="N57" s="68"/>
      <c r="O57" s="259"/>
      <c r="P57" s="261"/>
      <c r="Q57" s="261"/>
      <c r="R57" s="260"/>
      <c r="S57" s="70"/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/>
      <c r="L58" s="259"/>
      <c r="M58" s="260"/>
      <c r="N58" s="68"/>
      <c r="O58" s="259"/>
      <c r="P58" s="261"/>
      <c r="Q58" s="261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9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 t="s">
        <v>152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8" t="s">
        <v>151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00" t="s">
        <v>38</v>
      </c>
      <c r="L1" s="185" t="s">
        <v>150</v>
      </c>
      <c r="M1" s="185"/>
      <c r="N1" s="185"/>
      <c r="O1" s="186" t="s">
        <v>37</v>
      </c>
      <c r="P1" s="186"/>
      <c r="Q1" s="187">
        <v>42020</v>
      </c>
      <c r="R1" s="188"/>
      <c r="S1" s="188"/>
    </row>
    <row r="2" spans="2:3" ht="6" customHeight="1" thickBot="1">
      <c r="B2" s="193"/>
      <c r="C2" s="193"/>
    </row>
    <row r="3" spans="1:19" ht="19.5" customHeight="1" thickBot="1">
      <c r="A3" s="140" t="s">
        <v>2</v>
      </c>
      <c r="B3" s="189" t="s">
        <v>149</v>
      </c>
      <c r="C3" s="190"/>
      <c r="D3" s="190"/>
      <c r="E3" s="190"/>
      <c r="F3" s="190"/>
      <c r="G3" s="190"/>
      <c r="H3" s="190"/>
      <c r="I3" s="191"/>
      <c r="K3" s="140" t="s">
        <v>3</v>
      </c>
      <c r="L3" s="189" t="s">
        <v>148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1" t="s">
        <v>4</v>
      </c>
      <c r="B5" s="182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9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9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147</v>
      </c>
      <c r="B8" s="170"/>
      <c r="C8" s="133">
        <v>1</v>
      </c>
      <c r="D8" s="132">
        <v>146</v>
      </c>
      <c r="E8" s="131">
        <v>53</v>
      </c>
      <c r="F8" s="131">
        <v>3</v>
      </c>
      <c r="G8" s="130">
        <f>IF(AND(ISBLANK(D8),ISBLANK(E8)),"",D8+E8)</f>
        <v>199</v>
      </c>
      <c r="H8" s="129">
        <f>IF(OR(ISNUMBER($G8),ISNUMBER($Q8)),(SIGN(N($G8)-N($Q8))+1)/2,"")</f>
        <v>0</v>
      </c>
      <c r="I8" s="123"/>
      <c r="K8" s="169" t="s">
        <v>146</v>
      </c>
      <c r="L8" s="170"/>
      <c r="M8" s="133">
        <v>1</v>
      </c>
      <c r="N8" s="132">
        <v>156</v>
      </c>
      <c r="O8" s="131">
        <v>68</v>
      </c>
      <c r="P8" s="131">
        <v>2</v>
      </c>
      <c r="Q8" s="130">
        <f>IF(AND(ISBLANK(N8),ISBLANK(O8)),"",N8+O8)</f>
        <v>224</v>
      </c>
      <c r="R8" s="129">
        <f>IF(ISNUMBER($H8),1-$H8,"")</f>
        <v>1</v>
      </c>
      <c r="S8" s="123"/>
    </row>
    <row r="9" spans="1:19" ht="12.75" customHeight="1">
      <c r="A9" s="171"/>
      <c r="B9" s="172"/>
      <c r="C9" s="128">
        <v>2</v>
      </c>
      <c r="D9" s="127">
        <v>151</v>
      </c>
      <c r="E9" s="126">
        <v>68</v>
      </c>
      <c r="F9" s="126">
        <v>3</v>
      </c>
      <c r="G9" s="125">
        <f>IF(AND(ISBLANK(D9),ISBLANK(E9)),"",D9+E9)</f>
        <v>219</v>
      </c>
      <c r="H9" s="124">
        <f>IF(OR(ISNUMBER($G9),ISNUMBER($Q9)),(SIGN(N($G9)-N($Q9))+1)/2,"")</f>
        <v>1</v>
      </c>
      <c r="I9" s="123"/>
      <c r="K9" s="171"/>
      <c r="L9" s="172"/>
      <c r="M9" s="128">
        <v>2</v>
      </c>
      <c r="N9" s="127">
        <v>147</v>
      </c>
      <c r="O9" s="126">
        <v>61</v>
      </c>
      <c r="P9" s="126">
        <v>4</v>
      </c>
      <c r="Q9" s="125">
        <f>IF(AND(ISBLANK(N9),ISBLANK(O9)),"",N9+O9)</f>
        <v>208</v>
      </c>
      <c r="R9" s="124">
        <f>IF(ISNUMBER($H9),1-$H9,"")</f>
        <v>0</v>
      </c>
      <c r="S9" s="123"/>
    </row>
    <row r="10" spans="1:19" ht="12.75" customHeight="1" thickBot="1">
      <c r="A10" s="173" t="s">
        <v>139</v>
      </c>
      <c r="B10" s="174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3" t="s">
        <v>85</v>
      </c>
      <c r="L10" s="174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5"/>
      <c r="B11" s="176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9">
        <f>IF(ISNUMBER(H12),(SIGN(1000*($H12-$R12)+$G12-$Q12)+1)/2,"")</f>
        <v>0</v>
      </c>
      <c r="K11" s="175"/>
      <c r="L11" s="176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9">
        <f>IF(ISNUMBER($I11),1-$I11,"")</f>
        <v>1</v>
      </c>
    </row>
    <row r="12" spans="1:19" ht="15.75" customHeight="1" thickBot="1">
      <c r="A12" s="177">
        <v>10537</v>
      </c>
      <c r="B12" s="178"/>
      <c r="C12" s="117" t="s">
        <v>12</v>
      </c>
      <c r="D12" s="114">
        <f>IF(ISNUMBER($G12),SUM(D8:D11),"")</f>
        <v>297</v>
      </c>
      <c r="E12" s="116">
        <f>IF(ISNUMBER($G12),SUM(E8:E11),"")</f>
        <v>121</v>
      </c>
      <c r="F12" s="116">
        <f>IF(ISNUMBER($G12),SUM(F8:F11),"")</f>
        <v>6</v>
      </c>
      <c r="G12" s="115">
        <f>IF(SUM($G8:$G11)+SUM($Q8:$Q11)&gt;0,SUM(G8:G11),"")</f>
        <v>418</v>
      </c>
      <c r="H12" s="114">
        <f>IF(ISNUMBER($G12),SUM(H8:H11),"")</f>
        <v>1</v>
      </c>
      <c r="I12" s="180"/>
      <c r="K12" s="177">
        <v>2722</v>
      </c>
      <c r="L12" s="178"/>
      <c r="M12" s="117" t="s">
        <v>12</v>
      </c>
      <c r="N12" s="114">
        <f>IF(ISNUMBER($G12),SUM(N8:N11),"")</f>
        <v>303</v>
      </c>
      <c r="O12" s="116">
        <f>IF(ISNUMBER($G12),SUM(O8:O11),"")</f>
        <v>129</v>
      </c>
      <c r="P12" s="116">
        <f>IF(ISNUMBER($G12),SUM(P8:P11),"")</f>
        <v>6</v>
      </c>
      <c r="Q12" s="115">
        <f>IF(SUM($G8:$G11)+SUM($Q8:$Q11)&gt;0,SUM(Q8:Q11),"")</f>
        <v>432</v>
      </c>
      <c r="R12" s="114">
        <f>IF(ISNUMBER($G12),SUM(R8:R11),"")</f>
        <v>1</v>
      </c>
      <c r="S12" s="180"/>
    </row>
    <row r="13" spans="1:19" ht="12.75" customHeight="1">
      <c r="A13" s="169" t="s">
        <v>145</v>
      </c>
      <c r="B13" s="170"/>
      <c r="C13" s="133">
        <v>1</v>
      </c>
      <c r="D13" s="132">
        <v>152</v>
      </c>
      <c r="E13" s="131">
        <v>69</v>
      </c>
      <c r="F13" s="131">
        <v>1</v>
      </c>
      <c r="G13" s="130">
        <f>IF(AND(ISBLANK(D13),ISBLANK(E13)),"",D13+E13)</f>
        <v>221</v>
      </c>
      <c r="H13" s="129">
        <f>IF(OR(ISNUMBER($G13),ISNUMBER($Q13)),(SIGN(N($G13)-N($Q13))+1)/2,"")</f>
        <v>0</v>
      </c>
      <c r="I13" s="123"/>
      <c r="K13" s="169" t="s">
        <v>144</v>
      </c>
      <c r="L13" s="170"/>
      <c r="M13" s="133">
        <v>1</v>
      </c>
      <c r="N13" s="132">
        <v>157</v>
      </c>
      <c r="O13" s="131">
        <v>80</v>
      </c>
      <c r="P13" s="131">
        <v>2</v>
      </c>
      <c r="Q13" s="130">
        <f>IF(AND(ISBLANK(N13),ISBLANK(O13)),"",N13+O13)</f>
        <v>237</v>
      </c>
      <c r="R13" s="129">
        <f>IF(ISNUMBER($H13),1-$H13,"")</f>
        <v>1</v>
      </c>
      <c r="S13" s="123"/>
    </row>
    <row r="14" spans="1:19" ht="12.75" customHeight="1">
      <c r="A14" s="171"/>
      <c r="B14" s="172"/>
      <c r="C14" s="128">
        <v>2</v>
      </c>
      <c r="D14" s="127">
        <v>146</v>
      </c>
      <c r="E14" s="126">
        <v>77</v>
      </c>
      <c r="F14" s="126">
        <v>0</v>
      </c>
      <c r="G14" s="125">
        <f>IF(AND(ISBLANK(D14),ISBLANK(E14)),"",D14+E14)</f>
        <v>223</v>
      </c>
      <c r="H14" s="124">
        <f>IF(OR(ISNUMBER($G14),ISNUMBER($Q14)),(SIGN(N($G14)-N($Q14))+1)/2,"")</f>
        <v>0</v>
      </c>
      <c r="I14" s="123"/>
      <c r="K14" s="171"/>
      <c r="L14" s="172"/>
      <c r="M14" s="128">
        <v>2</v>
      </c>
      <c r="N14" s="127">
        <v>139</v>
      </c>
      <c r="O14" s="126">
        <v>87</v>
      </c>
      <c r="P14" s="126">
        <v>2</v>
      </c>
      <c r="Q14" s="125">
        <f>IF(AND(ISBLANK(N14),ISBLANK(O14)),"",N14+O14)</f>
        <v>226</v>
      </c>
      <c r="R14" s="124">
        <f>IF(ISNUMBER($H14),1-$H14,"")</f>
        <v>1</v>
      </c>
      <c r="S14" s="123"/>
    </row>
    <row r="15" spans="1:19" ht="12.75" customHeight="1" thickBot="1">
      <c r="A15" s="173" t="s">
        <v>77</v>
      </c>
      <c r="B15" s="174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3" t="s">
        <v>113</v>
      </c>
      <c r="L15" s="174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5"/>
      <c r="B16" s="176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9">
        <f>IF(ISNUMBER(H17),(SIGN(1000*($H17-$R17)+$G17-$Q17)+1)/2,"")</f>
        <v>0</v>
      </c>
      <c r="K16" s="175"/>
      <c r="L16" s="176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9">
        <f>IF(ISNUMBER($I16),1-$I16,"")</f>
        <v>1</v>
      </c>
    </row>
    <row r="17" spans="1:19" ht="15.75" customHeight="1" thickBot="1">
      <c r="A17" s="177">
        <v>17848</v>
      </c>
      <c r="B17" s="178"/>
      <c r="C17" s="117" t="s">
        <v>12</v>
      </c>
      <c r="D17" s="114">
        <f>IF(ISNUMBER($G17),SUM(D13:D16),"")</f>
        <v>298</v>
      </c>
      <c r="E17" s="116">
        <f>IF(ISNUMBER($G17),SUM(E13:E16),"")</f>
        <v>146</v>
      </c>
      <c r="F17" s="116">
        <f>IF(ISNUMBER($G17),SUM(F13:F16),"")</f>
        <v>1</v>
      </c>
      <c r="G17" s="115">
        <f>IF(SUM($G13:$G16)+SUM($Q13:$Q16)&gt;0,SUM(G13:G16),"")</f>
        <v>444</v>
      </c>
      <c r="H17" s="114">
        <f>IF(ISNUMBER($G17),SUM(H13:H16),"")</f>
        <v>0</v>
      </c>
      <c r="I17" s="180"/>
      <c r="K17" s="177">
        <v>19832</v>
      </c>
      <c r="L17" s="178"/>
      <c r="M17" s="117" t="s">
        <v>12</v>
      </c>
      <c r="N17" s="114">
        <f>IF(ISNUMBER($G17),SUM(N13:N16),"")</f>
        <v>296</v>
      </c>
      <c r="O17" s="116">
        <f>IF(ISNUMBER($G17),SUM(O13:O16),"")</f>
        <v>167</v>
      </c>
      <c r="P17" s="116">
        <f>IF(ISNUMBER($G17),SUM(P13:P16),"")</f>
        <v>4</v>
      </c>
      <c r="Q17" s="115">
        <f>IF(SUM($G13:$G16)+SUM($Q13:$Q16)&gt;0,SUM(Q13:Q16),"")</f>
        <v>463</v>
      </c>
      <c r="R17" s="114">
        <f>IF(ISNUMBER($G17),SUM(R13:R16),"")</f>
        <v>2</v>
      </c>
      <c r="S17" s="180"/>
    </row>
    <row r="18" spans="1:19" ht="12.75" customHeight="1">
      <c r="A18" s="169" t="s">
        <v>143</v>
      </c>
      <c r="B18" s="170"/>
      <c r="C18" s="133">
        <v>1</v>
      </c>
      <c r="D18" s="132">
        <v>154</v>
      </c>
      <c r="E18" s="131">
        <v>80</v>
      </c>
      <c r="F18" s="131">
        <v>2</v>
      </c>
      <c r="G18" s="130">
        <f>IF(AND(ISBLANK(D18),ISBLANK(E18)),"",D18+E18)</f>
        <v>234</v>
      </c>
      <c r="H18" s="129">
        <f>IF(OR(ISNUMBER($G18),ISNUMBER($Q18)),(SIGN(N($G18)-N($Q18))+1)/2,"")</f>
        <v>1</v>
      </c>
      <c r="I18" s="123"/>
      <c r="K18" s="169" t="s">
        <v>142</v>
      </c>
      <c r="L18" s="170"/>
      <c r="M18" s="133">
        <v>1</v>
      </c>
      <c r="N18" s="132">
        <v>158</v>
      </c>
      <c r="O18" s="131">
        <v>62</v>
      </c>
      <c r="P18" s="131">
        <v>3</v>
      </c>
      <c r="Q18" s="130">
        <f>IF(AND(ISBLANK(N18),ISBLANK(O18)),"",N18+O18)</f>
        <v>220</v>
      </c>
      <c r="R18" s="129">
        <f>IF(ISNUMBER($H18),1-$H18,"")</f>
        <v>0</v>
      </c>
      <c r="S18" s="123"/>
    </row>
    <row r="19" spans="1:19" ht="12.75" customHeight="1">
      <c r="A19" s="171"/>
      <c r="B19" s="172"/>
      <c r="C19" s="128">
        <v>2</v>
      </c>
      <c r="D19" s="127">
        <v>155</v>
      </c>
      <c r="E19" s="126">
        <v>79</v>
      </c>
      <c r="F19" s="126">
        <v>2</v>
      </c>
      <c r="G19" s="125">
        <f>IF(AND(ISBLANK(D19),ISBLANK(E19)),"",D19+E19)</f>
        <v>234</v>
      </c>
      <c r="H19" s="124">
        <f>IF(OR(ISNUMBER($G19),ISNUMBER($Q19)),(SIGN(N($G19)-N($Q19))+1)/2,"")</f>
        <v>1</v>
      </c>
      <c r="I19" s="123"/>
      <c r="K19" s="171"/>
      <c r="L19" s="172"/>
      <c r="M19" s="128">
        <v>2</v>
      </c>
      <c r="N19" s="127">
        <v>148</v>
      </c>
      <c r="O19" s="126">
        <v>70</v>
      </c>
      <c r="P19" s="126">
        <v>3</v>
      </c>
      <c r="Q19" s="125">
        <f>IF(AND(ISBLANK(N19),ISBLANK(O19)),"",N19+O19)</f>
        <v>218</v>
      </c>
      <c r="R19" s="124">
        <f>IF(ISNUMBER($H19),1-$H19,"")</f>
        <v>0</v>
      </c>
      <c r="S19" s="123"/>
    </row>
    <row r="20" spans="1:19" ht="12.75" customHeight="1" thickBot="1">
      <c r="A20" s="173" t="s">
        <v>44</v>
      </c>
      <c r="B20" s="174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3" t="s">
        <v>46</v>
      </c>
      <c r="L20" s="174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5"/>
      <c r="B21" s="176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9">
        <f>IF(ISNUMBER(H22),(SIGN(1000*($H22-$R22)+$G22-$Q22)+1)/2,"")</f>
        <v>1</v>
      </c>
      <c r="K21" s="175"/>
      <c r="L21" s="176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9">
        <f>IF(ISNUMBER($I21),1-$I21,"")</f>
        <v>0</v>
      </c>
    </row>
    <row r="22" spans="1:19" ht="15.75" customHeight="1" thickBot="1">
      <c r="A22" s="177">
        <v>17847</v>
      </c>
      <c r="B22" s="178"/>
      <c r="C22" s="117" t="s">
        <v>12</v>
      </c>
      <c r="D22" s="114">
        <f>IF(ISNUMBER($G22),SUM(D18:D21),"")</f>
        <v>309</v>
      </c>
      <c r="E22" s="116">
        <f>IF(ISNUMBER($G22),SUM(E18:E21),"")</f>
        <v>159</v>
      </c>
      <c r="F22" s="116">
        <f>IF(ISNUMBER($G22),SUM(F18:F21),"")</f>
        <v>4</v>
      </c>
      <c r="G22" s="115">
        <f>IF(SUM($G18:$G21)+SUM($Q18:$Q21)&gt;0,SUM(G18:G21),"")</f>
        <v>468</v>
      </c>
      <c r="H22" s="114">
        <f>IF(ISNUMBER($G22),SUM(H18:H21),"")</f>
        <v>2</v>
      </c>
      <c r="I22" s="180"/>
      <c r="K22" s="177">
        <v>14256</v>
      </c>
      <c r="L22" s="178"/>
      <c r="M22" s="117" t="s">
        <v>12</v>
      </c>
      <c r="N22" s="114">
        <f>IF(ISNUMBER($G22),SUM(N18:N21),"")</f>
        <v>306</v>
      </c>
      <c r="O22" s="116">
        <f>IF(ISNUMBER($G22),SUM(O18:O21),"")</f>
        <v>132</v>
      </c>
      <c r="P22" s="116">
        <f>IF(ISNUMBER($G22),SUM(P18:P21),"")</f>
        <v>6</v>
      </c>
      <c r="Q22" s="115">
        <f>IF(SUM($G18:$G21)+SUM($Q18:$Q21)&gt;0,SUM(Q18:Q21),"")</f>
        <v>438</v>
      </c>
      <c r="R22" s="114">
        <f>IF(ISNUMBER($G22),SUM(R18:R21),"")</f>
        <v>0</v>
      </c>
      <c r="S22" s="180"/>
    </row>
    <row r="23" spans="1:19" ht="12.75" customHeight="1">
      <c r="A23" s="169" t="s">
        <v>141</v>
      </c>
      <c r="B23" s="170"/>
      <c r="C23" s="133">
        <v>1</v>
      </c>
      <c r="D23" s="132">
        <v>147</v>
      </c>
      <c r="E23" s="131">
        <v>45</v>
      </c>
      <c r="F23" s="131">
        <v>6</v>
      </c>
      <c r="G23" s="130">
        <f>IF(AND(ISBLANK(D23),ISBLANK(E23)),"",D23+E23)</f>
        <v>192</v>
      </c>
      <c r="H23" s="129">
        <f>IF(OR(ISNUMBER($G23),ISNUMBER($Q23)),(SIGN(N($G23)-N($Q23))+1)/2,"")</f>
        <v>0</v>
      </c>
      <c r="I23" s="123"/>
      <c r="K23" s="169" t="s">
        <v>140</v>
      </c>
      <c r="L23" s="170"/>
      <c r="M23" s="133">
        <v>1</v>
      </c>
      <c r="N23" s="132">
        <v>151</v>
      </c>
      <c r="O23" s="131">
        <v>81</v>
      </c>
      <c r="P23" s="131">
        <v>2</v>
      </c>
      <c r="Q23" s="130">
        <f>IF(AND(ISBLANK(N23),ISBLANK(O23)),"",N23+O23)</f>
        <v>232</v>
      </c>
      <c r="R23" s="129">
        <f>IF(ISNUMBER($H23),1-$H23,"")</f>
        <v>1</v>
      </c>
      <c r="S23" s="123"/>
    </row>
    <row r="24" spans="1:19" ht="12.75" customHeight="1">
      <c r="A24" s="171"/>
      <c r="B24" s="172"/>
      <c r="C24" s="128">
        <v>2</v>
      </c>
      <c r="D24" s="127">
        <v>146</v>
      </c>
      <c r="E24" s="126">
        <v>55</v>
      </c>
      <c r="F24" s="126">
        <v>6</v>
      </c>
      <c r="G24" s="125">
        <f>IF(AND(ISBLANK(D24),ISBLANK(E24)),"",D24+E24)</f>
        <v>201</v>
      </c>
      <c r="H24" s="124">
        <f>IF(OR(ISNUMBER($G24),ISNUMBER($Q24)),(SIGN(N($G24)-N($Q24))+1)/2,"")</f>
        <v>0.5</v>
      </c>
      <c r="I24" s="123"/>
      <c r="K24" s="171"/>
      <c r="L24" s="172"/>
      <c r="M24" s="128">
        <v>2</v>
      </c>
      <c r="N24" s="127">
        <v>150</v>
      </c>
      <c r="O24" s="126">
        <v>51</v>
      </c>
      <c r="P24" s="126">
        <v>4</v>
      </c>
      <c r="Q24" s="125">
        <f>IF(AND(ISBLANK(N24),ISBLANK(O24)),"",N24+O24)</f>
        <v>201</v>
      </c>
      <c r="R24" s="124">
        <f>IF(ISNUMBER($H24),1-$H24,"")</f>
        <v>0.5</v>
      </c>
      <c r="S24" s="123"/>
    </row>
    <row r="25" spans="1:19" ht="12.75" customHeight="1" thickBot="1">
      <c r="A25" s="173" t="s">
        <v>139</v>
      </c>
      <c r="B25" s="174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3" t="s">
        <v>138</v>
      </c>
      <c r="L25" s="174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5"/>
      <c r="B26" s="176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9">
        <f>IF(ISNUMBER(H27),(SIGN(1000*($H27-$R27)+$G27-$Q27)+1)/2,"")</f>
        <v>0</v>
      </c>
      <c r="K26" s="175"/>
      <c r="L26" s="176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9">
        <f>IF(ISNUMBER($I26),1-$I26,"")</f>
        <v>1</v>
      </c>
    </row>
    <row r="27" spans="1:19" ht="15.75" customHeight="1" thickBot="1">
      <c r="A27" s="177">
        <v>5057</v>
      </c>
      <c r="B27" s="178"/>
      <c r="C27" s="117" t="s">
        <v>12</v>
      </c>
      <c r="D27" s="114">
        <f>IF(ISNUMBER($G27),SUM(D23:D26),"")</f>
        <v>293</v>
      </c>
      <c r="E27" s="116">
        <f>IF(ISNUMBER($G27),SUM(E23:E26),"")</f>
        <v>100</v>
      </c>
      <c r="F27" s="116">
        <f>IF(ISNUMBER($G27),SUM(F23:F26),"")</f>
        <v>12</v>
      </c>
      <c r="G27" s="115">
        <f>IF(SUM($G23:$G26)+SUM($Q23:$Q26)&gt;0,SUM(G23:G26),"")</f>
        <v>393</v>
      </c>
      <c r="H27" s="114">
        <f>IF(ISNUMBER($G27),SUM(H23:H26),"")</f>
        <v>0.5</v>
      </c>
      <c r="I27" s="180"/>
      <c r="K27" s="177">
        <v>1239</v>
      </c>
      <c r="L27" s="178"/>
      <c r="M27" s="117" t="s">
        <v>12</v>
      </c>
      <c r="N27" s="114">
        <f>IF(ISNUMBER($G27),SUM(N23:N26),"")</f>
        <v>301</v>
      </c>
      <c r="O27" s="116">
        <f>IF(ISNUMBER($G27),SUM(O23:O26),"")</f>
        <v>132</v>
      </c>
      <c r="P27" s="116">
        <f>IF(ISNUMBER($G27),SUM(P23:P26),"")</f>
        <v>6</v>
      </c>
      <c r="Q27" s="115">
        <f>IF(SUM($G23:$G26)+SUM($Q23:$Q26)&gt;0,SUM(Q23:Q26),"")</f>
        <v>433</v>
      </c>
      <c r="R27" s="114">
        <f>IF(ISNUMBER($G27),SUM(R23:R26),"")</f>
        <v>1.5</v>
      </c>
      <c r="S27" s="180"/>
    </row>
    <row r="28" spans="1:19" ht="12.75" customHeight="1">
      <c r="A28" s="169" t="s">
        <v>137</v>
      </c>
      <c r="B28" s="170"/>
      <c r="C28" s="133">
        <v>1</v>
      </c>
      <c r="D28" s="132">
        <v>152</v>
      </c>
      <c r="E28" s="131">
        <v>79</v>
      </c>
      <c r="F28" s="131">
        <v>3</v>
      </c>
      <c r="G28" s="130">
        <f>IF(AND(ISBLANK(D28),ISBLANK(E28)),"",D28+E28)</f>
        <v>231</v>
      </c>
      <c r="H28" s="129">
        <f>IF(OR(ISNUMBER($G28),ISNUMBER($Q28)),(SIGN(N($G28)-N($Q28))+1)/2,"")</f>
        <v>1</v>
      </c>
      <c r="I28" s="123"/>
      <c r="K28" s="169" t="s">
        <v>136</v>
      </c>
      <c r="L28" s="170"/>
      <c r="M28" s="133">
        <v>1</v>
      </c>
      <c r="N28" s="132">
        <v>149</v>
      </c>
      <c r="O28" s="131">
        <v>54</v>
      </c>
      <c r="P28" s="131">
        <v>4</v>
      </c>
      <c r="Q28" s="130">
        <f>IF(AND(ISBLANK(N28),ISBLANK(O28)),"",N28+O28)</f>
        <v>203</v>
      </c>
      <c r="R28" s="129">
        <f>IF(ISNUMBER($H28),1-$H28,"")</f>
        <v>0</v>
      </c>
      <c r="S28" s="123"/>
    </row>
    <row r="29" spans="1:19" ht="12.75" customHeight="1">
      <c r="A29" s="171"/>
      <c r="B29" s="172"/>
      <c r="C29" s="128">
        <v>2</v>
      </c>
      <c r="D29" s="127">
        <v>167</v>
      </c>
      <c r="E29" s="126">
        <v>81</v>
      </c>
      <c r="F29" s="126">
        <v>1</v>
      </c>
      <c r="G29" s="125">
        <f>IF(AND(ISBLANK(D29),ISBLANK(E29)),"",D29+E29)</f>
        <v>248</v>
      </c>
      <c r="H29" s="124">
        <f>IF(OR(ISNUMBER($G29),ISNUMBER($Q29)),(SIGN(N($G29)-N($Q29))+1)/2,"")</f>
        <v>1</v>
      </c>
      <c r="I29" s="123"/>
      <c r="K29" s="171"/>
      <c r="L29" s="172"/>
      <c r="M29" s="128">
        <v>2</v>
      </c>
      <c r="N29" s="127">
        <v>155</v>
      </c>
      <c r="O29" s="126">
        <v>77</v>
      </c>
      <c r="P29" s="126">
        <v>1</v>
      </c>
      <c r="Q29" s="125">
        <f>IF(AND(ISBLANK(N29),ISBLANK(O29)),"",N29+O29)</f>
        <v>232</v>
      </c>
      <c r="R29" s="124">
        <f>IF(ISNUMBER($H29),1-$H29,"")</f>
        <v>0</v>
      </c>
      <c r="S29" s="123"/>
    </row>
    <row r="30" spans="1:19" ht="12.75" customHeight="1" thickBot="1">
      <c r="A30" s="173" t="s">
        <v>135</v>
      </c>
      <c r="B30" s="174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3" t="s">
        <v>134</v>
      </c>
      <c r="L30" s="174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5"/>
      <c r="B31" s="176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9">
        <f>IF(ISNUMBER(H32),(SIGN(1000*($H32-$R32)+$G32-$Q32)+1)/2,"")</f>
        <v>1</v>
      </c>
      <c r="K31" s="175"/>
      <c r="L31" s="176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9">
        <f>IF(ISNUMBER($I31),1-$I31,"")</f>
        <v>0</v>
      </c>
    </row>
    <row r="32" spans="1:19" ht="15.75" customHeight="1" thickBot="1">
      <c r="A32" s="177">
        <v>13513</v>
      </c>
      <c r="B32" s="178"/>
      <c r="C32" s="117" t="s">
        <v>12</v>
      </c>
      <c r="D32" s="114">
        <f>IF(ISNUMBER($G32),SUM(D28:D31),"")</f>
        <v>319</v>
      </c>
      <c r="E32" s="116">
        <f>IF(ISNUMBER($G32),SUM(E28:E31),"")</f>
        <v>160</v>
      </c>
      <c r="F32" s="116">
        <f>IF(ISNUMBER($G32),SUM(F28:F31),"")</f>
        <v>4</v>
      </c>
      <c r="G32" s="115">
        <f>IF(SUM($G28:$G31)+SUM($Q28:$Q31)&gt;0,SUM(G28:G31),"")</f>
        <v>479</v>
      </c>
      <c r="H32" s="114">
        <f>IF(ISNUMBER($G32),SUM(H28:H31),"")</f>
        <v>2</v>
      </c>
      <c r="I32" s="180"/>
      <c r="K32" s="177">
        <v>2725</v>
      </c>
      <c r="L32" s="178"/>
      <c r="M32" s="117" t="s">
        <v>12</v>
      </c>
      <c r="N32" s="114">
        <f>IF(ISNUMBER($G32),SUM(N28:N31),"")</f>
        <v>304</v>
      </c>
      <c r="O32" s="116">
        <f>IF(ISNUMBER($G32),SUM(O28:O31),"")</f>
        <v>131</v>
      </c>
      <c r="P32" s="116">
        <f>IF(ISNUMBER($G32),SUM(P28:P31),"")</f>
        <v>5</v>
      </c>
      <c r="Q32" s="115">
        <f>IF(SUM($G28:$G31)+SUM($Q28:$Q31)&gt;0,SUM(Q28:Q31),"")</f>
        <v>435</v>
      </c>
      <c r="R32" s="114">
        <f>IF(ISNUMBER($G32),SUM(R28:R31),"")</f>
        <v>0</v>
      </c>
      <c r="S32" s="180"/>
    </row>
    <row r="33" spans="1:19" ht="12.75" customHeight="1">
      <c r="A33" s="169" t="s">
        <v>133</v>
      </c>
      <c r="B33" s="170"/>
      <c r="C33" s="133">
        <v>1</v>
      </c>
      <c r="D33" s="132">
        <v>169</v>
      </c>
      <c r="E33" s="131">
        <v>80</v>
      </c>
      <c r="F33" s="131">
        <v>2</v>
      </c>
      <c r="G33" s="130">
        <f>IF(AND(ISBLANK(D33),ISBLANK(E33)),"",D33+E33)</f>
        <v>249</v>
      </c>
      <c r="H33" s="129">
        <f>IF(OR(ISNUMBER($G33),ISNUMBER($Q33)),(SIGN(N($G33)-N($Q33))+1)/2,"")</f>
        <v>1</v>
      </c>
      <c r="I33" s="123"/>
      <c r="K33" s="169" t="s">
        <v>132</v>
      </c>
      <c r="L33" s="170"/>
      <c r="M33" s="133">
        <v>1</v>
      </c>
      <c r="N33" s="132">
        <v>145</v>
      </c>
      <c r="O33" s="131">
        <v>88</v>
      </c>
      <c r="P33" s="131">
        <v>2</v>
      </c>
      <c r="Q33" s="130">
        <f>IF(AND(ISBLANK(N33),ISBLANK(O33)),"",N33+O33)</f>
        <v>233</v>
      </c>
      <c r="R33" s="129">
        <f>IF(ISNUMBER($H33),1-$H33,"")</f>
        <v>0</v>
      </c>
      <c r="S33" s="123"/>
    </row>
    <row r="34" spans="1:19" ht="12.75" customHeight="1">
      <c r="A34" s="171"/>
      <c r="B34" s="172"/>
      <c r="C34" s="128">
        <v>2</v>
      </c>
      <c r="D34" s="127">
        <v>159</v>
      </c>
      <c r="E34" s="126">
        <v>81</v>
      </c>
      <c r="F34" s="126">
        <v>0</v>
      </c>
      <c r="G34" s="125">
        <f>IF(AND(ISBLANK(D34),ISBLANK(E34)),"",D34+E34)</f>
        <v>240</v>
      </c>
      <c r="H34" s="124">
        <f>IF(OR(ISNUMBER($G34),ISNUMBER($Q34)),(SIGN(N($G34)-N($Q34))+1)/2,"")</f>
        <v>1</v>
      </c>
      <c r="I34" s="123"/>
      <c r="K34" s="171"/>
      <c r="L34" s="172"/>
      <c r="M34" s="128">
        <v>2</v>
      </c>
      <c r="N34" s="127">
        <v>155</v>
      </c>
      <c r="O34" s="126">
        <v>71</v>
      </c>
      <c r="P34" s="126">
        <v>5</v>
      </c>
      <c r="Q34" s="125">
        <f>IF(AND(ISBLANK(N34),ISBLANK(O34)),"",N34+O34)</f>
        <v>226</v>
      </c>
      <c r="R34" s="124">
        <f>IF(ISNUMBER($H34),1-$H34,"")</f>
        <v>0</v>
      </c>
      <c r="S34" s="123"/>
    </row>
    <row r="35" spans="1:19" ht="12.75" customHeight="1" thickBot="1">
      <c r="A35" s="173" t="s">
        <v>78</v>
      </c>
      <c r="B35" s="174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3" t="s">
        <v>131</v>
      </c>
      <c r="L35" s="174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5"/>
      <c r="B36" s="176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9">
        <f>IF(ISNUMBER(H37),(SIGN(1000*($H37-$R37)+$G37-$Q37)+1)/2,"")</f>
        <v>1</v>
      </c>
      <c r="K36" s="175"/>
      <c r="L36" s="176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9">
        <f>IF(ISNUMBER($I36),1-$I36,"")</f>
        <v>0</v>
      </c>
    </row>
    <row r="37" spans="1:19" ht="15.75" customHeight="1" thickBot="1">
      <c r="A37" s="177">
        <v>5062</v>
      </c>
      <c r="B37" s="178"/>
      <c r="C37" s="117" t="s">
        <v>12</v>
      </c>
      <c r="D37" s="114">
        <f>IF(ISNUMBER($G37),SUM(D33:D36),"")</f>
        <v>328</v>
      </c>
      <c r="E37" s="116">
        <f>IF(ISNUMBER($G37),SUM(E33:E36),"")</f>
        <v>161</v>
      </c>
      <c r="F37" s="116">
        <f>IF(ISNUMBER($G37),SUM(F33:F36),"")</f>
        <v>2</v>
      </c>
      <c r="G37" s="115">
        <f>IF(SUM($G33:$G36)+SUM($Q33:$Q36)&gt;0,SUM(G33:G36),"")</f>
        <v>489</v>
      </c>
      <c r="H37" s="114">
        <f>IF(ISNUMBER($G37),SUM(H33:H36),"")</f>
        <v>2</v>
      </c>
      <c r="I37" s="180"/>
      <c r="K37" s="177">
        <v>18624</v>
      </c>
      <c r="L37" s="178"/>
      <c r="M37" s="117" t="s">
        <v>12</v>
      </c>
      <c r="N37" s="114">
        <f>IF(ISNUMBER($G37),SUM(N33:N36),"")</f>
        <v>300</v>
      </c>
      <c r="O37" s="116">
        <f>IF(ISNUMBER($G37),SUM(O33:O36),"")</f>
        <v>159</v>
      </c>
      <c r="P37" s="116">
        <f>IF(ISNUMBER($G37),SUM(P33:P36),"")</f>
        <v>7</v>
      </c>
      <c r="Q37" s="115">
        <f>IF(SUM($G33:$G36)+SUM($Q33:$Q36)&gt;0,SUM(Q33:Q36),"")</f>
        <v>459</v>
      </c>
      <c r="R37" s="114">
        <f>IF(ISNUMBER($G37),SUM(R33:R36),"")</f>
        <v>0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1844</v>
      </c>
      <c r="E39" s="109">
        <f>IF(ISNUMBER($G39),SUM(E12,E17,E22,E27,E32,E37),"")</f>
        <v>847</v>
      </c>
      <c r="F39" s="109">
        <f>IF(ISNUMBER($G39),SUM(F12,F17,F22,F27,F32,F37),"")</f>
        <v>29</v>
      </c>
      <c r="G39" s="108">
        <f>IF(SUM($G$8:$G$37)+SUM($Q$8:$Q$37)&gt;0,SUM(G12,G17,G22,G27,G32,G37),"")</f>
        <v>2691</v>
      </c>
      <c r="H39" s="107">
        <f>IF(SUM($G$8:$G$37)+SUM($Q$8:$Q$37)&gt;0,SUM(H12,H17,H22,H27,H32,H37),"")</f>
        <v>7.5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1810</v>
      </c>
      <c r="O39" s="109">
        <f>IF(ISNUMBER($G39),SUM(O12,O17,O22,O27,O32,O37),"")</f>
        <v>850</v>
      </c>
      <c r="P39" s="109">
        <f>IF(ISNUMBER($G39),SUM(P12,P17,P22,P27,P32,P37),"")</f>
        <v>34</v>
      </c>
      <c r="Q39" s="108">
        <f>IF(SUM($G$8:$G$37)+SUM($Q$8:$Q$37)&gt;0,SUM(Q12,Q17,Q22,Q27,Q32,Q37),"")</f>
        <v>2660</v>
      </c>
      <c r="R39" s="107">
        <f>IF(SUM($G$8:$G$37)+SUM($Q$8:$Q$37)&gt;0,SUM(R12,R17,R22,R27,R32,R37),"")</f>
        <v>4.5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55" t="s">
        <v>130</v>
      </c>
      <c r="D41" s="155"/>
      <c r="E41" s="155"/>
      <c r="G41" s="146" t="s">
        <v>16</v>
      </c>
      <c r="H41" s="146"/>
      <c r="I41" s="105">
        <f>IF(ISNUMBER(I$39),SUM(I11,I16,I21,I26,I31,I36,I39),"")</f>
        <v>5</v>
      </c>
      <c r="K41" s="102"/>
      <c r="L41" s="103" t="s">
        <v>22</v>
      </c>
      <c r="M41" s="155" t="s">
        <v>129</v>
      </c>
      <c r="N41" s="155"/>
      <c r="O41" s="155"/>
      <c r="Q41" s="146" t="s">
        <v>16</v>
      </c>
      <c r="R41" s="146"/>
      <c r="S41" s="105">
        <f>IF(ISNUMBER(S$39),SUM(S11,S16,S21,S26,S31,S36,S39),"")</f>
        <v>3</v>
      </c>
    </row>
    <row r="42" spans="1:19" ht="18" customHeight="1">
      <c r="A42" s="102"/>
      <c r="B42" s="103" t="s">
        <v>21</v>
      </c>
      <c r="C42" s="141"/>
      <c r="D42" s="141"/>
      <c r="E42" s="141"/>
      <c r="G42" s="104"/>
      <c r="H42" s="104"/>
      <c r="I42" s="104"/>
      <c r="K42" s="102"/>
      <c r="L42" s="103" t="s">
        <v>21</v>
      </c>
      <c r="M42" s="141"/>
      <c r="N42" s="141"/>
      <c r="O42" s="141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4" t="s">
        <v>128</v>
      </c>
      <c r="D43" s="144"/>
      <c r="E43" s="144"/>
      <c r="F43" s="144"/>
      <c r="G43" s="144"/>
      <c r="H43" s="144"/>
      <c r="I43" s="103"/>
      <c r="J43" s="103"/>
      <c r="K43" s="103" t="s">
        <v>25</v>
      </c>
      <c r="L43" s="156" t="s">
        <v>127</v>
      </c>
      <c r="M43" s="156"/>
      <c r="O43" s="103" t="s">
        <v>21</v>
      </c>
      <c r="P43" s="144"/>
      <c r="Q43" s="144"/>
      <c r="R43" s="144"/>
      <c r="S43" s="14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Benešov B – KK Konstruktiva Praha B</v>
      </c>
    </row>
    <row r="46" spans="2:11" ht="19.5" customHeight="1">
      <c r="B46" s="100" t="s">
        <v>31</v>
      </c>
      <c r="C46" s="168">
        <v>0.7083333333333334</v>
      </c>
      <c r="D46" s="165"/>
      <c r="I46" s="100" t="s">
        <v>33</v>
      </c>
      <c r="J46" s="165">
        <v>21</v>
      </c>
      <c r="K46" s="165"/>
    </row>
    <row r="47" spans="2:19" ht="19.5" customHeight="1">
      <c r="B47" s="100" t="s">
        <v>32</v>
      </c>
      <c r="C47" s="166">
        <v>0.8125</v>
      </c>
      <c r="D47" s="167"/>
      <c r="I47" s="100" t="s">
        <v>34</v>
      </c>
      <c r="J47" s="167">
        <v>12</v>
      </c>
      <c r="K47" s="167"/>
      <c r="P47" s="100" t="s">
        <v>35</v>
      </c>
      <c r="Q47" s="150">
        <v>42978</v>
      </c>
      <c r="R47" s="151"/>
      <c r="S47" s="151"/>
    </row>
    <row r="48" ht="9.75" customHeight="1"/>
    <row r="49" spans="1:19" ht="15" customHeight="1">
      <c r="A49" s="147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</row>
    <row r="50" spans="1:19" ht="81" customHeight="1">
      <c r="A50" s="152" t="s">
        <v>126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4"/>
    </row>
    <row r="51" ht="4.5" customHeight="1"/>
    <row r="52" spans="1:19" ht="15" customHeight="1">
      <c r="A52" s="147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2"/>
      <c r="C57" s="143"/>
      <c r="D57" s="78"/>
      <c r="E57" s="142"/>
      <c r="F57" s="145"/>
      <c r="G57" s="145"/>
      <c r="H57" s="143"/>
      <c r="I57" s="78"/>
      <c r="J57" s="80"/>
      <c r="K57" s="79"/>
      <c r="L57" s="142"/>
      <c r="M57" s="143"/>
      <c r="N57" s="78"/>
      <c r="O57" s="142"/>
      <c r="P57" s="145"/>
      <c r="Q57" s="145"/>
      <c r="R57" s="143"/>
      <c r="S57" s="77"/>
    </row>
    <row r="58" spans="1:19" ht="21" customHeight="1">
      <c r="A58" s="81"/>
      <c r="B58" s="142"/>
      <c r="C58" s="143"/>
      <c r="D58" s="78"/>
      <c r="E58" s="142"/>
      <c r="F58" s="145"/>
      <c r="G58" s="145"/>
      <c r="H58" s="143"/>
      <c r="I58" s="78"/>
      <c r="J58" s="80"/>
      <c r="K58" s="79"/>
      <c r="L58" s="142"/>
      <c r="M58" s="143"/>
      <c r="N58" s="78"/>
      <c r="O58" s="142"/>
      <c r="P58" s="145"/>
      <c r="Q58" s="145"/>
      <c r="R58" s="14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9" t="s">
        <v>19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1"/>
    </row>
    <row r="62" spans="1:19" ht="81" customHeight="1">
      <c r="A62" s="162" t="s">
        <v>125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</row>
    <row r="63" ht="4.5" customHeight="1"/>
    <row r="64" spans="1:19" ht="15" customHeight="1">
      <c r="A64" s="147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</row>
    <row r="65" spans="1:19" ht="81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4"/>
    </row>
    <row r="66" spans="1:8" ht="30" customHeight="1">
      <c r="A66" s="73"/>
      <c r="B66" s="72" t="s">
        <v>36</v>
      </c>
      <c r="C66" s="157">
        <v>42020</v>
      </c>
      <c r="D66" s="158"/>
      <c r="E66" s="158"/>
      <c r="F66" s="158"/>
      <c r="G66" s="158"/>
      <c r="H66" s="158"/>
    </row>
  </sheetData>
  <sheetProtection password="FC6B" sheet="1" objects="1" scenarios="1"/>
  <mergeCells count="95">
    <mergeCell ref="S16:S17"/>
    <mergeCell ref="S11:S12"/>
    <mergeCell ref="K13:L14"/>
    <mergeCell ref="K12:L12"/>
    <mergeCell ref="K17:L17"/>
    <mergeCell ref="K18:L19"/>
    <mergeCell ref="K15:L16"/>
    <mergeCell ref="K35:L36"/>
    <mergeCell ref="K37:L37"/>
    <mergeCell ref="K32:L32"/>
    <mergeCell ref="K27:L27"/>
    <mergeCell ref="K30:L31"/>
    <mergeCell ref="S21:S22"/>
    <mergeCell ref="K20:L21"/>
    <mergeCell ref="K22:L22"/>
    <mergeCell ref="K5:L5"/>
    <mergeCell ref="K6:L6"/>
    <mergeCell ref="A13:B14"/>
    <mergeCell ref="I16:I17"/>
    <mergeCell ref="A15:B16"/>
    <mergeCell ref="S36:S37"/>
    <mergeCell ref="K33:L34"/>
    <mergeCell ref="S26:S27"/>
    <mergeCell ref="S31:S32"/>
    <mergeCell ref="K25:L26"/>
    <mergeCell ref="L3:S3"/>
    <mergeCell ref="R5:S5"/>
    <mergeCell ref="A5:B5"/>
    <mergeCell ref="A6:B6"/>
    <mergeCell ref="A17:B17"/>
    <mergeCell ref="K10:L11"/>
    <mergeCell ref="K8:L9"/>
    <mergeCell ref="A10:B11"/>
    <mergeCell ref="A12:B12"/>
    <mergeCell ref="M5:M6"/>
    <mergeCell ref="D1:I1"/>
    <mergeCell ref="C5:C6"/>
    <mergeCell ref="D5:G5"/>
    <mergeCell ref="H5:I5"/>
    <mergeCell ref="I36:I37"/>
    <mergeCell ref="B3:I3"/>
    <mergeCell ref="A18:B19"/>
    <mergeCell ref="A20:B21"/>
    <mergeCell ref="I21:I22"/>
    <mergeCell ref="A22:B22"/>
    <mergeCell ref="A8:B9"/>
    <mergeCell ref="L1:N1"/>
    <mergeCell ref="O1:P1"/>
    <mergeCell ref="A30:B31"/>
    <mergeCell ref="A32:B32"/>
    <mergeCell ref="I31:I32"/>
    <mergeCell ref="A25:B26"/>
    <mergeCell ref="A27:B27"/>
    <mergeCell ref="B1:C2"/>
    <mergeCell ref="I11:I12"/>
    <mergeCell ref="A33:B34"/>
    <mergeCell ref="A35:B36"/>
    <mergeCell ref="A37:B37"/>
    <mergeCell ref="Q1:S1"/>
    <mergeCell ref="N5:Q5"/>
    <mergeCell ref="I26:I27"/>
    <mergeCell ref="A28:B29"/>
    <mergeCell ref="K23:L24"/>
    <mergeCell ref="K28:L29"/>
    <mergeCell ref="A23:B24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124</v>
      </c>
      <c r="M1" s="232"/>
      <c r="N1" s="232"/>
      <c r="O1" s="233" t="s">
        <v>37</v>
      </c>
      <c r="P1" s="233"/>
      <c r="Q1" s="262">
        <v>42020</v>
      </c>
      <c r="R1" s="234"/>
      <c r="S1" s="234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123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122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121</v>
      </c>
      <c r="B8" s="206"/>
      <c r="C8" s="10">
        <v>1</v>
      </c>
      <c r="D8" s="11">
        <v>145</v>
      </c>
      <c r="E8" s="12">
        <v>60</v>
      </c>
      <c r="F8" s="12">
        <v>5</v>
      </c>
      <c r="G8" s="13">
        <f>IF(AND(ISBLANK(D8),ISBLANK(E8)),"",D8+E8)</f>
        <v>205</v>
      </c>
      <c r="H8" s="14">
        <f>IF(OR(ISNUMBER($G8),ISNUMBER($Q8)),(SIGN(N($G8)-N($Q8))+1)/2,"")</f>
        <v>0</v>
      </c>
      <c r="I8" s="15"/>
      <c r="K8" s="205" t="s">
        <v>120</v>
      </c>
      <c r="L8" s="206"/>
      <c r="M8" s="10">
        <v>1</v>
      </c>
      <c r="N8" s="11">
        <v>142</v>
      </c>
      <c r="O8" s="12">
        <v>71</v>
      </c>
      <c r="P8" s="12">
        <v>4</v>
      </c>
      <c r="Q8" s="13">
        <f>IF(AND(ISBLANK(N8),ISBLANK(O8)),"",N8+O8)</f>
        <v>213</v>
      </c>
      <c r="R8" s="14">
        <f>IF(ISNUMBER($H8),1-$H8,"")</f>
        <v>1</v>
      </c>
      <c r="S8" s="15"/>
    </row>
    <row r="9" spans="1:19" ht="12.75" customHeight="1">
      <c r="A9" s="207"/>
      <c r="B9" s="208"/>
      <c r="C9" s="16">
        <v>2</v>
      </c>
      <c r="D9" s="17">
        <v>154</v>
      </c>
      <c r="E9" s="18">
        <v>53</v>
      </c>
      <c r="F9" s="18">
        <v>4</v>
      </c>
      <c r="G9" s="19">
        <f>IF(AND(ISBLANK(D9),ISBLANK(E9)),"",D9+E9)</f>
        <v>207</v>
      </c>
      <c r="H9" s="20">
        <f>IF(OR(ISNUMBER($G9),ISNUMBER($Q9)),(SIGN(N($G9)-N($Q9))+1)/2,"")</f>
        <v>0</v>
      </c>
      <c r="I9" s="15"/>
      <c r="K9" s="207"/>
      <c r="L9" s="208"/>
      <c r="M9" s="16">
        <v>2</v>
      </c>
      <c r="N9" s="17">
        <v>146</v>
      </c>
      <c r="O9" s="18">
        <v>76</v>
      </c>
      <c r="P9" s="18">
        <v>0</v>
      </c>
      <c r="Q9" s="19">
        <f>IF(AND(ISBLANK(N9),ISBLANK(O9)),"",N9+O9)</f>
        <v>222</v>
      </c>
      <c r="R9" s="20">
        <f>IF(ISNUMBER($H9),1-$H9,"")</f>
        <v>1</v>
      </c>
      <c r="S9" s="15"/>
    </row>
    <row r="10" spans="1:19" ht="12.75" customHeight="1" thickBot="1">
      <c r="A10" s="209" t="s">
        <v>119</v>
      </c>
      <c r="B10" s="21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09" t="s">
        <v>85</v>
      </c>
      <c r="L10" s="21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11"/>
      <c r="B11" s="21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3">
        <f>IF(ISNUMBER(H12),(SIGN(1000*($H12-$R12)+$G12-$Q12)+1)/2,"")</f>
        <v>0</v>
      </c>
      <c r="K11" s="211"/>
      <c r="L11" s="21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3">
        <f>IF(ISNUMBER($I11),1-$I11,"")</f>
        <v>1</v>
      </c>
    </row>
    <row r="12" spans="1:19" ht="15.75" customHeight="1" thickBot="1">
      <c r="A12" s="213">
        <v>5957</v>
      </c>
      <c r="B12" s="214"/>
      <c r="C12" s="26" t="s">
        <v>12</v>
      </c>
      <c r="D12" s="27">
        <f>IF(ISNUMBER($G12),SUM(D8:D11),"")</f>
        <v>299</v>
      </c>
      <c r="E12" s="28">
        <f>IF(ISNUMBER($G12),SUM(E8:E11),"")</f>
        <v>113</v>
      </c>
      <c r="F12" s="28">
        <f>IF(ISNUMBER($G12),SUM(F8:F11),"")</f>
        <v>9</v>
      </c>
      <c r="G12" s="29">
        <f>IF(SUM($G8:$G11)+SUM($Q8:$Q11)&gt;0,SUM(G8:G11),"")</f>
        <v>412</v>
      </c>
      <c r="H12" s="27">
        <f>IF(ISNUMBER($G12),SUM(H8:H11),"")</f>
        <v>0</v>
      </c>
      <c r="I12" s="204"/>
      <c r="K12" s="213">
        <v>10562</v>
      </c>
      <c r="L12" s="214"/>
      <c r="M12" s="26" t="s">
        <v>12</v>
      </c>
      <c r="N12" s="27">
        <f>IF(ISNUMBER($G12),SUM(N8:N11),"")</f>
        <v>288</v>
      </c>
      <c r="O12" s="28">
        <f>IF(ISNUMBER($G12),SUM(O8:O11),"")</f>
        <v>147</v>
      </c>
      <c r="P12" s="28">
        <f>IF(ISNUMBER($G12),SUM(P8:P11),"")</f>
        <v>4</v>
      </c>
      <c r="Q12" s="29">
        <f>IF(SUM($G8:$G11)+SUM($Q8:$Q11)&gt;0,SUM(Q8:Q11),"")</f>
        <v>435</v>
      </c>
      <c r="R12" s="27">
        <f>IF(ISNUMBER($G12),SUM(R8:R11),"")</f>
        <v>2</v>
      </c>
      <c r="S12" s="204"/>
    </row>
    <row r="13" spans="1:19" ht="12.75" customHeight="1">
      <c r="A13" s="205" t="s">
        <v>118</v>
      </c>
      <c r="B13" s="206"/>
      <c r="C13" s="10">
        <v>1</v>
      </c>
      <c r="D13" s="11">
        <v>160</v>
      </c>
      <c r="E13" s="12">
        <v>63</v>
      </c>
      <c r="F13" s="12">
        <v>3</v>
      </c>
      <c r="G13" s="13">
        <f>IF(AND(ISBLANK(D13),ISBLANK(E13)),"",D13+E13)</f>
        <v>223</v>
      </c>
      <c r="H13" s="14">
        <f>IF(OR(ISNUMBER($G13),ISNUMBER($Q13)),(SIGN(N($G13)-N($Q13))+1)/2,"")</f>
        <v>0</v>
      </c>
      <c r="I13" s="15"/>
      <c r="K13" s="205" t="s">
        <v>117</v>
      </c>
      <c r="L13" s="206"/>
      <c r="M13" s="10">
        <v>1</v>
      </c>
      <c r="N13" s="11">
        <v>166</v>
      </c>
      <c r="O13" s="12">
        <v>86</v>
      </c>
      <c r="P13" s="12">
        <v>1</v>
      </c>
      <c r="Q13" s="13">
        <f>IF(AND(ISBLANK(N13),ISBLANK(O13)),"",N13+O13)</f>
        <v>252</v>
      </c>
      <c r="R13" s="14">
        <f>IF(ISNUMBER($H13),1-$H13,"")</f>
        <v>1</v>
      </c>
      <c r="S13" s="15"/>
    </row>
    <row r="14" spans="1:19" ht="12.75" customHeight="1">
      <c r="A14" s="207"/>
      <c r="B14" s="208"/>
      <c r="C14" s="16">
        <v>2</v>
      </c>
      <c r="D14" s="17">
        <v>147</v>
      </c>
      <c r="E14" s="18">
        <v>68</v>
      </c>
      <c r="F14" s="18">
        <v>1</v>
      </c>
      <c r="G14" s="19">
        <f>IF(AND(ISBLANK(D14),ISBLANK(E14)),"",D14+E14)</f>
        <v>215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149</v>
      </c>
      <c r="O14" s="18">
        <v>87</v>
      </c>
      <c r="P14" s="18">
        <v>0</v>
      </c>
      <c r="Q14" s="19">
        <f>IF(AND(ISBLANK(N14),ISBLANK(O14)),"",N14+O14)</f>
        <v>236</v>
      </c>
      <c r="R14" s="20">
        <f>IF(ISNUMBER($H14),1-$H14,"")</f>
        <v>1</v>
      </c>
      <c r="S14" s="15"/>
    </row>
    <row r="15" spans="1:19" ht="12.75" customHeight="1" thickBot="1">
      <c r="A15" s="209" t="s">
        <v>116</v>
      </c>
      <c r="B15" s="21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09" t="s">
        <v>77</v>
      </c>
      <c r="L15" s="21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11"/>
      <c r="B16" s="21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3">
        <f>IF(ISNUMBER(H17),(SIGN(1000*($H17-$R17)+$G17-$Q17)+1)/2,"")</f>
        <v>0</v>
      </c>
      <c r="K16" s="211"/>
      <c r="L16" s="21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3">
        <f>IF(ISNUMBER($I16),1-$I16,"")</f>
        <v>1</v>
      </c>
    </row>
    <row r="17" spans="1:19" ht="15.75" customHeight="1" thickBot="1">
      <c r="A17" s="213">
        <v>15752</v>
      </c>
      <c r="B17" s="214"/>
      <c r="C17" s="26" t="s">
        <v>12</v>
      </c>
      <c r="D17" s="27">
        <f>IF(ISNUMBER($G17),SUM(D13:D16),"")</f>
        <v>307</v>
      </c>
      <c r="E17" s="28">
        <f>IF(ISNUMBER($G17),SUM(E13:E16),"")</f>
        <v>131</v>
      </c>
      <c r="F17" s="28">
        <f>IF(ISNUMBER($G17),SUM(F13:F16),"")</f>
        <v>4</v>
      </c>
      <c r="G17" s="29">
        <f>IF(SUM($G13:$G16)+SUM($Q13:$Q16)&gt;0,SUM(G13:G16),"")</f>
        <v>438</v>
      </c>
      <c r="H17" s="27">
        <f>IF(ISNUMBER($G17),SUM(H13:H16),"")</f>
        <v>0</v>
      </c>
      <c r="I17" s="204"/>
      <c r="K17" s="213">
        <v>1417</v>
      </c>
      <c r="L17" s="214"/>
      <c r="M17" s="26" t="s">
        <v>12</v>
      </c>
      <c r="N17" s="27">
        <f>IF(ISNUMBER($G17),SUM(N13:N16),"")</f>
        <v>315</v>
      </c>
      <c r="O17" s="28">
        <f>IF(ISNUMBER($G17),SUM(O13:O16),"")</f>
        <v>173</v>
      </c>
      <c r="P17" s="28">
        <f>IF(ISNUMBER($G17),SUM(P13:P16),"")</f>
        <v>1</v>
      </c>
      <c r="Q17" s="29">
        <f>IF(SUM($G13:$G16)+SUM($Q13:$Q16)&gt;0,SUM(Q13:Q16),"")</f>
        <v>488</v>
      </c>
      <c r="R17" s="27">
        <f>IF(ISNUMBER($G17),SUM(R13:R16),"")</f>
        <v>2</v>
      </c>
      <c r="S17" s="204"/>
    </row>
    <row r="18" spans="1:19" ht="12.75" customHeight="1">
      <c r="A18" s="205" t="s">
        <v>115</v>
      </c>
      <c r="B18" s="206"/>
      <c r="C18" s="10">
        <v>1</v>
      </c>
      <c r="D18" s="11">
        <v>149</v>
      </c>
      <c r="E18" s="12">
        <v>57</v>
      </c>
      <c r="F18" s="12">
        <v>4</v>
      </c>
      <c r="G18" s="13">
        <f>IF(AND(ISBLANK(D18),ISBLANK(E18)),"",D18+E18)</f>
        <v>206</v>
      </c>
      <c r="H18" s="14">
        <f>IF(OR(ISNUMBER($G18),ISNUMBER($Q18)),(SIGN(N($G18)-N($Q18))+1)/2,"")</f>
        <v>0</v>
      </c>
      <c r="I18" s="15"/>
      <c r="K18" s="205" t="s">
        <v>111</v>
      </c>
      <c r="L18" s="206"/>
      <c r="M18" s="10">
        <v>1</v>
      </c>
      <c r="N18" s="11">
        <v>146</v>
      </c>
      <c r="O18" s="12">
        <v>63</v>
      </c>
      <c r="P18" s="12">
        <v>1</v>
      </c>
      <c r="Q18" s="13">
        <f>IF(AND(ISBLANK(N18),ISBLANK(O18)),"",N18+O18)</f>
        <v>209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138</v>
      </c>
      <c r="E19" s="18">
        <v>68</v>
      </c>
      <c r="F19" s="18">
        <v>1</v>
      </c>
      <c r="G19" s="19">
        <f>IF(AND(ISBLANK(D19),ISBLANK(E19)),"",D19+E19)</f>
        <v>206</v>
      </c>
      <c r="H19" s="20">
        <f>IF(OR(ISNUMBER($G19),ISNUMBER($Q19)),(SIGN(N($G19)-N($Q19))+1)/2,"")</f>
        <v>0</v>
      </c>
      <c r="I19" s="15"/>
      <c r="K19" s="207"/>
      <c r="L19" s="208"/>
      <c r="M19" s="16">
        <v>2</v>
      </c>
      <c r="N19" s="17">
        <v>154</v>
      </c>
      <c r="O19" s="18">
        <v>68</v>
      </c>
      <c r="P19" s="18">
        <v>3</v>
      </c>
      <c r="Q19" s="19">
        <f>IF(AND(ISBLANK(N19),ISBLANK(O19)),"",N19+O19)</f>
        <v>222</v>
      </c>
      <c r="R19" s="20">
        <f>IF(ISNUMBER($H19),1-$H19,"")</f>
        <v>1</v>
      </c>
      <c r="S19" s="15"/>
    </row>
    <row r="20" spans="1:19" ht="12.75" customHeight="1" thickBot="1">
      <c r="A20" s="209" t="s">
        <v>114</v>
      </c>
      <c r="B20" s="21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09" t="s">
        <v>113</v>
      </c>
      <c r="L20" s="21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11"/>
      <c r="B21" s="21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3">
        <f>IF(ISNUMBER(H22),(SIGN(1000*($H22-$R22)+$G22-$Q22)+1)/2,"")</f>
        <v>0</v>
      </c>
      <c r="K21" s="211"/>
      <c r="L21" s="21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3">
        <f>IF(ISNUMBER($I21),1-$I21,"")</f>
        <v>1</v>
      </c>
    </row>
    <row r="22" spans="1:19" ht="15.75" customHeight="1" thickBot="1">
      <c r="A22" s="213">
        <v>4982</v>
      </c>
      <c r="B22" s="214"/>
      <c r="C22" s="26" t="s">
        <v>12</v>
      </c>
      <c r="D22" s="27">
        <f>IF(ISNUMBER($G22),SUM(D18:D21),"")</f>
        <v>287</v>
      </c>
      <c r="E22" s="28">
        <f>IF(ISNUMBER($G22),SUM(E18:E21),"")</f>
        <v>125</v>
      </c>
      <c r="F22" s="28">
        <f>IF(ISNUMBER($G22),SUM(F18:F21),"")</f>
        <v>5</v>
      </c>
      <c r="G22" s="29">
        <f>IF(SUM($G18:$G21)+SUM($Q18:$Q21)&gt;0,SUM(G18:G21),"")</f>
        <v>412</v>
      </c>
      <c r="H22" s="27">
        <f>IF(ISNUMBER($G22),SUM(H18:H21),"")</f>
        <v>0</v>
      </c>
      <c r="I22" s="204"/>
      <c r="K22" s="213">
        <v>20526</v>
      </c>
      <c r="L22" s="214"/>
      <c r="M22" s="26" t="s">
        <v>12</v>
      </c>
      <c r="N22" s="27">
        <f>IF(ISNUMBER($G22),SUM(N18:N21),"")</f>
        <v>300</v>
      </c>
      <c r="O22" s="28">
        <f>IF(ISNUMBER($G22),SUM(O18:O21),"")</f>
        <v>131</v>
      </c>
      <c r="P22" s="28">
        <f>IF(ISNUMBER($G22),SUM(P18:P21),"")</f>
        <v>4</v>
      </c>
      <c r="Q22" s="29">
        <f>IF(SUM($G18:$G21)+SUM($Q18:$Q21)&gt;0,SUM(Q18:Q21),"")</f>
        <v>431</v>
      </c>
      <c r="R22" s="27">
        <f>IF(ISNUMBER($G22),SUM(R18:R21),"")</f>
        <v>2</v>
      </c>
      <c r="S22" s="204"/>
    </row>
    <row r="23" spans="1:19" ht="12.75" customHeight="1">
      <c r="A23" s="205" t="s">
        <v>112</v>
      </c>
      <c r="B23" s="206"/>
      <c r="C23" s="10">
        <v>1</v>
      </c>
      <c r="D23" s="11">
        <v>149</v>
      </c>
      <c r="E23" s="12">
        <v>69</v>
      </c>
      <c r="F23" s="12">
        <v>1</v>
      </c>
      <c r="G23" s="13">
        <f>IF(AND(ISBLANK(D23),ISBLANK(E23)),"",D23+E23)</f>
        <v>218</v>
      </c>
      <c r="H23" s="14">
        <f>IF(OR(ISNUMBER($G23),ISNUMBER($Q23)),(SIGN(N($G23)-N($Q23))+1)/2,"")</f>
        <v>0</v>
      </c>
      <c r="I23" s="15"/>
      <c r="K23" s="205" t="s">
        <v>111</v>
      </c>
      <c r="L23" s="206"/>
      <c r="M23" s="10">
        <v>1</v>
      </c>
      <c r="N23" s="11">
        <v>158</v>
      </c>
      <c r="O23" s="12">
        <v>63</v>
      </c>
      <c r="P23" s="12">
        <v>3</v>
      </c>
      <c r="Q23" s="13">
        <f>IF(AND(ISBLANK(N23),ISBLANK(O23)),"",N23+O23)</f>
        <v>221</v>
      </c>
      <c r="R23" s="14">
        <f>IF(ISNUMBER($H23),1-$H23,"")</f>
        <v>1</v>
      </c>
      <c r="S23" s="15"/>
    </row>
    <row r="24" spans="1:19" ht="12.75" customHeight="1">
      <c r="A24" s="207"/>
      <c r="B24" s="208"/>
      <c r="C24" s="16">
        <v>2</v>
      </c>
      <c r="D24" s="17">
        <v>137</v>
      </c>
      <c r="E24" s="18">
        <v>71</v>
      </c>
      <c r="F24" s="18">
        <v>1</v>
      </c>
      <c r="G24" s="19">
        <f>IF(AND(ISBLANK(D24),ISBLANK(E24)),"",D24+E24)</f>
        <v>208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151</v>
      </c>
      <c r="O24" s="18">
        <v>67</v>
      </c>
      <c r="P24" s="18">
        <v>3</v>
      </c>
      <c r="Q24" s="19">
        <f>IF(AND(ISBLANK(N24),ISBLANK(O24)),"",N24+O24)</f>
        <v>218</v>
      </c>
      <c r="R24" s="20">
        <f>IF(ISNUMBER($H24),1-$H24,"")</f>
        <v>1</v>
      </c>
      <c r="S24" s="15"/>
    </row>
    <row r="25" spans="1:19" ht="12.75" customHeight="1" thickBot="1">
      <c r="A25" s="209" t="s">
        <v>60</v>
      </c>
      <c r="B25" s="21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09" t="s">
        <v>44</v>
      </c>
      <c r="L25" s="21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11"/>
      <c r="B26" s="21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3">
        <f>IF(ISNUMBER(H27),(SIGN(1000*($H27-$R27)+$G27-$Q27)+1)/2,"")</f>
        <v>0</v>
      </c>
      <c r="K26" s="211"/>
      <c r="L26" s="21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3">
        <f>IF(ISNUMBER($I26),1-$I26,"")</f>
        <v>1</v>
      </c>
    </row>
    <row r="27" spans="1:19" ht="15.75" customHeight="1" thickBot="1">
      <c r="A27" s="213">
        <v>17094</v>
      </c>
      <c r="B27" s="214"/>
      <c r="C27" s="26" t="s">
        <v>12</v>
      </c>
      <c r="D27" s="27">
        <f>IF(ISNUMBER($G27),SUM(D23:D26),"")</f>
        <v>286</v>
      </c>
      <c r="E27" s="28">
        <f>IF(ISNUMBER($G27),SUM(E23:E26),"")</f>
        <v>140</v>
      </c>
      <c r="F27" s="28">
        <f>IF(ISNUMBER($G27),SUM(F23:F26),"")</f>
        <v>2</v>
      </c>
      <c r="G27" s="29">
        <f>IF(SUM($G23:$G26)+SUM($Q23:$Q26)&gt;0,SUM(G23:G26),"")</f>
        <v>426</v>
      </c>
      <c r="H27" s="27">
        <f>IF(ISNUMBER($G27),SUM(H23:H26),"")</f>
        <v>0</v>
      </c>
      <c r="I27" s="204"/>
      <c r="K27" s="213">
        <v>5515</v>
      </c>
      <c r="L27" s="214"/>
      <c r="M27" s="26" t="s">
        <v>12</v>
      </c>
      <c r="N27" s="27">
        <f>IF(ISNUMBER($G27),SUM(N23:N26),"")</f>
        <v>309</v>
      </c>
      <c r="O27" s="28">
        <f>IF(ISNUMBER($G27),SUM(O23:O26),"")</f>
        <v>130</v>
      </c>
      <c r="P27" s="28">
        <f>IF(ISNUMBER($G27),SUM(P23:P26),"")</f>
        <v>6</v>
      </c>
      <c r="Q27" s="29">
        <f>IF(SUM($G23:$G26)+SUM($Q23:$Q26)&gt;0,SUM(Q23:Q26),"")</f>
        <v>439</v>
      </c>
      <c r="R27" s="27">
        <f>IF(ISNUMBER($G27),SUM(R23:R26),"")</f>
        <v>2</v>
      </c>
      <c r="S27" s="204"/>
    </row>
    <row r="28" spans="1:19" ht="12.75" customHeight="1">
      <c r="A28" s="205" t="s">
        <v>110</v>
      </c>
      <c r="B28" s="206"/>
      <c r="C28" s="10">
        <v>1</v>
      </c>
      <c r="D28" s="11">
        <v>149</v>
      </c>
      <c r="E28" s="12">
        <v>41</v>
      </c>
      <c r="F28" s="12">
        <v>8</v>
      </c>
      <c r="G28" s="13">
        <f>IF(AND(ISBLANK(D28),ISBLANK(E28)),"",D28+E28)</f>
        <v>190</v>
      </c>
      <c r="H28" s="14">
        <f>IF(OR(ISNUMBER($G28),ISNUMBER($Q28)),(SIGN(N($G28)-N($Q28))+1)/2,"")</f>
        <v>1</v>
      </c>
      <c r="I28" s="15"/>
      <c r="K28" s="205" t="s">
        <v>109</v>
      </c>
      <c r="L28" s="206"/>
      <c r="M28" s="10">
        <v>1</v>
      </c>
      <c r="N28" s="11">
        <v>129</v>
      </c>
      <c r="O28" s="12">
        <v>51</v>
      </c>
      <c r="P28" s="12">
        <v>4</v>
      </c>
      <c r="Q28" s="13">
        <f>IF(AND(ISBLANK(N28),ISBLANK(O28)),"",N28+O28)</f>
        <v>180</v>
      </c>
      <c r="R28" s="14">
        <f>IF(ISNUMBER($H28),1-$H28,"")</f>
        <v>0</v>
      </c>
      <c r="S28" s="15"/>
    </row>
    <row r="29" spans="1:19" ht="12.75" customHeight="1">
      <c r="A29" s="207"/>
      <c r="B29" s="208"/>
      <c r="C29" s="16">
        <v>2</v>
      </c>
      <c r="D29" s="17">
        <v>152</v>
      </c>
      <c r="E29" s="18">
        <v>65</v>
      </c>
      <c r="F29" s="18">
        <v>1</v>
      </c>
      <c r="G29" s="19">
        <f>IF(AND(ISBLANK(D29),ISBLANK(E29)),"",D29+E29)</f>
        <v>217</v>
      </c>
      <c r="H29" s="20">
        <f>IF(OR(ISNUMBER($G29),ISNUMBER($Q29)),(SIGN(N($G29)-N($Q29))+1)/2,"")</f>
        <v>0</v>
      </c>
      <c r="I29" s="15"/>
      <c r="K29" s="207"/>
      <c r="L29" s="208"/>
      <c r="M29" s="16">
        <v>2</v>
      </c>
      <c r="N29" s="17">
        <v>144</v>
      </c>
      <c r="O29" s="18">
        <v>77</v>
      </c>
      <c r="P29" s="18">
        <v>3</v>
      </c>
      <c r="Q29" s="19">
        <f>IF(AND(ISBLANK(N29),ISBLANK(O29)),"",N29+O29)</f>
        <v>221</v>
      </c>
      <c r="R29" s="20">
        <f>IF(ISNUMBER($H29),1-$H29,"")</f>
        <v>1</v>
      </c>
      <c r="S29" s="15"/>
    </row>
    <row r="30" spans="1:19" ht="12.75" customHeight="1" thickBot="1">
      <c r="A30" s="209" t="s">
        <v>108</v>
      </c>
      <c r="B30" s="21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09" t="s">
        <v>42</v>
      </c>
      <c r="L30" s="21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11"/>
      <c r="B31" s="21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3">
        <f>IF(ISNUMBER(H32),(SIGN(1000*($H32-$R32)+$G32-$Q32)+1)/2,"")</f>
        <v>1</v>
      </c>
      <c r="K31" s="211"/>
      <c r="L31" s="21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3">
        <f>IF(ISNUMBER($I31),1-$I31,"")</f>
        <v>0</v>
      </c>
    </row>
    <row r="32" spans="1:19" ht="15.75" customHeight="1" thickBot="1">
      <c r="A32" s="213">
        <v>20960</v>
      </c>
      <c r="B32" s="214"/>
      <c r="C32" s="26" t="s">
        <v>12</v>
      </c>
      <c r="D32" s="27">
        <f>IF(ISNUMBER($G32),SUM(D28:D31),"")</f>
        <v>301</v>
      </c>
      <c r="E32" s="28">
        <f>IF(ISNUMBER($G32),SUM(E28:E31),"")</f>
        <v>106</v>
      </c>
      <c r="F32" s="28">
        <f>IF(ISNUMBER($G32),SUM(F28:F31),"")</f>
        <v>9</v>
      </c>
      <c r="G32" s="29">
        <f>IF(SUM($G28:$G31)+SUM($Q28:$Q31)&gt;0,SUM(G28:G31),"")</f>
        <v>407</v>
      </c>
      <c r="H32" s="27">
        <f>IF(ISNUMBER($G32),SUM(H28:H31),"")</f>
        <v>1</v>
      </c>
      <c r="I32" s="204"/>
      <c r="K32" s="213">
        <v>12253</v>
      </c>
      <c r="L32" s="214"/>
      <c r="M32" s="26" t="s">
        <v>12</v>
      </c>
      <c r="N32" s="27">
        <f>IF(ISNUMBER($G32),SUM(N28:N31),"")</f>
        <v>273</v>
      </c>
      <c r="O32" s="28">
        <f>IF(ISNUMBER($G32),SUM(O28:O31),"")</f>
        <v>128</v>
      </c>
      <c r="P32" s="28">
        <f>IF(ISNUMBER($G32),SUM(P28:P31),"")</f>
        <v>7</v>
      </c>
      <c r="Q32" s="29">
        <f>IF(SUM($G28:$G31)+SUM($Q28:$Q31)&gt;0,SUM(Q28:Q31),"")</f>
        <v>401</v>
      </c>
      <c r="R32" s="27">
        <f>IF(ISNUMBER($G32),SUM(R28:R31),"")</f>
        <v>1</v>
      </c>
      <c r="S32" s="204"/>
    </row>
    <row r="33" spans="1:19" ht="12.75" customHeight="1">
      <c r="A33" s="205" t="s">
        <v>107</v>
      </c>
      <c r="B33" s="206"/>
      <c r="C33" s="10">
        <v>1</v>
      </c>
      <c r="D33" s="11">
        <v>147</v>
      </c>
      <c r="E33" s="12">
        <v>86</v>
      </c>
      <c r="F33" s="12">
        <v>1</v>
      </c>
      <c r="G33" s="13">
        <f>IF(AND(ISBLANK(D33),ISBLANK(E33)),"",D33+E33)</f>
        <v>233</v>
      </c>
      <c r="H33" s="14">
        <f>IF(OR(ISNUMBER($G33),ISNUMBER($Q33)),(SIGN(N($G33)-N($Q33))+1)/2,"")</f>
        <v>1</v>
      </c>
      <c r="I33" s="15"/>
      <c r="K33" s="205" t="s">
        <v>106</v>
      </c>
      <c r="L33" s="206"/>
      <c r="M33" s="10">
        <v>1</v>
      </c>
      <c r="N33" s="11">
        <v>138</v>
      </c>
      <c r="O33" s="12">
        <v>72</v>
      </c>
      <c r="P33" s="12">
        <v>2</v>
      </c>
      <c r="Q33" s="13">
        <f>IF(AND(ISBLANK(N33),ISBLANK(O33)),"",N33+O33)</f>
        <v>210</v>
      </c>
      <c r="R33" s="14">
        <f>IF(ISNUMBER($H33),1-$H33,"")</f>
        <v>0</v>
      </c>
      <c r="S33" s="15"/>
    </row>
    <row r="34" spans="1:19" ht="12.75" customHeight="1">
      <c r="A34" s="207"/>
      <c r="B34" s="208"/>
      <c r="C34" s="16">
        <v>2</v>
      </c>
      <c r="D34" s="17">
        <v>138</v>
      </c>
      <c r="E34" s="18">
        <v>88</v>
      </c>
      <c r="F34" s="18">
        <v>1</v>
      </c>
      <c r="G34" s="19">
        <f>IF(AND(ISBLANK(D34),ISBLANK(E34)),"",D34+E34)</f>
        <v>226</v>
      </c>
      <c r="H34" s="20">
        <f>IF(OR(ISNUMBER($G34),ISNUMBER($Q34)),(SIGN(N($G34)-N($Q34))+1)/2,"")</f>
        <v>1</v>
      </c>
      <c r="I34" s="15"/>
      <c r="K34" s="207"/>
      <c r="L34" s="208"/>
      <c r="M34" s="16">
        <v>2</v>
      </c>
      <c r="N34" s="17">
        <v>143</v>
      </c>
      <c r="O34" s="18">
        <v>60</v>
      </c>
      <c r="P34" s="18">
        <v>0</v>
      </c>
      <c r="Q34" s="19">
        <f>IF(AND(ISBLANK(N34),ISBLANK(O34)),"",N34+O34)</f>
        <v>203</v>
      </c>
      <c r="R34" s="20">
        <f>IF(ISNUMBER($H34),1-$H34,"")</f>
        <v>0</v>
      </c>
      <c r="S34" s="15"/>
    </row>
    <row r="35" spans="1:19" ht="12.75" customHeight="1" thickBot="1">
      <c r="A35" s="209" t="s">
        <v>105</v>
      </c>
      <c r="B35" s="21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09" t="s">
        <v>42</v>
      </c>
      <c r="L35" s="21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11"/>
      <c r="B36" s="21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3">
        <f>IF(ISNUMBER(H37),(SIGN(1000*($H37-$R37)+$G37-$Q37)+1)/2,"")</f>
        <v>1</v>
      </c>
      <c r="K36" s="211"/>
      <c r="L36" s="21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3">
        <f>IF(ISNUMBER($I36),1-$I36,"")</f>
        <v>0</v>
      </c>
    </row>
    <row r="37" spans="1:19" ht="15.75" customHeight="1" thickBot="1">
      <c r="A37" s="213">
        <v>21081</v>
      </c>
      <c r="B37" s="214"/>
      <c r="C37" s="26" t="s">
        <v>12</v>
      </c>
      <c r="D37" s="27">
        <f>IF(ISNUMBER($G37),SUM(D33:D36),"")</f>
        <v>285</v>
      </c>
      <c r="E37" s="28">
        <f>IF(ISNUMBER($G37),SUM(E33:E36),"")</f>
        <v>174</v>
      </c>
      <c r="F37" s="28">
        <f>IF(ISNUMBER($G37),SUM(F33:F36),"")</f>
        <v>2</v>
      </c>
      <c r="G37" s="29">
        <f>IF(SUM($G33:$G36)+SUM($Q33:$Q36)&gt;0,SUM(G33:G36),"")</f>
        <v>459</v>
      </c>
      <c r="H37" s="27">
        <f>IF(ISNUMBER($G37),SUM(H33:H36),"")</f>
        <v>2</v>
      </c>
      <c r="I37" s="204"/>
      <c r="K37" s="213">
        <v>12254</v>
      </c>
      <c r="L37" s="214"/>
      <c r="M37" s="26" t="s">
        <v>12</v>
      </c>
      <c r="N37" s="27">
        <f>IF(ISNUMBER($G37),SUM(N33:N36),"")</f>
        <v>281</v>
      </c>
      <c r="O37" s="28">
        <f>IF(ISNUMBER($G37),SUM(O33:O36),"")</f>
        <v>132</v>
      </c>
      <c r="P37" s="28">
        <f>IF(ISNUMBER($G37),SUM(P33:P36),"")</f>
        <v>2</v>
      </c>
      <c r="Q37" s="29">
        <f>IF(SUM($G33:$G36)+SUM($Q33:$Q36)&gt;0,SUM(Q33:Q36),"")</f>
        <v>413</v>
      </c>
      <c r="R37" s="27">
        <f>IF(ISNUMBER($G37),SUM(R33:R36),"")</f>
        <v>0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1765</v>
      </c>
      <c r="E39" s="34">
        <f>IF(ISNUMBER($G39),SUM(E12,E17,E22,E27,E32,E37),"")</f>
        <v>789</v>
      </c>
      <c r="F39" s="34">
        <f>IF(ISNUMBER($G39),SUM(F12,F17,F22,F27,F32,F37),"")</f>
        <v>31</v>
      </c>
      <c r="G39" s="35">
        <f>IF(SUM($G$8:$G$37)+SUM($Q$8:$Q$37)&gt;0,SUM(G12,G17,G22,G27,G32,G37),"")</f>
        <v>2554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1766</v>
      </c>
      <c r="O39" s="34">
        <f>IF(ISNUMBER($G39),SUM(O12,O17,O22,O27,O32,O37),"")</f>
        <v>841</v>
      </c>
      <c r="P39" s="34">
        <f>IF(ISNUMBER($G39),SUM(P12,P17,P22,P27,P32,P37),"")</f>
        <v>24</v>
      </c>
      <c r="Q39" s="35">
        <f>IF(SUM($G$8:$G$37)+SUM($Q$8:$Q$37)&gt;0,SUM(Q12,Q17,Q22,Q27,Q32,Q37),"")</f>
        <v>2607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104</v>
      </c>
      <c r="D41" s="255"/>
      <c r="E41" s="255"/>
      <c r="G41" s="235" t="s">
        <v>16</v>
      </c>
      <c r="H41" s="235"/>
      <c r="I41" s="39">
        <f>IF(ISNUMBER(I$39),SUM(I11,I16,I21,I26,I31,I36,I39),"")</f>
        <v>2</v>
      </c>
      <c r="K41" s="38"/>
      <c r="L41" s="42" t="s">
        <v>22</v>
      </c>
      <c r="M41" s="255" t="s">
        <v>103</v>
      </c>
      <c r="N41" s="255"/>
      <c r="O41" s="255"/>
      <c r="Q41" s="235" t="s">
        <v>16</v>
      </c>
      <c r="R41" s="235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256"/>
      <c r="D42" s="256"/>
      <c r="E42" s="256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102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/>
      <c r="M43" s="258"/>
      <c r="O43" s="42" t="s">
        <v>21</v>
      </c>
      <c r="P43" s="257"/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Kosmonosy B – TJ Sokol Tehovec A</v>
      </c>
    </row>
    <row r="46" spans="2:11" ht="19.5" customHeight="1">
      <c r="B46" s="2" t="s">
        <v>31</v>
      </c>
      <c r="C46" s="244">
        <v>0.7333333333333334</v>
      </c>
      <c r="D46" s="245"/>
      <c r="I46" s="2" t="s">
        <v>33</v>
      </c>
      <c r="J46" s="245">
        <v>18</v>
      </c>
      <c r="K46" s="245"/>
    </row>
    <row r="47" spans="2:19" ht="19.5" customHeight="1">
      <c r="B47" s="2" t="s">
        <v>32</v>
      </c>
      <c r="C47" s="246">
        <v>0.8298611111111112</v>
      </c>
      <c r="D47" s="247"/>
      <c r="I47" s="2" t="s">
        <v>34</v>
      </c>
      <c r="J47" s="247">
        <v>10</v>
      </c>
      <c r="K47" s="247"/>
      <c r="P47" s="2" t="s">
        <v>35</v>
      </c>
      <c r="Q47" s="240" t="s">
        <v>101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9"/>
      <c r="C57" s="260"/>
      <c r="D57" s="68"/>
      <c r="E57" s="259"/>
      <c r="F57" s="261"/>
      <c r="G57" s="261"/>
      <c r="H57" s="260"/>
      <c r="I57" s="68"/>
      <c r="J57" s="44"/>
      <c r="K57" s="69"/>
      <c r="L57" s="259"/>
      <c r="M57" s="260"/>
      <c r="N57" s="68"/>
      <c r="O57" s="259"/>
      <c r="P57" s="261"/>
      <c r="Q57" s="261"/>
      <c r="R57" s="260"/>
      <c r="S57" s="70"/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/>
      <c r="L58" s="259"/>
      <c r="M58" s="260"/>
      <c r="N58" s="68"/>
      <c r="O58" s="259"/>
      <c r="P58" s="261"/>
      <c r="Q58" s="261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9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8" t="s">
        <v>100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00" t="s">
        <v>38</v>
      </c>
      <c r="L1" s="185" t="s">
        <v>99</v>
      </c>
      <c r="M1" s="185"/>
      <c r="N1" s="185"/>
      <c r="O1" s="186" t="s">
        <v>37</v>
      </c>
      <c r="P1" s="186"/>
      <c r="Q1" s="187">
        <v>42020</v>
      </c>
      <c r="R1" s="188"/>
      <c r="S1" s="188"/>
    </row>
    <row r="2" spans="2:3" ht="6" customHeight="1" thickBot="1">
      <c r="B2" s="193"/>
      <c r="C2" s="193"/>
    </row>
    <row r="3" spans="1:19" ht="19.5" customHeight="1" thickBot="1">
      <c r="A3" s="140" t="s">
        <v>2</v>
      </c>
      <c r="B3" s="189" t="s">
        <v>98</v>
      </c>
      <c r="C3" s="190"/>
      <c r="D3" s="190"/>
      <c r="E3" s="190"/>
      <c r="F3" s="190"/>
      <c r="G3" s="190"/>
      <c r="H3" s="190"/>
      <c r="I3" s="191"/>
      <c r="K3" s="140" t="s">
        <v>3</v>
      </c>
      <c r="L3" s="189" t="s">
        <v>97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1" t="s">
        <v>4</v>
      </c>
      <c r="B5" s="182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9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9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96</v>
      </c>
      <c r="B8" s="170"/>
      <c r="C8" s="133">
        <v>1</v>
      </c>
      <c r="D8" s="132">
        <v>126</v>
      </c>
      <c r="E8" s="131">
        <v>69</v>
      </c>
      <c r="F8" s="131">
        <v>1</v>
      </c>
      <c r="G8" s="130">
        <f>IF(AND(ISBLANK(D8),ISBLANK(E8)),"",D8+E8)</f>
        <v>195</v>
      </c>
      <c r="H8" s="129">
        <f>IF(OR(ISNUMBER($G8),ISNUMBER($Q8)),(SIGN(N($G8)-N($Q8))+1)/2,"")</f>
        <v>0</v>
      </c>
      <c r="I8" s="123"/>
      <c r="K8" s="169" t="s">
        <v>95</v>
      </c>
      <c r="L8" s="170"/>
      <c r="M8" s="133">
        <v>1</v>
      </c>
      <c r="N8" s="132">
        <v>144</v>
      </c>
      <c r="O8" s="131">
        <v>81</v>
      </c>
      <c r="P8" s="131">
        <v>3</v>
      </c>
      <c r="Q8" s="130">
        <f>IF(AND(ISBLANK(N8),ISBLANK(O8)),"",N8+O8)</f>
        <v>225</v>
      </c>
      <c r="R8" s="129">
        <f>IF(ISNUMBER($H8),1-$H8,"")</f>
        <v>1</v>
      </c>
      <c r="S8" s="123"/>
    </row>
    <row r="9" spans="1:19" ht="12.75" customHeight="1">
      <c r="A9" s="171"/>
      <c r="B9" s="172"/>
      <c r="C9" s="128">
        <v>2</v>
      </c>
      <c r="D9" s="127">
        <v>124</v>
      </c>
      <c r="E9" s="126">
        <v>66</v>
      </c>
      <c r="F9" s="126">
        <v>4</v>
      </c>
      <c r="G9" s="125">
        <f>IF(AND(ISBLANK(D9),ISBLANK(E9)),"",D9+E9)</f>
        <v>190</v>
      </c>
      <c r="H9" s="124">
        <f>IF(OR(ISNUMBER($G9),ISNUMBER($Q9)),(SIGN(N($G9)-N($Q9))+1)/2,"")</f>
        <v>1</v>
      </c>
      <c r="I9" s="123"/>
      <c r="K9" s="171"/>
      <c r="L9" s="172"/>
      <c r="M9" s="128">
        <v>2</v>
      </c>
      <c r="N9" s="127">
        <v>130</v>
      </c>
      <c r="O9" s="126">
        <v>41</v>
      </c>
      <c r="P9" s="126">
        <v>6</v>
      </c>
      <c r="Q9" s="125">
        <f>IF(AND(ISBLANK(N9),ISBLANK(O9)),"",N9+O9)</f>
        <v>171</v>
      </c>
      <c r="R9" s="124">
        <f>IF(ISNUMBER($H9),1-$H9,"")</f>
        <v>0</v>
      </c>
      <c r="S9" s="123"/>
    </row>
    <row r="10" spans="1:19" ht="12.75" customHeight="1" thickBot="1">
      <c r="A10" s="173" t="s">
        <v>85</v>
      </c>
      <c r="B10" s="174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3" t="s">
        <v>94</v>
      </c>
      <c r="L10" s="174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5"/>
      <c r="B11" s="176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9">
        <f>IF(ISNUMBER(H12),(SIGN(1000*($H12-$R12)+$G12-$Q12)+1)/2,"")</f>
        <v>0</v>
      </c>
      <c r="K11" s="175"/>
      <c r="L11" s="176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9">
        <f>IF(ISNUMBER($I11),1-$I11,"")</f>
        <v>1</v>
      </c>
    </row>
    <row r="12" spans="1:19" ht="15.75" customHeight="1" thickBot="1">
      <c r="A12" s="177">
        <v>6081</v>
      </c>
      <c r="B12" s="178"/>
      <c r="C12" s="117" t="s">
        <v>12</v>
      </c>
      <c r="D12" s="114">
        <f>IF(ISNUMBER($G12),SUM(D8:D11),"")</f>
        <v>250</v>
      </c>
      <c r="E12" s="116">
        <f>IF(ISNUMBER($G12),SUM(E8:E11),"")</f>
        <v>135</v>
      </c>
      <c r="F12" s="116">
        <f>IF(ISNUMBER($G12),SUM(F8:F11),"")</f>
        <v>5</v>
      </c>
      <c r="G12" s="115">
        <f>IF(SUM($G8:$G11)+SUM($Q8:$Q11)&gt;0,SUM(G8:G11),"")</f>
        <v>385</v>
      </c>
      <c r="H12" s="114">
        <f>IF(ISNUMBER($G12),SUM(H8:H11),"")</f>
        <v>1</v>
      </c>
      <c r="I12" s="180"/>
      <c r="K12" s="177">
        <v>15163</v>
      </c>
      <c r="L12" s="178"/>
      <c r="M12" s="117" t="s">
        <v>12</v>
      </c>
      <c r="N12" s="114">
        <f>IF(ISNUMBER($G12),SUM(N8:N11),"")</f>
        <v>274</v>
      </c>
      <c r="O12" s="116">
        <f>IF(ISNUMBER($G12),SUM(O8:O11),"")</f>
        <v>122</v>
      </c>
      <c r="P12" s="116">
        <f>IF(ISNUMBER($G12),SUM(P8:P11),"")</f>
        <v>9</v>
      </c>
      <c r="Q12" s="115">
        <f>IF(SUM($G8:$G11)+SUM($Q8:$Q11)&gt;0,SUM(Q8:Q11),"")</f>
        <v>396</v>
      </c>
      <c r="R12" s="114">
        <f>IF(ISNUMBER($G12),SUM(R8:R11),"")</f>
        <v>1</v>
      </c>
      <c r="S12" s="180"/>
    </row>
    <row r="13" spans="1:19" ht="12.75" customHeight="1">
      <c r="A13" s="169" t="s">
        <v>93</v>
      </c>
      <c r="B13" s="170"/>
      <c r="C13" s="133">
        <v>1</v>
      </c>
      <c r="D13" s="132">
        <v>153</v>
      </c>
      <c r="E13" s="131">
        <v>62</v>
      </c>
      <c r="F13" s="131">
        <v>2</v>
      </c>
      <c r="G13" s="130">
        <f>IF(AND(ISBLANK(D13),ISBLANK(E13)),"",D13+E13)</f>
        <v>215</v>
      </c>
      <c r="H13" s="129">
        <f>IF(OR(ISNUMBER($G13),ISNUMBER($Q13)),(SIGN(N($G13)-N($Q13))+1)/2,"")</f>
        <v>1</v>
      </c>
      <c r="I13" s="123"/>
      <c r="K13" s="169" t="s">
        <v>92</v>
      </c>
      <c r="L13" s="170"/>
      <c r="M13" s="133">
        <v>1</v>
      </c>
      <c r="N13" s="132">
        <v>124</v>
      </c>
      <c r="O13" s="131">
        <v>43</v>
      </c>
      <c r="P13" s="131">
        <v>9</v>
      </c>
      <c r="Q13" s="130">
        <f>IF(AND(ISBLANK(N13),ISBLANK(O13)),"",N13+O13)</f>
        <v>167</v>
      </c>
      <c r="R13" s="129">
        <f>IF(ISNUMBER($H13),1-$H13,"")</f>
        <v>0</v>
      </c>
      <c r="S13" s="123"/>
    </row>
    <row r="14" spans="1:19" ht="12.75" customHeight="1">
      <c r="A14" s="171"/>
      <c r="B14" s="172"/>
      <c r="C14" s="128">
        <v>2</v>
      </c>
      <c r="D14" s="127">
        <v>150</v>
      </c>
      <c r="E14" s="126">
        <v>52</v>
      </c>
      <c r="F14" s="126">
        <v>5</v>
      </c>
      <c r="G14" s="125">
        <f>IF(AND(ISBLANK(D14),ISBLANK(E14)),"",D14+E14)</f>
        <v>202</v>
      </c>
      <c r="H14" s="124">
        <f>IF(OR(ISNUMBER($G14),ISNUMBER($Q14)),(SIGN(N($G14)-N($Q14))+1)/2,"")</f>
        <v>1</v>
      </c>
      <c r="I14" s="123"/>
      <c r="K14" s="171"/>
      <c r="L14" s="172"/>
      <c r="M14" s="128">
        <v>2</v>
      </c>
      <c r="N14" s="127">
        <v>137</v>
      </c>
      <c r="O14" s="126">
        <v>33</v>
      </c>
      <c r="P14" s="126">
        <v>11</v>
      </c>
      <c r="Q14" s="125">
        <f>IF(AND(ISBLANK(N14),ISBLANK(O14)),"",N14+O14)</f>
        <v>170</v>
      </c>
      <c r="R14" s="124">
        <f>IF(ISNUMBER($H14),1-$H14,"")</f>
        <v>0</v>
      </c>
      <c r="S14" s="123"/>
    </row>
    <row r="15" spans="1:19" ht="12.75" customHeight="1" thickBot="1">
      <c r="A15" s="173" t="s">
        <v>91</v>
      </c>
      <c r="B15" s="174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3" t="s">
        <v>85</v>
      </c>
      <c r="L15" s="174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5"/>
      <c r="B16" s="176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9">
        <f>IF(ISNUMBER(H17),(SIGN(1000*($H17-$R17)+$G17-$Q17)+1)/2,"")</f>
        <v>1</v>
      </c>
      <c r="K16" s="175"/>
      <c r="L16" s="176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9">
        <f>IF(ISNUMBER($I16),1-$I16,"")</f>
        <v>0</v>
      </c>
    </row>
    <row r="17" spans="1:19" ht="15.75" customHeight="1" thickBot="1">
      <c r="A17" s="177">
        <v>10595</v>
      </c>
      <c r="B17" s="178"/>
      <c r="C17" s="117" t="s">
        <v>12</v>
      </c>
      <c r="D17" s="114">
        <f>IF(ISNUMBER($G17),SUM(D13:D16),"")</f>
        <v>303</v>
      </c>
      <c r="E17" s="116">
        <f>IF(ISNUMBER($G17),SUM(E13:E16),"")</f>
        <v>114</v>
      </c>
      <c r="F17" s="116">
        <f>IF(ISNUMBER($G17),SUM(F13:F16),"")</f>
        <v>7</v>
      </c>
      <c r="G17" s="115">
        <f>IF(SUM($G13:$G16)+SUM($Q13:$Q16)&gt;0,SUM(G13:G16),"")</f>
        <v>417</v>
      </c>
      <c r="H17" s="114">
        <f>IF(ISNUMBER($G17),SUM(H13:H16),"")</f>
        <v>2</v>
      </c>
      <c r="I17" s="180"/>
      <c r="K17" s="177">
        <v>16534</v>
      </c>
      <c r="L17" s="178"/>
      <c r="M17" s="117" t="s">
        <v>12</v>
      </c>
      <c r="N17" s="114">
        <f>IF(ISNUMBER($G17),SUM(N13:N16),"")</f>
        <v>261</v>
      </c>
      <c r="O17" s="116">
        <f>IF(ISNUMBER($G17),SUM(O13:O16),"")</f>
        <v>76</v>
      </c>
      <c r="P17" s="116">
        <f>IF(ISNUMBER($G17),SUM(P13:P16),"")</f>
        <v>20</v>
      </c>
      <c r="Q17" s="115">
        <f>IF(SUM($G13:$G16)+SUM($Q13:$Q16)&gt;0,SUM(Q13:Q16),"")</f>
        <v>337</v>
      </c>
      <c r="R17" s="114">
        <f>IF(ISNUMBER($G17),SUM(R13:R16),"")</f>
        <v>0</v>
      </c>
      <c r="S17" s="180"/>
    </row>
    <row r="18" spans="1:19" ht="12.75" customHeight="1">
      <c r="A18" s="169" t="s">
        <v>90</v>
      </c>
      <c r="B18" s="170"/>
      <c r="C18" s="133">
        <v>1</v>
      </c>
      <c r="D18" s="132">
        <v>155</v>
      </c>
      <c r="E18" s="131">
        <v>52</v>
      </c>
      <c r="F18" s="131">
        <v>2</v>
      </c>
      <c r="G18" s="130">
        <f>IF(AND(ISBLANK(D18),ISBLANK(E18)),"",D18+E18)</f>
        <v>207</v>
      </c>
      <c r="H18" s="129">
        <f>IF(OR(ISNUMBER($G18),ISNUMBER($Q18)),(SIGN(N($G18)-N($Q18))+1)/2,"")</f>
        <v>1</v>
      </c>
      <c r="I18" s="123"/>
      <c r="K18" s="169" t="s">
        <v>89</v>
      </c>
      <c r="L18" s="170"/>
      <c r="M18" s="133">
        <v>1</v>
      </c>
      <c r="N18" s="132">
        <v>143</v>
      </c>
      <c r="O18" s="131">
        <v>62</v>
      </c>
      <c r="P18" s="131">
        <v>6</v>
      </c>
      <c r="Q18" s="130">
        <f>IF(AND(ISBLANK(N18),ISBLANK(O18)),"",N18+O18)</f>
        <v>205</v>
      </c>
      <c r="R18" s="129">
        <f>IF(ISNUMBER($H18),1-$H18,"")</f>
        <v>0</v>
      </c>
      <c r="S18" s="123"/>
    </row>
    <row r="19" spans="1:19" ht="12.75" customHeight="1">
      <c r="A19" s="171"/>
      <c r="B19" s="172"/>
      <c r="C19" s="128">
        <v>2</v>
      </c>
      <c r="D19" s="127">
        <v>137</v>
      </c>
      <c r="E19" s="126">
        <v>51</v>
      </c>
      <c r="F19" s="126">
        <v>3</v>
      </c>
      <c r="G19" s="125">
        <f>IF(AND(ISBLANK(D19),ISBLANK(E19)),"",D19+E19)</f>
        <v>188</v>
      </c>
      <c r="H19" s="124">
        <f>IF(OR(ISNUMBER($G19),ISNUMBER($Q19)),(SIGN(N($G19)-N($Q19))+1)/2,"")</f>
        <v>1</v>
      </c>
      <c r="I19" s="123"/>
      <c r="K19" s="171"/>
      <c r="L19" s="172"/>
      <c r="M19" s="128">
        <v>2</v>
      </c>
      <c r="N19" s="127">
        <v>137</v>
      </c>
      <c r="O19" s="126">
        <v>44</v>
      </c>
      <c r="P19" s="126">
        <v>8</v>
      </c>
      <c r="Q19" s="125">
        <f>IF(AND(ISBLANK(N19),ISBLANK(O19)),"",N19+O19)</f>
        <v>181</v>
      </c>
      <c r="R19" s="124">
        <f>IF(ISNUMBER($H19),1-$H19,"")</f>
        <v>0</v>
      </c>
      <c r="S19" s="123"/>
    </row>
    <row r="20" spans="1:19" ht="12.75" customHeight="1" thickBot="1">
      <c r="A20" s="173" t="s">
        <v>88</v>
      </c>
      <c r="B20" s="174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3" t="s">
        <v>48</v>
      </c>
      <c r="L20" s="174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5"/>
      <c r="B21" s="176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9">
        <f>IF(ISNUMBER(H22),(SIGN(1000*($H22-$R22)+$G22-$Q22)+1)/2,"")</f>
        <v>1</v>
      </c>
      <c r="K21" s="175"/>
      <c r="L21" s="176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9">
        <f>IF(ISNUMBER($I21),1-$I21,"")</f>
        <v>0</v>
      </c>
    </row>
    <row r="22" spans="1:19" ht="15.75" customHeight="1" thickBot="1">
      <c r="A22" s="177">
        <v>1373</v>
      </c>
      <c r="B22" s="178"/>
      <c r="C22" s="117" t="s">
        <v>12</v>
      </c>
      <c r="D22" s="114">
        <f>IF(ISNUMBER($G22),SUM(D18:D21),"")</f>
        <v>292</v>
      </c>
      <c r="E22" s="116">
        <f>IF(ISNUMBER($G22),SUM(E18:E21),"")</f>
        <v>103</v>
      </c>
      <c r="F22" s="116">
        <f>IF(ISNUMBER($G22),SUM(F18:F21),"")</f>
        <v>5</v>
      </c>
      <c r="G22" s="115">
        <f>IF(SUM($G18:$G21)+SUM($Q18:$Q21)&gt;0,SUM(G18:G21),"")</f>
        <v>395</v>
      </c>
      <c r="H22" s="114">
        <f>IF(ISNUMBER($G22),SUM(H18:H21),"")</f>
        <v>2</v>
      </c>
      <c r="I22" s="180"/>
      <c r="K22" s="177">
        <v>9539</v>
      </c>
      <c r="L22" s="178"/>
      <c r="M22" s="117" t="s">
        <v>12</v>
      </c>
      <c r="N22" s="114">
        <f>IF(ISNUMBER($G22),SUM(N18:N21),"")</f>
        <v>280</v>
      </c>
      <c r="O22" s="116">
        <f>IF(ISNUMBER($G22),SUM(O18:O21),"")</f>
        <v>106</v>
      </c>
      <c r="P22" s="116">
        <f>IF(ISNUMBER($G22),SUM(P18:P21),"")</f>
        <v>14</v>
      </c>
      <c r="Q22" s="115">
        <f>IF(SUM($G18:$G21)+SUM($Q18:$Q21)&gt;0,SUM(Q18:Q21),"")</f>
        <v>386</v>
      </c>
      <c r="R22" s="114">
        <f>IF(ISNUMBER($G22),SUM(R18:R21),"")</f>
        <v>0</v>
      </c>
      <c r="S22" s="180"/>
    </row>
    <row r="23" spans="1:19" ht="12.75" customHeight="1">
      <c r="A23" s="169" t="s">
        <v>87</v>
      </c>
      <c r="B23" s="170"/>
      <c r="C23" s="133">
        <v>1</v>
      </c>
      <c r="D23" s="132">
        <v>129</v>
      </c>
      <c r="E23" s="131">
        <v>70</v>
      </c>
      <c r="F23" s="131">
        <v>3</v>
      </c>
      <c r="G23" s="130">
        <f>IF(AND(ISBLANK(D23),ISBLANK(E23)),"",D23+E23)</f>
        <v>199</v>
      </c>
      <c r="H23" s="129">
        <f>IF(OR(ISNUMBER($G23),ISNUMBER($Q23)),(SIGN(N($G23)-N($Q23))+1)/2,"")</f>
        <v>0</v>
      </c>
      <c r="I23" s="123"/>
      <c r="K23" s="169" t="s">
        <v>86</v>
      </c>
      <c r="L23" s="170"/>
      <c r="M23" s="133">
        <v>1</v>
      </c>
      <c r="N23" s="132">
        <v>131</v>
      </c>
      <c r="O23" s="131">
        <v>70</v>
      </c>
      <c r="P23" s="131">
        <v>1</v>
      </c>
      <c r="Q23" s="130">
        <f>IF(AND(ISBLANK(N23),ISBLANK(O23)),"",N23+O23)</f>
        <v>201</v>
      </c>
      <c r="R23" s="129">
        <f>IF(ISNUMBER($H23),1-$H23,"")</f>
        <v>1</v>
      </c>
      <c r="S23" s="123"/>
    </row>
    <row r="24" spans="1:19" ht="12.75" customHeight="1">
      <c r="A24" s="171"/>
      <c r="B24" s="172"/>
      <c r="C24" s="128">
        <v>2</v>
      </c>
      <c r="D24" s="127">
        <v>132</v>
      </c>
      <c r="E24" s="126">
        <v>62</v>
      </c>
      <c r="F24" s="126">
        <v>1</v>
      </c>
      <c r="G24" s="125">
        <f>IF(AND(ISBLANK(D24),ISBLANK(E24)),"",D24+E24)</f>
        <v>194</v>
      </c>
      <c r="H24" s="124">
        <f>IF(OR(ISNUMBER($G24),ISNUMBER($Q24)),(SIGN(N($G24)-N($Q24))+1)/2,"")</f>
        <v>1</v>
      </c>
      <c r="I24" s="123"/>
      <c r="K24" s="171"/>
      <c r="L24" s="172"/>
      <c r="M24" s="128">
        <v>2</v>
      </c>
      <c r="N24" s="127">
        <v>126</v>
      </c>
      <c r="O24" s="126">
        <v>61</v>
      </c>
      <c r="P24" s="126">
        <v>2</v>
      </c>
      <c r="Q24" s="125">
        <f>IF(AND(ISBLANK(N24),ISBLANK(O24)),"",N24+O24)</f>
        <v>187</v>
      </c>
      <c r="R24" s="124">
        <f>IF(ISNUMBER($H24),1-$H24,"")</f>
        <v>0</v>
      </c>
      <c r="S24" s="123"/>
    </row>
    <row r="25" spans="1:19" ht="12.75" customHeight="1" thickBot="1">
      <c r="A25" s="173" t="s">
        <v>85</v>
      </c>
      <c r="B25" s="174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3" t="s">
        <v>84</v>
      </c>
      <c r="L25" s="174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5"/>
      <c r="B26" s="176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9">
        <f>IF(ISNUMBER(H27),(SIGN(1000*($H27-$R27)+$G27-$Q27)+1)/2,"")</f>
        <v>1</v>
      </c>
      <c r="K26" s="175"/>
      <c r="L26" s="176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9">
        <f>IF(ISNUMBER($I26),1-$I26,"")</f>
        <v>0</v>
      </c>
    </row>
    <row r="27" spans="1:19" ht="15.75" customHeight="1" thickBot="1">
      <c r="A27" s="213">
        <v>13844</v>
      </c>
      <c r="B27" s="214"/>
      <c r="C27" s="117" t="s">
        <v>12</v>
      </c>
      <c r="D27" s="114">
        <f>IF(ISNUMBER($G27),SUM(D23:D26),"")</f>
        <v>261</v>
      </c>
      <c r="E27" s="116">
        <f>IF(ISNUMBER($G27),SUM(E23:E26),"")</f>
        <v>132</v>
      </c>
      <c r="F27" s="116">
        <f>IF(ISNUMBER($G27),SUM(F23:F26),"")</f>
        <v>4</v>
      </c>
      <c r="G27" s="115">
        <f>IF(SUM($G23:$G26)+SUM($Q23:$Q26)&gt;0,SUM(G23:G26),"")</f>
        <v>393</v>
      </c>
      <c r="H27" s="114">
        <f>IF(ISNUMBER($G27),SUM(H23:H26),"")</f>
        <v>1</v>
      </c>
      <c r="I27" s="180"/>
      <c r="K27" s="177">
        <v>1932</v>
      </c>
      <c r="L27" s="178"/>
      <c r="M27" s="117" t="s">
        <v>12</v>
      </c>
      <c r="N27" s="114">
        <f>IF(ISNUMBER($G27),SUM(N23:N26),"")</f>
        <v>257</v>
      </c>
      <c r="O27" s="116">
        <f>IF(ISNUMBER($G27),SUM(O23:O26),"")</f>
        <v>131</v>
      </c>
      <c r="P27" s="116">
        <f>IF(ISNUMBER($G27),SUM(P23:P26),"")</f>
        <v>3</v>
      </c>
      <c r="Q27" s="115">
        <f>IF(SUM($G23:$G26)+SUM($Q23:$Q26)&gt;0,SUM(Q23:Q26),"")</f>
        <v>388</v>
      </c>
      <c r="R27" s="114">
        <f>IF(ISNUMBER($G27),SUM(R23:R26),"")</f>
        <v>1</v>
      </c>
      <c r="S27" s="180"/>
    </row>
    <row r="28" spans="1:19" ht="12.75" customHeight="1">
      <c r="A28" s="169" t="s">
        <v>83</v>
      </c>
      <c r="B28" s="170"/>
      <c r="C28" s="133">
        <v>1</v>
      </c>
      <c r="D28" s="132">
        <v>127</v>
      </c>
      <c r="E28" s="131">
        <v>59</v>
      </c>
      <c r="F28" s="131">
        <v>2</v>
      </c>
      <c r="G28" s="130">
        <f>IF(AND(ISBLANK(D28),ISBLANK(E28)),"",D28+E28)</f>
        <v>186</v>
      </c>
      <c r="H28" s="129">
        <f>IF(OR(ISNUMBER($G28),ISNUMBER($Q28)),(SIGN(N($G28)-N($Q28))+1)/2,"")</f>
        <v>0</v>
      </c>
      <c r="I28" s="123"/>
      <c r="K28" s="169" t="s">
        <v>82</v>
      </c>
      <c r="L28" s="170"/>
      <c r="M28" s="133">
        <v>1</v>
      </c>
      <c r="N28" s="132">
        <v>127</v>
      </c>
      <c r="O28" s="131">
        <v>65</v>
      </c>
      <c r="P28" s="131">
        <v>0</v>
      </c>
      <c r="Q28" s="130">
        <f>IF(AND(ISBLANK(N28),ISBLANK(O28)),"",N28+O28)</f>
        <v>192</v>
      </c>
      <c r="R28" s="129">
        <f>IF(ISNUMBER($H28),1-$H28,"")</f>
        <v>1</v>
      </c>
      <c r="S28" s="123"/>
    </row>
    <row r="29" spans="1:19" ht="12.75" customHeight="1">
      <c r="A29" s="171"/>
      <c r="B29" s="172"/>
      <c r="C29" s="128">
        <v>2</v>
      </c>
      <c r="D29" s="127">
        <v>157</v>
      </c>
      <c r="E29" s="126">
        <v>54</v>
      </c>
      <c r="F29" s="126">
        <v>6</v>
      </c>
      <c r="G29" s="125">
        <f>IF(AND(ISBLANK(D29),ISBLANK(E29)),"",D29+E29)</f>
        <v>211</v>
      </c>
      <c r="H29" s="124">
        <f>IF(OR(ISNUMBER($G29),ISNUMBER($Q29)),(SIGN(N($G29)-N($Q29))+1)/2,"")</f>
        <v>1</v>
      </c>
      <c r="I29" s="123"/>
      <c r="K29" s="171"/>
      <c r="L29" s="172"/>
      <c r="M29" s="128">
        <v>2</v>
      </c>
      <c r="N29" s="127">
        <v>136</v>
      </c>
      <c r="O29" s="126">
        <v>72</v>
      </c>
      <c r="P29" s="126">
        <v>1</v>
      </c>
      <c r="Q29" s="125">
        <f>IF(AND(ISBLANK(N29),ISBLANK(O29)),"",N29+O29)</f>
        <v>208</v>
      </c>
      <c r="R29" s="124">
        <f>IF(ISNUMBER($H29),1-$H29,"")</f>
        <v>0</v>
      </c>
      <c r="S29" s="123"/>
    </row>
    <row r="30" spans="1:19" ht="12.75" customHeight="1" thickBot="1">
      <c r="A30" s="173" t="s">
        <v>42</v>
      </c>
      <c r="B30" s="174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3" t="s">
        <v>81</v>
      </c>
      <c r="L30" s="174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5"/>
      <c r="B31" s="176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9">
        <f>IF(ISNUMBER(H32),(SIGN(1000*($H32-$R32)+$G32-$Q32)+1)/2,"")</f>
        <v>0</v>
      </c>
      <c r="K31" s="175"/>
      <c r="L31" s="176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9">
        <f>IF(ISNUMBER($I31),1-$I31,"")</f>
        <v>1</v>
      </c>
    </row>
    <row r="32" spans="1:19" ht="15.75" customHeight="1" thickBot="1">
      <c r="A32" s="177">
        <v>1371</v>
      </c>
      <c r="B32" s="178"/>
      <c r="C32" s="117" t="s">
        <v>12</v>
      </c>
      <c r="D32" s="114">
        <f>IF(ISNUMBER($G32),SUM(D28:D31),"")</f>
        <v>284</v>
      </c>
      <c r="E32" s="116">
        <f>IF(ISNUMBER($G32),SUM(E28:E31),"")</f>
        <v>113</v>
      </c>
      <c r="F32" s="116">
        <f>IF(ISNUMBER($G32),SUM(F28:F31),"")</f>
        <v>8</v>
      </c>
      <c r="G32" s="115">
        <f>IF(SUM($G28:$G31)+SUM($Q28:$Q31)&gt;0,SUM(G28:G31),"")</f>
        <v>397</v>
      </c>
      <c r="H32" s="114">
        <f>IF(ISNUMBER($G32),SUM(H28:H31),"")</f>
        <v>1</v>
      </c>
      <c r="I32" s="180"/>
      <c r="K32" s="177">
        <v>1928</v>
      </c>
      <c r="L32" s="178"/>
      <c r="M32" s="117" t="s">
        <v>12</v>
      </c>
      <c r="N32" s="114">
        <f>IF(ISNUMBER($G32),SUM(N28:N31),"")</f>
        <v>263</v>
      </c>
      <c r="O32" s="116">
        <f>IF(ISNUMBER($G32),SUM(O28:O31),"")</f>
        <v>137</v>
      </c>
      <c r="P32" s="116">
        <f>IF(ISNUMBER($G32),SUM(P28:P31),"")</f>
        <v>1</v>
      </c>
      <c r="Q32" s="115">
        <f>IF(SUM($G28:$G31)+SUM($Q28:$Q31)&gt;0,SUM(Q28:Q31),"")</f>
        <v>400</v>
      </c>
      <c r="R32" s="114">
        <f>IF(ISNUMBER($G32),SUM(R28:R31),"")</f>
        <v>1</v>
      </c>
      <c r="S32" s="180"/>
    </row>
    <row r="33" spans="1:19" ht="12.75" customHeight="1">
      <c r="A33" s="169" t="s">
        <v>80</v>
      </c>
      <c r="B33" s="170"/>
      <c r="C33" s="133">
        <v>1</v>
      </c>
      <c r="D33" s="132">
        <v>141</v>
      </c>
      <c r="E33" s="131">
        <v>44</v>
      </c>
      <c r="F33" s="131">
        <v>7</v>
      </c>
      <c r="G33" s="130">
        <f>IF(AND(ISBLANK(D33),ISBLANK(E33)),"",D33+E33)</f>
        <v>185</v>
      </c>
      <c r="H33" s="129">
        <f>IF(OR(ISNUMBER($G33),ISNUMBER($Q33)),(SIGN(N($G33)-N($Q33))+1)/2,"")</f>
        <v>1</v>
      </c>
      <c r="I33" s="123"/>
      <c r="K33" s="169" t="s">
        <v>79</v>
      </c>
      <c r="L33" s="170"/>
      <c r="M33" s="133">
        <v>1</v>
      </c>
      <c r="N33" s="132">
        <v>124</v>
      </c>
      <c r="O33" s="131">
        <v>54</v>
      </c>
      <c r="P33" s="131">
        <v>6</v>
      </c>
      <c r="Q33" s="130">
        <f>IF(AND(ISBLANK(N33),ISBLANK(O33)),"",N33+O33)</f>
        <v>178</v>
      </c>
      <c r="R33" s="129">
        <f>IF(ISNUMBER($H33),1-$H33,"")</f>
        <v>0</v>
      </c>
      <c r="S33" s="123"/>
    </row>
    <row r="34" spans="1:19" ht="12.75" customHeight="1">
      <c r="A34" s="171"/>
      <c r="B34" s="172"/>
      <c r="C34" s="128">
        <v>2</v>
      </c>
      <c r="D34" s="127">
        <v>142</v>
      </c>
      <c r="E34" s="126">
        <v>59</v>
      </c>
      <c r="F34" s="126">
        <v>6</v>
      </c>
      <c r="G34" s="125">
        <f>IF(AND(ISBLANK(D34),ISBLANK(E34)),"",D34+E34)</f>
        <v>201</v>
      </c>
      <c r="H34" s="124">
        <f>IF(OR(ISNUMBER($G34),ISNUMBER($Q34)),(SIGN(N($G34)-N($Q34))+1)/2,"")</f>
        <v>1</v>
      </c>
      <c r="I34" s="123"/>
      <c r="K34" s="171"/>
      <c r="L34" s="172"/>
      <c r="M34" s="128">
        <v>2</v>
      </c>
      <c r="N34" s="127">
        <v>138</v>
      </c>
      <c r="O34" s="126">
        <v>32</v>
      </c>
      <c r="P34" s="126">
        <v>11</v>
      </c>
      <c r="Q34" s="125">
        <f>IF(AND(ISBLANK(N34),ISBLANK(O34)),"",N34+O34)</f>
        <v>170</v>
      </c>
      <c r="R34" s="124">
        <f>IF(ISNUMBER($H34),1-$H34,"")</f>
        <v>0</v>
      </c>
      <c r="S34" s="123"/>
    </row>
    <row r="35" spans="1:19" ht="12.75" customHeight="1" thickBot="1">
      <c r="A35" s="173" t="s">
        <v>78</v>
      </c>
      <c r="B35" s="174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3" t="s">
        <v>77</v>
      </c>
      <c r="L35" s="174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5"/>
      <c r="B36" s="176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9">
        <f>IF(ISNUMBER(H37),(SIGN(1000*($H37-$R37)+$G37-$Q37)+1)/2,"")</f>
        <v>1</v>
      </c>
      <c r="K36" s="175"/>
      <c r="L36" s="176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9">
        <f>IF(ISNUMBER($I36),1-$I36,"")</f>
        <v>0</v>
      </c>
    </row>
    <row r="37" spans="1:19" ht="15.75" customHeight="1" thickBot="1">
      <c r="A37" s="213">
        <v>1349</v>
      </c>
      <c r="B37" s="214"/>
      <c r="C37" s="117" t="s">
        <v>12</v>
      </c>
      <c r="D37" s="114">
        <f>IF(ISNUMBER($G37),SUM(D33:D36),"")</f>
        <v>283</v>
      </c>
      <c r="E37" s="116">
        <f>IF(ISNUMBER($G37),SUM(E33:E36),"")</f>
        <v>103</v>
      </c>
      <c r="F37" s="116">
        <f>IF(ISNUMBER($G37),SUM(F33:F36),"")</f>
        <v>13</v>
      </c>
      <c r="G37" s="115">
        <f>IF(SUM($G33:$G36)+SUM($Q33:$Q36)&gt;0,SUM(G33:G36),"")</f>
        <v>386</v>
      </c>
      <c r="H37" s="114">
        <f>IF(ISNUMBER($G37),SUM(H33:H36),"")</f>
        <v>2</v>
      </c>
      <c r="I37" s="180"/>
      <c r="K37" s="177">
        <v>1944</v>
      </c>
      <c r="L37" s="178"/>
      <c r="M37" s="117" t="s">
        <v>12</v>
      </c>
      <c r="N37" s="114">
        <f>IF(ISNUMBER($G37),SUM(N33:N36),"")</f>
        <v>262</v>
      </c>
      <c r="O37" s="116">
        <f>IF(ISNUMBER($G37),SUM(O33:O36),"")</f>
        <v>86</v>
      </c>
      <c r="P37" s="116">
        <f>IF(ISNUMBER($G37),SUM(P33:P36),"")</f>
        <v>17</v>
      </c>
      <c r="Q37" s="115">
        <f>IF(SUM($G33:$G36)+SUM($Q33:$Q36)&gt;0,SUM(Q33:Q36),"")</f>
        <v>348</v>
      </c>
      <c r="R37" s="114">
        <f>IF(ISNUMBER($G37),SUM(R33:R36),"")</f>
        <v>0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1673</v>
      </c>
      <c r="E39" s="109">
        <f>IF(ISNUMBER($G39),SUM(E12,E17,E22,E27,E32,E37),"")</f>
        <v>700</v>
      </c>
      <c r="F39" s="109">
        <f>IF(ISNUMBER($G39),SUM(F12,F17,F22,F27,F32,F37),"")</f>
        <v>42</v>
      </c>
      <c r="G39" s="108">
        <f>IF(SUM($G$8:$G$37)+SUM($Q$8:$Q$37)&gt;0,SUM(G12,G17,G22,G27,G32,G37),"")</f>
        <v>2373</v>
      </c>
      <c r="H39" s="107">
        <f>IF(SUM($G$8:$G$37)+SUM($Q$8:$Q$37)&gt;0,SUM(H12,H17,H22,H27,H32,H37),"")</f>
        <v>9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1597</v>
      </c>
      <c r="O39" s="109">
        <f>IF(ISNUMBER($G39),SUM(O12,O17,O22,O27,O32,O37),"")</f>
        <v>658</v>
      </c>
      <c r="P39" s="109">
        <f>IF(ISNUMBER($G39),SUM(P12,P17,P22,P27,P32,P37),"")</f>
        <v>64</v>
      </c>
      <c r="Q39" s="108">
        <f>IF(SUM($G$8:$G$37)+SUM($Q$8:$Q$37)&gt;0,SUM(Q12,Q17,Q22,Q27,Q32,Q37),"")</f>
        <v>2255</v>
      </c>
      <c r="R39" s="107">
        <f>IF(SUM($G$8:$G$37)+SUM($Q$8:$Q$37)&gt;0,SUM(R12,R17,R22,R27,R32,R37),"")</f>
        <v>3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55" t="s">
        <v>76</v>
      </c>
      <c r="D41" s="155"/>
      <c r="E41" s="155"/>
      <c r="G41" s="146" t="s">
        <v>16</v>
      </c>
      <c r="H41" s="146"/>
      <c r="I41" s="105">
        <f>IF(ISNUMBER(I$39),SUM(I11,I16,I21,I26,I31,I36,I39),"")</f>
        <v>6</v>
      </c>
      <c r="K41" s="102"/>
      <c r="L41" s="103" t="s">
        <v>22</v>
      </c>
      <c r="M41" s="155" t="s">
        <v>75</v>
      </c>
      <c r="N41" s="155"/>
      <c r="O41" s="155"/>
      <c r="Q41" s="146" t="s">
        <v>16</v>
      </c>
      <c r="R41" s="146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141"/>
      <c r="D42" s="141"/>
      <c r="E42" s="141"/>
      <c r="G42" s="104"/>
      <c r="H42" s="104"/>
      <c r="I42" s="104"/>
      <c r="K42" s="102"/>
      <c r="L42" s="103" t="s">
        <v>21</v>
      </c>
      <c r="M42" s="141"/>
      <c r="N42" s="141"/>
      <c r="O42" s="141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4" t="s">
        <v>74</v>
      </c>
      <c r="D43" s="144"/>
      <c r="E43" s="144"/>
      <c r="F43" s="144"/>
      <c r="G43" s="144"/>
      <c r="H43" s="144"/>
      <c r="I43" s="103"/>
      <c r="J43" s="103"/>
      <c r="K43" s="103" t="s">
        <v>25</v>
      </c>
      <c r="L43" s="156" t="s">
        <v>73</v>
      </c>
      <c r="M43" s="156"/>
      <c r="O43" s="103" t="s">
        <v>21</v>
      </c>
      <c r="P43" s="144"/>
      <c r="Q43" s="144"/>
      <c r="R43" s="144"/>
      <c r="S43" s="14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PRAHA VRŠOVICE "A" – TJ SPARTA KUTNÁ HORA "C"</v>
      </c>
    </row>
    <row r="46" spans="2:11" ht="19.5" customHeight="1">
      <c r="B46" s="100" t="s">
        <v>31</v>
      </c>
      <c r="C46" s="168">
        <v>0.75</v>
      </c>
      <c r="D46" s="165"/>
      <c r="I46" s="100" t="s">
        <v>33</v>
      </c>
      <c r="J46" s="165" t="s">
        <v>72</v>
      </c>
      <c r="K46" s="165"/>
    </row>
    <row r="47" spans="2:19" ht="19.5" customHeight="1">
      <c r="B47" s="100" t="s">
        <v>32</v>
      </c>
      <c r="C47" s="166">
        <v>0.9618055555555555</v>
      </c>
      <c r="D47" s="167"/>
      <c r="I47" s="100" t="s">
        <v>34</v>
      </c>
      <c r="J47" s="167">
        <v>3</v>
      </c>
      <c r="K47" s="167"/>
      <c r="P47" s="100" t="s">
        <v>35</v>
      </c>
      <c r="Q47" s="150">
        <v>42250</v>
      </c>
      <c r="R47" s="151"/>
      <c r="S47" s="151"/>
    </row>
    <row r="48" ht="9.75" customHeight="1"/>
    <row r="49" spans="1:19" ht="15" customHeight="1">
      <c r="A49" s="147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</row>
    <row r="50" spans="1:19" ht="81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4"/>
    </row>
    <row r="51" ht="4.5" customHeight="1"/>
    <row r="52" spans="1:19" ht="15" customHeight="1">
      <c r="A52" s="147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79"/>
      <c r="B57" s="142"/>
      <c r="C57" s="143"/>
      <c r="D57" s="78"/>
      <c r="E57" s="142"/>
      <c r="F57" s="145"/>
      <c r="G57" s="145"/>
      <c r="H57" s="143"/>
      <c r="I57" s="77"/>
      <c r="J57" s="80"/>
      <c r="K57" s="79"/>
      <c r="L57" s="142"/>
      <c r="M57" s="143"/>
      <c r="N57" s="78"/>
      <c r="O57" s="142"/>
      <c r="P57" s="145"/>
      <c r="Q57" s="145"/>
      <c r="R57" s="143"/>
      <c r="S57" s="77"/>
    </row>
    <row r="58" spans="1:19" ht="21" customHeight="1">
      <c r="A58" s="81"/>
      <c r="B58" s="142"/>
      <c r="C58" s="143"/>
      <c r="D58" s="78"/>
      <c r="E58" s="142"/>
      <c r="F58" s="145"/>
      <c r="G58" s="145"/>
      <c r="H58" s="143"/>
      <c r="I58" s="78"/>
      <c r="J58" s="80"/>
      <c r="K58" s="79"/>
      <c r="L58" s="142"/>
      <c r="M58" s="143"/>
      <c r="N58" s="78"/>
      <c r="O58" s="142"/>
      <c r="P58" s="145"/>
      <c r="Q58" s="145"/>
      <c r="R58" s="14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9" t="s">
        <v>19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1"/>
    </row>
    <row r="62" spans="1:19" ht="81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</row>
    <row r="63" ht="4.5" customHeight="1"/>
    <row r="64" spans="1:19" ht="15" customHeight="1">
      <c r="A64" s="147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</row>
    <row r="65" spans="1:19" ht="81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4"/>
    </row>
    <row r="66" spans="1:8" ht="30" customHeight="1">
      <c r="A66" s="73"/>
      <c r="B66" s="72" t="s">
        <v>36</v>
      </c>
      <c r="C66" s="157">
        <v>42020</v>
      </c>
      <c r="D66" s="158"/>
      <c r="E66" s="158"/>
      <c r="F66" s="158"/>
      <c r="G66" s="158"/>
      <c r="H66" s="158"/>
    </row>
  </sheetData>
  <sheetProtection password="FC6B" sheet="1" objects="1" scenarios="1"/>
  <mergeCells count="95">
    <mergeCell ref="K20:L21"/>
    <mergeCell ref="K22:L22"/>
    <mergeCell ref="S16:S17"/>
    <mergeCell ref="S11:S12"/>
    <mergeCell ref="K13:L14"/>
    <mergeCell ref="A10:B11"/>
    <mergeCell ref="A12:B12"/>
    <mergeCell ref="A13:B14"/>
    <mergeCell ref="A17:B17"/>
    <mergeCell ref="R5:S5"/>
    <mergeCell ref="K8:L9"/>
    <mergeCell ref="K10:L11"/>
    <mergeCell ref="M5:M6"/>
    <mergeCell ref="K5:L5"/>
    <mergeCell ref="K12:L12"/>
    <mergeCell ref="K17:L17"/>
    <mergeCell ref="I16:I17"/>
    <mergeCell ref="A15:B16"/>
    <mergeCell ref="A22:B22"/>
    <mergeCell ref="A37:B37"/>
    <mergeCell ref="K27:L27"/>
    <mergeCell ref="A23:B24"/>
    <mergeCell ref="A25:B26"/>
    <mergeCell ref="A32:B32"/>
    <mergeCell ref="K33:L34"/>
    <mergeCell ref="K25:L26"/>
    <mergeCell ref="K35:L36"/>
    <mergeCell ref="K37:L37"/>
    <mergeCell ref="B3:I3"/>
    <mergeCell ref="I26:I27"/>
    <mergeCell ref="K6:L6"/>
    <mergeCell ref="A35:B36"/>
    <mergeCell ref="A18:B19"/>
    <mergeCell ref="A20:B21"/>
    <mergeCell ref="I21:I22"/>
    <mergeCell ref="A30:B31"/>
    <mergeCell ref="A27:B27"/>
    <mergeCell ref="I36:I37"/>
    <mergeCell ref="I11:I12"/>
    <mergeCell ref="N5:Q5"/>
    <mergeCell ref="A33:B34"/>
    <mergeCell ref="B1:C2"/>
    <mergeCell ref="D1:I1"/>
    <mergeCell ref="C5:C6"/>
    <mergeCell ref="D5:G5"/>
    <mergeCell ref="H5:I5"/>
    <mergeCell ref="A5:B5"/>
    <mergeCell ref="A6:B6"/>
    <mergeCell ref="L43:M43"/>
    <mergeCell ref="K15:L16"/>
    <mergeCell ref="L3:S3"/>
    <mergeCell ref="L1:N1"/>
    <mergeCell ref="O1:P1"/>
    <mergeCell ref="Q1:S1"/>
    <mergeCell ref="S36:S37"/>
    <mergeCell ref="S26:S27"/>
    <mergeCell ref="S31:S32"/>
    <mergeCell ref="K32:L32"/>
    <mergeCell ref="K30:L31"/>
    <mergeCell ref="S21:S22"/>
    <mergeCell ref="K18:L19"/>
    <mergeCell ref="J46:K46"/>
    <mergeCell ref="C47:D47"/>
    <mergeCell ref="J47:K47"/>
    <mergeCell ref="G41:H41"/>
    <mergeCell ref="C41:E41"/>
    <mergeCell ref="C42:E42"/>
    <mergeCell ref="C43:H43"/>
    <mergeCell ref="Q41:R41"/>
    <mergeCell ref="A52:S52"/>
    <mergeCell ref="Q47:S47"/>
    <mergeCell ref="A49:S49"/>
    <mergeCell ref="A50:S50"/>
    <mergeCell ref="A8:B9"/>
    <mergeCell ref="A28:B29"/>
    <mergeCell ref="I31:I32"/>
    <mergeCell ref="K23:L24"/>
    <mergeCell ref="K28:L29"/>
    <mergeCell ref="E58:H58"/>
    <mergeCell ref="O57:R57"/>
    <mergeCell ref="C66:H66"/>
    <mergeCell ref="A61:S61"/>
    <mergeCell ref="A62:S62"/>
    <mergeCell ref="A64:S64"/>
    <mergeCell ref="A65:S65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40</v>
      </c>
      <c r="M1" s="232"/>
      <c r="N1" s="232"/>
      <c r="O1" s="233" t="s">
        <v>37</v>
      </c>
      <c r="P1" s="233"/>
      <c r="Q1" s="262">
        <v>42016</v>
      </c>
      <c r="R1" s="234"/>
      <c r="S1" s="234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39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52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57</v>
      </c>
      <c r="B8" s="206"/>
      <c r="C8" s="10">
        <v>1</v>
      </c>
      <c r="D8" s="11">
        <v>148</v>
      </c>
      <c r="E8" s="12">
        <v>54</v>
      </c>
      <c r="F8" s="12">
        <v>6</v>
      </c>
      <c r="G8" s="13">
        <f>IF(AND(ISBLANK(D8),ISBLANK(E8)),"",D8+E8)</f>
        <v>202</v>
      </c>
      <c r="H8" s="14">
        <f>IF(OR(ISNUMBER($G8),ISNUMBER($Q8)),(SIGN(N($G8)-N($Q8))+1)/2,"")</f>
        <v>1</v>
      </c>
      <c r="I8" s="15"/>
      <c r="K8" s="205" t="s">
        <v>59</v>
      </c>
      <c r="L8" s="206"/>
      <c r="M8" s="10">
        <v>1</v>
      </c>
      <c r="N8" s="11">
        <v>139</v>
      </c>
      <c r="O8" s="12">
        <v>61</v>
      </c>
      <c r="P8" s="12">
        <v>1</v>
      </c>
      <c r="Q8" s="13">
        <f>IF(AND(ISBLANK(N8),ISBLANK(O8)),"",N8+O8)</f>
        <v>200</v>
      </c>
      <c r="R8" s="14">
        <f>IF(ISNUMBER($H8),1-$H8,"")</f>
        <v>0</v>
      </c>
      <c r="S8" s="15"/>
    </row>
    <row r="9" spans="1:19" ht="12.75" customHeight="1">
      <c r="A9" s="207"/>
      <c r="B9" s="208"/>
      <c r="C9" s="16">
        <v>2</v>
      </c>
      <c r="D9" s="17">
        <v>147</v>
      </c>
      <c r="E9" s="18">
        <v>53</v>
      </c>
      <c r="F9" s="18">
        <v>7</v>
      </c>
      <c r="G9" s="19">
        <f>IF(AND(ISBLANK(D9),ISBLANK(E9)),"",D9+E9)</f>
        <v>200</v>
      </c>
      <c r="H9" s="20">
        <f>IF(OR(ISNUMBER($G9),ISNUMBER($Q9)),(SIGN(N($G9)-N($Q9))+1)/2,"")</f>
        <v>0</v>
      </c>
      <c r="I9" s="15"/>
      <c r="K9" s="207"/>
      <c r="L9" s="208"/>
      <c r="M9" s="16">
        <v>2</v>
      </c>
      <c r="N9" s="17">
        <v>147</v>
      </c>
      <c r="O9" s="18">
        <v>70</v>
      </c>
      <c r="P9" s="18">
        <v>2</v>
      </c>
      <c r="Q9" s="19">
        <f>IF(AND(ISBLANK(N9),ISBLANK(O9)),"",N9+O9)</f>
        <v>217</v>
      </c>
      <c r="R9" s="20">
        <f>IF(ISNUMBER($H9),1-$H9,"")</f>
        <v>1</v>
      </c>
      <c r="S9" s="15"/>
    </row>
    <row r="10" spans="1:19" ht="12.75" customHeight="1" thickBot="1">
      <c r="A10" s="209" t="s">
        <v>58</v>
      </c>
      <c r="B10" s="21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09" t="s">
        <v>60</v>
      </c>
      <c r="L10" s="21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11"/>
      <c r="B11" s="21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3">
        <f>IF(ISNUMBER(H12),(SIGN(1000*($H12-$R12)+$G12-$Q12)+1)/2,"")</f>
        <v>0</v>
      </c>
      <c r="K11" s="211"/>
      <c r="L11" s="21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3">
        <f>IF(ISNUMBER($I11),1-$I11,"")</f>
        <v>1</v>
      </c>
    </row>
    <row r="12" spans="1:19" ht="15.75" customHeight="1" thickBot="1">
      <c r="A12" s="213">
        <v>17026</v>
      </c>
      <c r="B12" s="214"/>
      <c r="C12" s="26" t="s">
        <v>12</v>
      </c>
      <c r="D12" s="27">
        <f>IF(ISNUMBER($G12),SUM(D8:D11),"")</f>
        <v>295</v>
      </c>
      <c r="E12" s="28">
        <f>IF(ISNUMBER($G12),SUM(E8:E11),"")</f>
        <v>107</v>
      </c>
      <c r="F12" s="28">
        <f>IF(ISNUMBER($G12),SUM(F8:F11),"")</f>
        <v>13</v>
      </c>
      <c r="G12" s="29">
        <f>IF(SUM($G8:$G11)+SUM($Q8:$Q11)&gt;0,SUM(G8:G11),"")</f>
        <v>402</v>
      </c>
      <c r="H12" s="27">
        <f>IF(ISNUMBER($G12),SUM(H8:H11),"")</f>
        <v>1</v>
      </c>
      <c r="I12" s="204"/>
      <c r="K12" s="213">
        <v>5242</v>
      </c>
      <c r="L12" s="214"/>
      <c r="M12" s="26" t="s">
        <v>12</v>
      </c>
      <c r="N12" s="27">
        <f>IF(ISNUMBER($G12),SUM(N8:N11),"")</f>
        <v>286</v>
      </c>
      <c r="O12" s="28">
        <f>IF(ISNUMBER($G12),SUM(O8:O11),"")</f>
        <v>131</v>
      </c>
      <c r="P12" s="28">
        <f>IF(ISNUMBER($G12),SUM(P8:P11),"")</f>
        <v>3</v>
      </c>
      <c r="Q12" s="29">
        <f>IF(SUM($G8:$G11)+SUM($Q8:$Q11)&gt;0,SUM(Q8:Q11),"")</f>
        <v>417</v>
      </c>
      <c r="R12" s="27">
        <f>IF(ISNUMBER($G12),SUM(R8:R11),"")</f>
        <v>1</v>
      </c>
      <c r="S12" s="204"/>
    </row>
    <row r="13" spans="1:19" ht="12.75" customHeight="1">
      <c r="A13" s="205" t="s">
        <v>49</v>
      </c>
      <c r="B13" s="206"/>
      <c r="C13" s="10">
        <v>1</v>
      </c>
      <c r="D13" s="11">
        <v>131</v>
      </c>
      <c r="E13" s="12">
        <v>71</v>
      </c>
      <c r="F13" s="12">
        <v>2</v>
      </c>
      <c r="G13" s="13">
        <f>IF(AND(ISBLANK(D13),ISBLANK(E13)),"",D13+E13)</f>
        <v>202</v>
      </c>
      <c r="H13" s="14">
        <f>IF(OR(ISNUMBER($G13),ISNUMBER($Q13)),(SIGN(N($G13)-N($Q13))+1)/2,"")</f>
        <v>1</v>
      </c>
      <c r="I13" s="15"/>
      <c r="K13" s="205" t="s">
        <v>61</v>
      </c>
      <c r="L13" s="206"/>
      <c r="M13" s="10">
        <v>1</v>
      </c>
      <c r="N13" s="11">
        <v>137</v>
      </c>
      <c r="O13" s="12">
        <v>61</v>
      </c>
      <c r="P13" s="12">
        <v>3</v>
      </c>
      <c r="Q13" s="13">
        <f>IF(AND(ISBLANK(N13),ISBLANK(O13)),"",N13+O13)</f>
        <v>198</v>
      </c>
      <c r="R13" s="14">
        <f>IF(ISNUMBER($H13),1-$H13,"")</f>
        <v>0</v>
      </c>
      <c r="S13" s="15"/>
    </row>
    <row r="14" spans="1:19" ht="12.75" customHeight="1">
      <c r="A14" s="207"/>
      <c r="B14" s="208"/>
      <c r="C14" s="16">
        <v>2</v>
      </c>
      <c r="D14" s="17">
        <v>141</v>
      </c>
      <c r="E14" s="18">
        <v>80</v>
      </c>
      <c r="F14" s="18">
        <v>2</v>
      </c>
      <c r="G14" s="19">
        <f>IF(AND(ISBLANK(D14),ISBLANK(E14)),"",D14+E14)</f>
        <v>221</v>
      </c>
      <c r="H14" s="20">
        <f>IF(OR(ISNUMBER($G14),ISNUMBER($Q14)),(SIGN(N($G14)-N($Q14))+1)/2,"")</f>
        <v>1</v>
      </c>
      <c r="I14" s="15"/>
      <c r="K14" s="207"/>
      <c r="L14" s="208"/>
      <c r="M14" s="16">
        <v>2</v>
      </c>
      <c r="N14" s="17">
        <v>128</v>
      </c>
      <c r="O14" s="18">
        <v>71</v>
      </c>
      <c r="P14" s="18">
        <v>5</v>
      </c>
      <c r="Q14" s="19">
        <f>IF(AND(ISBLANK(N14),ISBLANK(O14)),"",N14+O14)</f>
        <v>199</v>
      </c>
      <c r="R14" s="20">
        <f>IF(ISNUMBER($H14),1-$H14,"")</f>
        <v>0</v>
      </c>
      <c r="S14" s="15"/>
    </row>
    <row r="15" spans="1:19" ht="12.75" customHeight="1" thickBot="1">
      <c r="A15" s="209" t="s">
        <v>44</v>
      </c>
      <c r="B15" s="21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09" t="s">
        <v>62</v>
      </c>
      <c r="L15" s="21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11"/>
      <c r="B16" s="21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3">
        <f>IF(ISNUMBER(H17),(SIGN(1000*($H17-$R17)+$G17-$Q17)+1)/2,"")</f>
        <v>1</v>
      </c>
      <c r="K16" s="211"/>
      <c r="L16" s="21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3">
        <f>IF(ISNUMBER($I16),1-$I16,"")</f>
        <v>0</v>
      </c>
    </row>
    <row r="17" spans="1:19" ht="15.75" customHeight="1" thickBot="1">
      <c r="A17" s="213">
        <v>19713</v>
      </c>
      <c r="B17" s="214"/>
      <c r="C17" s="26" t="s">
        <v>12</v>
      </c>
      <c r="D17" s="27">
        <f>IF(ISNUMBER($G17),SUM(D13:D16),"")</f>
        <v>272</v>
      </c>
      <c r="E17" s="28">
        <f>IF(ISNUMBER($G17),SUM(E13:E16),"")</f>
        <v>151</v>
      </c>
      <c r="F17" s="28">
        <f>IF(ISNUMBER($G17),SUM(F13:F16),"")</f>
        <v>4</v>
      </c>
      <c r="G17" s="29">
        <f>IF(SUM($G13:$G16)+SUM($Q13:$Q16)&gt;0,SUM(G13:G16),"")</f>
        <v>423</v>
      </c>
      <c r="H17" s="27">
        <f>IF(ISNUMBER($G17),SUM(H13:H16),"")</f>
        <v>2</v>
      </c>
      <c r="I17" s="204"/>
      <c r="K17" s="213">
        <v>22237</v>
      </c>
      <c r="L17" s="214"/>
      <c r="M17" s="26" t="s">
        <v>12</v>
      </c>
      <c r="N17" s="27">
        <f>IF(ISNUMBER($G17),SUM(N13:N16),"")</f>
        <v>265</v>
      </c>
      <c r="O17" s="28">
        <f>IF(ISNUMBER($G17),SUM(O13:O16),"")</f>
        <v>132</v>
      </c>
      <c r="P17" s="28">
        <f>IF(ISNUMBER($G17),SUM(P13:P16),"")</f>
        <v>8</v>
      </c>
      <c r="Q17" s="29">
        <f>IF(SUM($G13:$G16)+SUM($Q13:$Q16)&gt;0,SUM(Q13:Q16),"")</f>
        <v>397</v>
      </c>
      <c r="R17" s="27">
        <f>IF(ISNUMBER($G17),SUM(R13:R16),"")</f>
        <v>0</v>
      </c>
      <c r="S17" s="204"/>
    </row>
    <row r="18" spans="1:19" ht="12.75" customHeight="1">
      <c r="A18" s="205" t="s">
        <v>43</v>
      </c>
      <c r="B18" s="206"/>
      <c r="C18" s="10">
        <v>1</v>
      </c>
      <c r="D18" s="11">
        <v>152</v>
      </c>
      <c r="E18" s="12">
        <v>72</v>
      </c>
      <c r="F18" s="12">
        <v>3</v>
      </c>
      <c r="G18" s="13">
        <f>IF(AND(ISBLANK(D18),ISBLANK(E18)),"",D18+E18)</f>
        <v>224</v>
      </c>
      <c r="H18" s="14">
        <f>IF(OR(ISNUMBER($G18),ISNUMBER($Q18)),(SIGN(N($G18)-N($Q18))+1)/2,"")</f>
        <v>1</v>
      </c>
      <c r="I18" s="15"/>
      <c r="K18" s="205" t="s">
        <v>63</v>
      </c>
      <c r="L18" s="206"/>
      <c r="M18" s="10">
        <v>1</v>
      </c>
      <c r="N18" s="11">
        <v>144</v>
      </c>
      <c r="O18" s="12">
        <v>78</v>
      </c>
      <c r="P18" s="12">
        <v>1</v>
      </c>
      <c r="Q18" s="13">
        <f>IF(AND(ISBLANK(N18),ISBLANK(O18)),"",N18+O18)</f>
        <v>222</v>
      </c>
      <c r="R18" s="14">
        <f>IF(ISNUMBER($H18),1-$H18,"")</f>
        <v>0</v>
      </c>
      <c r="S18" s="15"/>
    </row>
    <row r="19" spans="1:19" ht="12.75" customHeight="1">
      <c r="A19" s="207"/>
      <c r="B19" s="208"/>
      <c r="C19" s="16">
        <v>2</v>
      </c>
      <c r="D19" s="17">
        <v>146</v>
      </c>
      <c r="E19" s="18">
        <v>80</v>
      </c>
      <c r="F19" s="18">
        <v>2</v>
      </c>
      <c r="G19" s="19">
        <f>IF(AND(ISBLANK(D19),ISBLANK(E19)),"",D19+E19)</f>
        <v>226</v>
      </c>
      <c r="H19" s="20">
        <f>IF(OR(ISNUMBER($G19),ISNUMBER($Q19)),(SIGN(N($G19)-N($Q19))+1)/2,"")</f>
        <v>1</v>
      </c>
      <c r="I19" s="15"/>
      <c r="K19" s="207"/>
      <c r="L19" s="208"/>
      <c r="M19" s="16">
        <v>2</v>
      </c>
      <c r="N19" s="17">
        <v>136</v>
      </c>
      <c r="O19" s="18">
        <v>54</v>
      </c>
      <c r="P19" s="18">
        <v>6</v>
      </c>
      <c r="Q19" s="19">
        <f>IF(AND(ISBLANK(N19),ISBLANK(O19)),"",N19+O19)</f>
        <v>190</v>
      </c>
      <c r="R19" s="20">
        <f>IF(ISNUMBER($H19),1-$H19,"")</f>
        <v>0</v>
      </c>
      <c r="S19" s="15"/>
    </row>
    <row r="20" spans="1:19" ht="12.75" customHeight="1" thickBot="1">
      <c r="A20" s="209" t="s">
        <v>44</v>
      </c>
      <c r="B20" s="21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09" t="s">
        <v>64</v>
      </c>
      <c r="L20" s="21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11"/>
      <c r="B21" s="21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3">
        <f>IF(ISNUMBER(H22),(SIGN(1000*($H22-$R22)+$G22-$Q22)+1)/2,"")</f>
        <v>1</v>
      </c>
      <c r="K21" s="211"/>
      <c r="L21" s="21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3">
        <f>IF(ISNUMBER($I21),1-$I21,"")</f>
        <v>0</v>
      </c>
    </row>
    <row r="22" spans="1:19" ht="15.75" customHeight="1" thickBot="1">
      <c r="A22" s="213">
        <v>1124</v>
      </c>
      <c r="B22" s="214"/>
      <c r="C22" s="26" t="s">
        <v>12</v>
      </c>
      <c r="D22" s="27">
        <f>IF(ISNUMBER($G22),SUM(D18:D21),"")</f>
        <v>298</v>
      </c>
      <c r="E22" s="28">
        <f>IF(ISNUMBER($G22),SUM(E18:E21),"")</f>
        <v>152</v>
      </c>
      <c r="F22" s="28">
        <f>IF(ISNUMBER($G22),SUM(F18:F21),"")</f>
        <v>5</v>
      </c>
      <c r="G22" s="29">
        <f>IF(SUM($G18:$G21)+SUM($Q18:$Q21)&gt;0,SUM(G18:G21),"")</f>
        <v>450</v>
      </c>
      <c r="H22" s="27">
        <f>IF(ISNUMBER($G22),SUM(H18:H21),"")</f>
        <v>2</v>
      </c>
      <c r="I22" s="204"/>
      <c r="K22" s="213">
        <v>18933</v>
      </c>
      <c r="L22" s="214"/>
      <c r="M22" s="26" t="s">
        <v>12</v>
      </c>
      <c r="N22" s="27">
        <f>IF(ISNUMBER($G22),SUM(N18:N21),"")</f>
        <v>280</v>
      </c>
      <c r="O22" s="28">
        <f>IF(ISNUMBER($G22),SUM(O18:O21),"")</f>
        <v>132</v>
      </c>
      <c r="P22" s="28">
        <f>IF(ISNUMBER($G22),SUM(P18:P21),"")</f>
        <v>7</v>
      </c>
      <c r="Q22" s="29">
        <f>IF(SUM($G18:$G21)+SUM($Q18:$Q21)&gt;0,SUM(Q18:Q21),"")</f>
        <v>412</v>
      </c>
      <c r="R22" s="27">
        <f>IF(ISNUMBER($G22),SUM(R18:R21),"")</f>
        <v>0</v>
      </c>
      <c r="S22" s="204"/>
    </row>
    <row r="23" spans="1:19" ht="12.75" customHeight="1">
      <c r="A23" s="205" t="s">
        <v>45</v>
      </c>
      <c r="B23" s="206"/>
      <c r="C23" s="10">
        <v>1</v>
      </c>
      <c r="D23" s="11">
        <v>156</v>
      </c>
      <c r="E23" s="12">
        <v>70</v>
      </c>
      <c r="F23" s="12">
        <v>3</v>
      </c>
      <c r="G23" s="13">
        <f>IF(AND(ISBLANK(D23),ISBLANK(E23)),"",D23+E23)</f>
        <v>226</v>
      </c>
      <c r="H23" s="14">
        <f>IF(OR(ISNUMBER($G23),ISNUMBER($Q23)),(SIGN(N($G23)-N($Q23))+1)/2,"")</f>
        <v>1</v>
      </c>
      <c r="I23" s="15"/>
      <c r="K23" s="205" t="s">
        <v>65</v>
      </c>
      <c r="L23" s="206"/>
      <c r="M23" s="10">
        <v>1</v>
      </c>
      <c r="N23" s="11">
        <v>136</v>
      </c>
      <c r="O23" s="12">
        <v>53</v>
      </c>
      <c r="P23" s="12">
        <v>3</v>
      </c>
      <c r="Q23" s="13">
        <f>IF(AND(ISBLANK(N23),ISBLANK(O23)),"",N23+O23)</f>
        <v>189</v>
      </c>
      <c r="R23" s="14">
        <f>IF(ISNUMBER($H23),1-$H23,"")</f>
        <v>0</v>
      </c>
      <c r="S23" s="15"/>
    </row>
    <row r="24" spans="1:19" ht="12.75" customHeight="1">
      <c r="A24" s="207"/>
      <c r="B24" s="208"/>
      <c r="C24" s="16">
        <v>2</v>
      </c>
      <c r="D24" s="17">
        <v>153</v>
      </c>
      <c r="E24" s="18">
        <v>72</v>
      </c>
      <c r="F24" s="18">
        <v>4</v>
      </c>
      <c r="G24" s="19">
        <f>IF(AND(ISBLANK(D24),ISBLANK(E24)),"",D24+E24)</f>
        <v>225</v>
      </c>
      <c r="H24" s="20">
        <f>IF(OR(ISNUMBER($G24),ISNUMBER($Q24)),(SIGN(N($G24)-N($Q24))+1)/2,"")</f>
        <v>1</v>
      </c>
      <c r="I24" s="15"/>
      <c r="K24" s="207"/>
      <c r="L24" s="208"/>
      <c r="M24" s="16">
        <v>2</v>
      </c>
      <c r="N24" s="17">
        <v>133</v>
      </c>
      <c r="O24" s="18">
        <v>54</v>
      </c>
      <c r="P24" s="18">
        <v>4</v>
      </c>
      <c r="Q24" s="19">
        <f>IF(AND(ISBLANK(N24),ISBLANK(O24)),"",N24+O24)</f>
        <v>187</v>
      </c>
      <c r="R24" s="20">
        <f>IF(ISNUMBER($H24),1-$H24,"")</f>
        <v>0</v>
      </c>
      <c r="S24" s="15"/>
    </row>
    <row r="25" spans="1:19" ht="12.75" customHeight="1" thickBot="1">
      <c r="A25" s="209" t="s">
        <v>46</v>
      </c>
      <c r="B25" s="21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09" t="s">
        <v>66</v>
      </c>
      <c r="L25" s="21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11"/>
      <c r="B26" s="21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3">
        <f>IF(ISNUMBER(H27),(SIGN(1000*($H27-$R27)+$G27-$Q27)+1)/2,"")</f>
        <v>1</v>
      </c>
      <c r="K26" s="211"/>
      <c r="L26" s="21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3">
        <f>IF(ISNUMBER($I26),1-$I26,"")</f>
        <v>0</v>
      </c>
    </row>
    <row r="27" spans="1:19" ht="15.75" customHeight="1" thickBot="1">
      <c r="A27" s="213">
        <v>1134</v>
      </c>
      <c r="B27" s="214"/>
      <c r="C27" s="26" t="s">
        <v>12</v>
      </c>
      <c r="D27" s="27">
        <f>IF(ISNUMBER($G27),SUM(D23:D26),"")</f>
        <v>309</v>
      </c>
      <c r="E27" s="28">
        <f>IF(ISNUMBER($G27),SUM(E23:E26),"")</f>
        <v>142</v>
      </c>
      <c r="F27" s="28">
        <f>IF(ISNUMBER($G27),SUM(F23:F26),"")</f>
        <v>7</v>
      </c>
      <c r="G27" s="29">
        <f>IF(SUM($G23:$G26)+SUM($Q23:$Q26)&gt;0,SUM(G23:G26),"")</f>
        <v>451</v>
      </c>
      <c r="H27" s="27">
        <f>IF(ISNUMBER($G27),SUM(H23:H26),"")</f>
        <v>2</v>
      </c>
      <c r="I27" s="204"/>
      <c r="K27" s="213">
        <v>1631</v>
      </c>
      <c r="L27" s="214"/>
      <c r="M27" s="26" t="s">
        <v>12</v>
      </c>
      <c r="N27" s="27">
        <f>IF(ISNUMBER($G27),SUM(N23:N26),"")</f>
        <v>269</v>
      </c>
      <c r="O27" s="28">
        <f>IF(ISNUMBER($G27),SUM(O23:O26),"")</f>
        <v>107</v>
      </c>
      <c r="P27" s="28">
        <f>IF(ISNUMBER($G27),SUM(P23:P26),"")</f>
        <v>7</v>
      </c>
      <c r="Q27" s="29">
        <f>IF(SUM($G23:$G26)+SUM($Q23:$Q26)&gt;0,SUM(Q23:Q26),"")</f>
        <v>376</v>
      </c>
      <c r="R27" s="27">
        <f>IF(ISNUMBER($G27),SUM(R23:R26),"")</f>
        <v>0</v>
      </c>
      <c r="S27" s="204"/>
    </row>
    <row r="28" spans="1:19" ht="12.75" customHeight="1">
      <c r="A28" s="205" t="s">
        <v>47</v>
      </c>
      <c r="B28" s="206"/>
      <c r="C28" s="10">
        <v>1</v>
      </c>
      <c r="D28" s="11">
        <v>135</v>
      </c>
      <c r="E28" s="12">
        <v>80</v>
      </c>
      <c r="F28" s="12">
        <v>1</v>
      </c>
      <c r="G28" s="13">
        <f>IF(AND(ISBLANK(D28),ISBLANK(E28)),"",D28+E28)</f>
        <v>215</v>
      </c>
      <c r="H28" s="14">
        <f>IF(OR(ISNUMBER($G28),ISNUMBER($Q28)),(SIGN(N($G28)-N($Q28))+1)/2,"")</f>
        <v>1</v>
      </c>
      <c r="I28" s="15"/>
      <c r="K28" s="205" t="s">
        <v>67</v>
      </c>
      <c r="L28" s="206"/>
      <c r="M28" s="10">
        <v>1</v>
      </c>
      <c r="N28" s="11">
        <v>134</v>
      </c>
      <c r="O28" s="12">
        <v>80</v>
      </c>
      <c r="P28" s="12">
        <v>2</v>
      </c>
      <c r="Q28" s="13">
        <f>IF(AND(ISBLANK(N28),ISBLANK(O28)),"",N28+O28)</f>
        <v>214</v>
      </c>
      <c r="R28" s="14">
        <f>IF(ISNUMBER($H28),1-$H28,"")</f>
        <v>0</v>
      </c>
      <c r="S28" s="15"/>
    </row>
    <row r="29" spans="1:19" ht="12.75" customHeight="1">
      <c r="A29" s="207"/>
      <c r="B29" s="208"/>
      <c r="C29" s="16">
        <v>2</v>
      </c>
      <c r="D29" s="17">
        <v>150</v>
      </c>
      <c r="E29" s="18">
        <v>72</v>
      </c>
      <c r="F29" s="18">
        <v>3</v>
      </c>
      <c r="G29" s="19">
        <f>IF(AND(ISBLANK(D29),ISBLANK(E29)),"",D29+E29)</f>
        <v>222</v>
      </c>
      <c r="H29" s="20">
        <f>IF(OR(ISNUMBER($G29),ISNUMBER($Q29)),(SIGN(N($G29)-N($Q29))+1)/2,"")</f>
        <v>1</v>
      </c>
      <c r="I29" s="15"/>
      <c r="K29" s="207"/>
      <c r="L29" s="208"/>
      <c r="M29" s="16">
        <v>2</v>
      </c>
      <c r="N29" s="17">
        <v>139</v>
      </c>
      <c r="O29" s="18">
        <v>49</v>
      </c>
      <c r="P29" s="18">
        <v>6</v>
      </c>
      <c r="Q29" s="19">
        <f>IF(AND(ISBLANK(N29),ISBLANK(O29)),"",N29+O29)</f>
        <v>188</v>
      </c>
      <c r="R29" s="20">
        <f>IF(ISNUMBER($H29),1-$H29,"")</f>
        <v>0</v>
      </c>
      <c r="S29" s="15"/>
    </row>
    <row r="30" spans="1:19" ht="12.75" customHeight="1" thickBot="1">
      <c r="A30" s="209" t="s">
        <v>48</v>
      </c>
      <c r="B30" s="21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09" t="s">
        <v>68</v>
      </c>
      <c r="L30" s="21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11"/>
      <c r="B31" s="21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3">
        <f>IF(ISNUMBER(H32),(SIGN(1000*($H32-$R32)+$G32-$Q32)+1)/2,"")</f>
        <v>1</v>
      </c>
      <c r="K31" s="211"/>
      <c r="L31" s="21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3">
        <f>IF(ISNUMBER($I31),1-$I31,"")</f>
        <v>0</v>
      </c>
    </row>
    <row r="32" spans="1:19" ht="15.75" customHeight="1" thickBot="1">
      <c r="A32" s="213">
        <v>1116</v>
      </c>
      <c r="B32" s="214"/>
      <c r="C32" s="26" t="s">
        <v>12</v>
      </c>
      <c r="D32" s="27">
        <f>IF(ISNUMBER($G32),SUM(D28:D31),"")</f>
        <v>285</v>
      </c>
      <c r="E32" s="28">
        <f>IF(ISNUMBER($G32),SUM(E28:E31),"")</f>
        <v>152</v>
      </c>
      <c r="F32" s="28">
        <f>IF(ISNUMBER($G32),SUM(F28:F31),"")</f>
        <v>4</v>
      </c>
      <c r="G32" s="29">
        <f>IF(SUM($G28:$G31)+SUM($Q28:$Q31)&gt;0,SUM(G28:G31),"")</f>
        <v>437</v>
      </c>
      <c r="H32" s="27">
        <f>IF(ISNUMBER($G32),SUM(H28:H31),"")</f>
        <v>2</v>
      </c>
      <c r="I32" s="204"/>
      <c r="K32" s="213">
        <v>4782</v>
      </c>
      <c r="L32" s="214"/>
      <c r="M32" s="26" t="s">
        <v>12</v>
      </c>
      <c r="N32" s="27">
        <f>IF(ISNUMBER($G32),SUM(N28:N31),"")</f>
        <v>273</v>
      </c>
      <c r="O32" s="28">
        <f>IF(ISNUMBER($G32),SUM(O28:O31),"")</f>
        <v>129</v>
      </c>
      <c r="P32" s="28">
        <f>IF(ISNUMBER($G32),SUM(P28:P31),"")</f>
        <v>8</v>
      </c>
      <c r="Q32" s="29">
        <f>IF(SUM($G28:$G31)+SUM($Q28:$Q31)&gt;0,SUM(Q28:Q31),"")</f>
        <v>402</v>
      </c>
      <c r="R32" s="27">
        <f>IF(ISNUMBER($G32),SUM(R28:R31),"")</f>
        <v>0</v>
      </c>
      <c r="S32" s="204"/>
    </row>
    <row r="33" spans="1:19" ht="12.75" customHeight="1">
      <c r="A33" s="205" t="s">
        <v>41</v>
      </c>
      <c r="B33" s="206"/>
      <c r="C33" s="10">
        <v>1</v>
      </c>
      <c r="D33" s="11">
        <v>160</v>
      </c>
      <c r="E33" s="12">
        <v>72</v>
      </c>
      <c r="F33" s="12">
        <v>2</v>
      </c>
      <c r="G33" s="13">
        <f>IF(AND(ISBLANK(D33),ISBLANK(E33)),"",D33+E33)</f>
        <v>232</v>
      </c>
      <c r="H33" s="14">
        <f>IF(OR(ISNUMBER($G33),ISNUMBER($Q33)),(SIGN(N($G33)-N($Q33))+1)/2,"")</f>
        <v>1</v>
      </c>
      <c r="I33" s="15"/>
      <c r="K33" s="205" t="s">
        <v>69</v>
      </c>
      <c r="L33" s="206"/>
      <c r="M33" s="10">
        <v>1</v>
      </c>
      <c r="N33" s="11">
        <v>140</v>
      </c>
      <c r="O33" s="12">
        <v>72</v>
      </c>
      <c r="P33" s="12">
        <v>2</v>
      </c>
      <c r="Q33" s="13">
        <f>IF(AND(ISBLANK(N33),ISBLANK(O33)),"",N33+O33)</f>
        <v>212</v>
      </c>
      <c r="R33" s="14">
        <f>IF(ISNUMBER($H33),1-$H33,"")</f>
        <v>0</v>
      </c>
      <c r="S33" s="15"/>
    </row>
    <row r="34" spans="1:19" ht="12.75" customHeight="1">
      <c r="A34" s="207"/>
      <c r="B34" s="208"/>
      <c r="C34" s="16">
        <v>2</v>
      </c>
      <c r="D34" s="17">
        <v>163</v>
      </c>
      <c r="E34" s="18">
        <v>98</v>
      </c>
      <c r="F34" s="18">
        <v>1</v>
      </c>
      <c r="G34" s="19">
        <f>IF(AND(ISBLANK(D34),ISBLANK(E34)),"",D34+E34)</f>
        <v>261</v>
      </c>
      <c r="H34" s="20">
        <f>IF(OR(ISNUMBER($G34),ISNUMBER($Q34)),(SIGN(N($G34)-N($Q34))+1)/2,"")</f>
        <v>1</v>
      </c>
      <c r="I34" s="15"/>
      <c r="K34" s="207"/>
      <c r="L34" s="208"/>
      <c r="M34" s="16">
        <v>2</v>
      </c>
      <c r="N34" s="17">
        <v>158</v>
      </c>
      <c r="O34" s="18">
        <v>63</v>
      </c>
      <c r="P34" s="18">
        <v>4</v>
      </c>
      <c r="Q34" s="19">
        <f>IF(AND(ISBLANK(N34),ISBLANK(O34)),"",N34+O34)</f>
        <v>221</v>
      </c>
      <c r="R34" s="20">
        <f>IF(ISNUMBER($H34),1-$H34,"")</f>
        <v>0</v>
      </c>
      <c r="S34" s="15"/>
    </row>
    <row r="35" spans="1:19" ht="12.75" customHeight="1" thickBot="1">
      <c r="A35" s="209" t="s">
        <v>42</v>
      </c>
      <c r="B35" s="21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09" t="s">
        <v>70</v>
      </c>
      <c r="L35" s="21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11"/>
      <c r="B36" s="21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3">
        <f>IF(ISNUMBER(H37),(SIGN(1000*($H37-$R37)+$G37-$Q37)+1)/2,"")</f>
        <v>1</v>
      </c>
      <c r="K36" s="211"/>
      <c r="L36" s="21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3">
        <f>IF(ISNUMBER($I36),1-$I36,"")</f>
        <v>0</v>
      </c>
    </row>
    <row r="37" spans="1:19" ht="15.75" customHeight="1" thickBot="1">
      <c r="A37" s="213">
        <v>11628</v>
      </c>
      <c r="B37" s="214"/>
      <c r="C37" s="26" t="s">
        <v>12</v>
      </c>
      <c r="D37" s="27">
        <f>IF(ISNUMBER($G37),SUM(D33:D36),"")</f>
        <v>323</v>
      </c>
      <c r="E37" s="28">
        <f>IF(ISNUMBER($G37),SUM(E33:E36),"")</f>
        <v>170</v>
      </c>
      <c r="F37" s="28">
        <f>IF(ISNUMBER($G37),SUM(F33:F36),"")</f>
        <v>3</v>
      </c>
      <c r="G37" s="29">
        <f>IF(SUM($G33:$G36)+SUM($Q33:$Q36)&gt;0,SUM(G33:G36),"")</f>
        <v>493</v>
      </c>
      <c r="H37" s="27">
        <f>IF(ISNUMBER($G37),SUM(H33:H36),"")</f>
        <v>2</v>
      </c>
      <c r="I37" s="204"/>
      <c r="K37" s="213">
        <v>1640</v>
      </c>
      <c r="L37" s="214"/>
      <c r="M37" s="26" t="s">
        <v>12</v>
      </c>
      <c r="N37" s="27">
        <f>IF(ISNUMBER($G37),SUM(N33:N36),"")</f>
        <v>298</v>
      </c>
      <c r="O37" s="28">
        <f>IF(ISNUMBER($G37),SUM(O33:O36),"")</f>
        <v>135</v>
      </c>
      <c r="P37" s="28">
        <f>IF(ISNUMBER($G37),SUM(P33:P36),"")</f>
        <v>6</v>
      </c>
      <c r="Q37" s="29">
        <f>IF(SUM($G33:$G36)+SUM($Q33:$Q36)&gt;0,SUM(Q33:Q36),"")</f>
        <v>433</v>
      </c>
      <c r="R37" s="27">
        <f>IF(ISNUMBER($G37),SUM(R33:R36),"")</f>
        <v>0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1782</v>
      </c>
      <c r="E39" s="34">
        <f>IF(ISNUMBER($G39),SUM(E12,E17,E22,E27,E32,E37),"")</f>
        <v>874</v>
      </c>
      <c r="F39" s="34">
        <f>IF(ISNUMBER($G39),SUM(F12,F17,F22,F27,F32,F37),"")</f>
        <v>36</v>
      </c>
      <c r="G39" s="35">
        <f>IF(SUM($G$8:$G$37)+SUM($Q$8:$Q$37)&gt;0,SUM(G12,G17,G22,G27,G32,G37),"")</f>
        <v>2656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1671</v>
      </c>
      <c r="O39" s="34">
        <f>IF(ISNUMBER($G39),SUM(O12,O17,O22,O27,O32,O37),"")</f>
        <v>766</v>
      </c>
      <c r="P39" s="34">
        <f>IF(ISNUMBER($G39),SUM(P12,P17,P22,P27,P32,P37),"")</f>
        <v>39</v>
      </c>
      <c r="Q39" s="35">
        <f>IF(SUM($G$8:$G$37)+SUM($Q$8:$Q$37)&gt;0,SUM(Q12,Q17,Q22,Q27,Q32,Q37),"")</f>
        <v>2437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50</v>
      </c>
      <c r="D41" s="255"/>
      <c r="E41" s="255"/>
      <c r="G41" s="235" t="s">
        <v>16</v>
      </c>
      <c r="H41" s="235"/>
      <c r="I41" s="39">
        <f>IF(ISNUMBER(I$39),SUM(I11,I16,I21,I26,I31,I36,I39),"")</f>
        <v>7</v>
      </c>
      <c r="K41" s="38"/>
      <c r="L41" s="42" t="s">
        <v>22</v>
      </c>
      <c r="M41" s="255" t="s">
        <v>71</v>
      </c>
      <c r="N41" s="255"/>
      <c r="O41" s="255"/>
      <c r="Q41" s="235" t="s">
        <v>16</v>
      </c>
      <c r="R41" s="23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56"/>
      <c r="D42" s="256"/>
      <c r="E42" s="256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53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 t="s">
        <v>54</v>
      </c>
      <c r="M43" s="258"/>
      <c r="O43" s="42" t="s">
        <v>21</v>
      </c>
      <c r="P43" s="257" t="s">
        <v>56</v>
      </c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TJ Sokol Kolín B</v>
      </c>
    </row>
    <row r="46" spans="2:11" ht="19.5" customHeight="1">
      <c r="B46" s="2" t="s">
        <v>31</v>
      </c>
      <c r="C46" s="244">
        <v>0.8125</v>
      </c>
      <c r="D46" s="245"/>
      <c r="I46" s="2" t="s">
        <v>33</v>
      </c>
      <c r="J46" s="245">
        <v>20</v>
      </c>
      <c r="K46" s="245"/>
    </row>
    <row r="47" spans="2:19" ht="19.5" customHeight="1">
      <c r="B47" s="2" t="s">
        <v>32</v>
      </c>
      <c r="C47" s="247"/>
      <c r="D47" s="247"/>
      <c r="I47" s="2" t="s">
        <v>34</v>
      </c>
      <c r="J47" s="247">
        <v>5</v>
      </c>
      <c r="K47" s="247"/>
      <c r="P47" s="2" t="s">
        <v>35</v>
      </c>
      <c r="Q47" s="239">
        <v>42248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 t="s">
        <v>51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9"/>
      <c r="C57" s="260"/>
      <c r="D57" s="68"/>
      <c r="E57" s="259"/>
      <c r="F57" s="261"/>
      <c r="G57" s="261"/>
      <c r="H57" s="260"/>
      <c r="I57" s="68"/>
      <c r="J57" s="44"/>
      <c r="K57" s="69"/>
      <c r="L57" s="259"/>
      <c r="M57" s="260"/>
      <c r="N57" s="68"/>
      <c r="O57" s="259"/>
      <c r="P57" s="261"/>
      <c r="Q57" s="261"/>
      <c r="R57" s="260"/>
      <c r="S57" s="70"/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/>
      <c r="L58" s="259"/>
      <c r="M58" s="260"/>
      <c r="N58" s="68"/>
      <c r="O58" s="259"/>
      <c r="P58" s="261"/>
      <c r="Q58" s="261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6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63" t="s">
        <v>55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2015-01-12T08:50:22Z</cp:lastPrinted>
  <dcterms:created xsi:type="dcterms:W3CDTF">2005-07-26T20:23:27Z</dcterms:created>
  <dcterms:modified xsi:type="dcterms:W3CDTF">2015-01-17T09:20:36Z</dcterms:modified>
  <cp:category/>
  <cp:version/>
  <cp:contentType/>
  <cp:contentStatus/>
</cp:coreProperties>
</file>