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01" windowWidth="12120" windowHeight="8130" activeTab="0"/>
  </bookViews>
  <sheets>
    <sheet name="Kolín-Konstruktiva B" sheetId="1" r:id="rId1"/>
    <sheet name="Vršovice-Konstruktiva C" sheetId="2" r:id="rId2"/>
    <sheet name="Kutná Hora-Tehovec" sheetId="3" r:id="rId3"/>
    <sheet name="Slavia-Autoškoda" sheetId="4" r:id="rId4"/>
    <sheet name="Benešov-Union" sheetId="5" r:id="rId5"/>
    <sheet name="Sparta-Kosmonosy" sheetId="6" r:id="rId6"/>
    <sheet name="Poděbrady-Neratovice" sheetId="7" r:id="rId7"/>
  </sheets>
  <definedNames>
    <definedName name="_xlnm.Print_Area" localSheetId="0">'Kolín-Konstruktiva B'!$A$1:$AE$66</definedName>
  </definedNames>
  <calcPr fullCalcOnLoad="1"/>
</workbook>
</file>

<file path=xl/sharedStrings.xml><?xml version="1.0" encoding="utf-8"?>
<sst xmlns="http://schemas.openxmlformats.org/spreadsheetml/2006/main" count="784" uniqueCount="224">
  <si>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</si>
  <si>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</si>
  <si>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</si>
  <si>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</si>
  <si>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</si>
  <si>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</si>
  <si>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</si>
  <si>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</si>
  <si>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</si>
  <si>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</si>
  <si>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</si>
  <si>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</si>
  <si>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</si>
  <si>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</si>
  <si>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</si>
  <si>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</si>
  <si>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</si>
  <si>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</si>
  <si>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</si>
  <si>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</si>
  <si>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</si>
  <si>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</si>
  <si>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</si>
  <si>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</si>
  <si>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</si>
  <si>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</si>
  <si>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</si>
  <si>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</si>
  <si>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</si>
  <si>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</si>
  <si>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</si>
  <si>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</si>
  <si>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</si>
  <si>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</si>
  <si>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</si>
  <si>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</si>
  <si>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</si>
  <si>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</si>
  <si>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</si>
  <si>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Sokol Kolín</t>
  </si>
  <si>
    <t>TJ Sokol Kolín B</t>
  </si>
  <si>
    <t>Josef</t>
  </si>
  <si>
    <t xml:space="preserve">Mikoláš </t>
  </si>
  <si>
    <t>Jan</t>
  </si>
  <si>
    <t>Brdíčko</t>
  </si>
  <si>
    <t>Holoubek</t>
  </si>
  <si>
    <t>Pavel</t>
  </si>
  <si>
    <t>Mierva Dalibor</t>
  </si>
  <si>
    <t>Mierva</t>
  </si>
  <si>
    <t>Dalibor</t>
  </si>
  <si>
    <t>II/0194</t>
  </si>
  <si>
    <t>nebyly</t>
  </si>
  <si>
    <t>Nebylo</t>
  </si>
  <si>
    <t>19°C</t>
  </si>
  <si>
    <t>Vacková</t>
  </si>
  <si>
    <t>Jitka</t>
  </si>
  <si>
    <t>Jiří</t>
  </si>
  <si>
    <t>KK Konstruktiva Praha B</t>
  </si>
  <si>
    <t>Holosko</t>
  </si>
  <si>
    <t>Lukáš</t>
  </si>
  <si>
    <t>Nedbal</t>
  </si>
  <si>
    <t>Arnošt</t>
  </si>
  <si>
    <t>Hlava</t>
  </si>
  <si>
    <t>Jakub</t>
  </si>
  <si>
    <t>Šnejdar</t>
  </si>
  <si>
    <t>Miroslav</t>
  </si>
  <si>
    <t>Zichová</t>
  </si>
  <si>
    <t>Libuše</t>
  </si>
  <si>
    <t>Vesecký</t>
  </si>
  <si>
    <t>Stanislav</t>
  </si>
  <si>
    <t>Makovička</t>
  </si>
  <si>
    <t>Šnejdar Miroslav</t>
  </si>
  <si>
    <t>20.3.2015 D.Mierva</t>
  </si>
  <si>
    <t>I/0065</t>
  </si>
  <si>
    <t>Jiří Novotný</t>
  </si>
  <si>
    <t>Pavel Wohlmut</t>
  </si>
  <si>
    <t>Pavel Grygar</t>
  </si>
  <si>
    <t>Karel</t>
  </si>
  <si>
    <t>BARCHÁNEK</t>
  </si>
  <si>
    <t>HOLADA</t>
  </si>
  <si>
    <t>KLEMENT</t>
  </si>
  <si>
    <t>JABŮREK</t>
  </si>
  <si>
    <t>WOHLMUT</t>
  </si>
  <si>
    <t>GRYGAR</t>
  </si>
  <si>
    <t>Jaroslav</t>
  </si>
  <si>
    <t>Martin</t>
  </si>
  <si>
    <t>BORKOVEC</t>
  </si>
  <si>
    <t>ŠVEDA</t>
  </si>
  <si>
    <t>HYBŠ</t>
  </si>
  <si>
    <t>REJTHÁREK</t>
  </si>
  <si>
    <t>Zbyněk</t>
  </si>
  <si>
    <t>NOVOTNÝ</t>
  </si>
  <si>
    <t>VILÍMOVSKÝ</t>
  </si>
  <si>
    <t>KK Konstruktiva Praha "C"</t>
  </si>
  <si>
    <t>TJ SOKOL PRAHA VRŠOVICE "A"</t>
  </si>
  <si>
    <t>TJ Sokol Praha Vršovice</t>
  </si>
  <si>
    <t>Start náhradníků: Vystrčilová Renáta (15483)- KK Kosmonosy C, Bajer Filip (20960)</t>
  </si>
  <si>
    <t>16.3.2015, v.r.</t>
  </si>
  <si>
    <t>A-022</t>
  </si>
  <si>
    <t>Dubský Martin</t>
  </si>
  <si>
    <t>Náhlovský Marek</t>
  </si>
  <si>
    <t>Viktorin Miroslav</t>
  </si>
  <si>
    <t>Filip</t>
  </si>
  <si>
    <t>Bajer          (N)</t>
  </si>
  <si>
    <t>Dubský</t>
  </si>
  <si>
    <t>Renáta</t>
  </si>
  <si>
    <t>Vojta</t>
  </si>
  <si>
    <t>Vystrčilová    (N)</t>
  </si>
  <si>
    <t>Krákora</t>
  </si>
  <si>
    <t>Marek</t>
  </si>
  <si>
    <t>Náhlovský</t>
  </si>
  <si>
    <t>Viktorin</t>
  </si>
  <si>
    <t>Alleš</t>
  </si>
  <si>
    <t>Petr</t>
  </si>
  <si>
    <t>Mlejnek</t>
  </si>
  <si>
    <t>Neumajer</t>
  </si>
  <si>
    <t>Michal</t>
  </si>
  <si>
    <t>Eliáš</t>
  </si>
  <si>
    <t xml:space="preserve">Hartina </t>
  </si>
  <si>
    <t>Věroslav</t>
  </si>
  <si>
    <t>Václav</t>
  </si>
  <si>
    <t>Řípa</t>
  </si>
  <si>
    <t>Klička</t>
  </si>
  <si>
    <t>KK Akuma Kosmonosy B</t>
  </si>
  <si>
    <t>AC Sparta Praha A</t>
  </si>
  <si>
    <t>Konstruktiva 1-4</t>
  </si>
  <si>
    <t>Nejsou</t>
  </si>
  <si>
    <t>II/401</t>
  </si>
  <si>
    <t>Palát Karel</t>
  </si>
  <si>
    <t>Polanský Luboš</t>
  </si>
  <si>
    <t>Ladislav Kalous</t>
  </si>
  <si>
    <t>David</t>
  </si>
  <si>
    <t>Dittrich</t>
  </si>
  <si>
    <t>Drábek</t>
  </si>
  <si>
    <t>Ctirad</t>
  </si>
  <si>
    <t>Ladislav</t>
  </si>
  <si>
    <t>Dudycha</t>
  </si>
  <si>
    <t>Kalous</t>
  </si>
  <si>
    <t>Franc</t>
  </si>
  <si>
    <t>Franěk</t>
  </si>
  <si>
    <t>Altmann</t>
  </si>
  <si>
    <t>Palát</t>
  </si>
  <si>
    <t>Luboš</t>
  </si>
  <si>
    <t>Soukup</t>
  </si>
  <si>
    <t>Žebrakovský</t>
  </si>
  <si>
    <t>Ivan</t>
  </si>
  <si>
    <t>Vlček</t>
  </si>
  <si>
    <t>Červ</t>
  </si>
  <si>
    <t>PSK Union Praha A</t>
  </si>
  <si>
    <t>TJ Sokol Benešov B</t>
  </si>
  <si>
    <t>BENEŠOV</t>
  </si>
  <si>
    <t>20.3.2015 Vyhlídal</t>
  </si>
  <si>
    <t>I/0041</t>
  </si>
  <si>
    <t>Vyhlídal Vítězslav</t>
  </si>
  <si>
    <t>Šmidlík Petr</t>
  </si>
  <si>
    <t>Tesař František</t>
  </si>
  <si>
    <t>František</t>
  </si>
  <si>
    <t>Bílek</t>
  </si>
  <si>
    <t>Tesař</t>
  </si>
  <si>
    <t>Zdeněk</t>
  </si>
  <si>
    <t>Hrouda</t>
  </si>
  <si>
    <t>Končel</t>
  </si>
  <si>
    <t>Šmidlík</t>
  </si>
  <si>
    <t>Pufler</t>
  </si>
  <si>
    <t>Pokorný</t>
  </si>
  <si>
    <t>Procházka</t>
  </si>
  <si>
    <t>Čermák</t>
  </si>
  <si>
    <t>Bohumír</t>
  </si>
  <si>
    <t xml:space="preserve">Šťastný </t>
  </si>
  <si>
    <t>Kopecký</t>
  </si>
  <si>
    <t>TJ Sokol Tehovec</t>
  </si>
  <si>
    <t>TJ Sparta Kutná Hora C</t>
  </si>
  <si>
    <t>Kutná Hora</t>
  </si>
  <si>
    <t>20.3.2015 Miláček v.r.</t>
  </si>
  <si>
    <t>Jiří Miláček</t>
  </si>
  <si>
    <t>Gutterová petra</t>
  </si>
  <si>
    <t>II / 0233</t>
  </si>
  <si>
    <t>Plocek Dušan</t>
  </si>
  <si>
    <t>Šustr Ondřej</t>
  </si>
  <si>
    <t>Dušan</t>
  </si>
  <si>
    <t>Jiří ml</t>
  </si>
  <si>
    <t>Plocek</t>
  </si>
  <si>
    <t>Miláček</t>
  </si>
  <si>
    <t>Luděk</t>
  </si>
  <si>
    <t>Jiří st</t>
  </si>
  <si>
    <t>Uher</t>
  </si>
  <si>
    <t>Vratislav</t>
  </si>
  <si>
    <t>Božka</t>
  </si>
  <si>
    <t>Ondřej</t>
  </si>
  <si>
    <t>Trnka</t>
  </si>
  <si>
    <t>Šustr</t>
  </si>
  <si>
    <t>Meščan</t>
  </si>
  <si>
    <t>Anděl</t>
  </si>
  <si>
    <t>Vacek</t>
  </si>
  <si>
    <t>Stejskal</t>
  </si>
  <si>
    <t>TJ Neratovice -  A</t>
  </si>
  <si>
    <t>KK Jiří Poděbrady -  B</t>
  </si>
  <si>
    <t>20.3.2015</t>
  </si>
  <si>
    <t>Poděbrady</t>
  </si>
  <si>
    <t>17.3.2015 Zelenka</t>
  </si>
  <si>
    <t>Start náhradníků - SLAVIA - JONÁK Přemysl 16427 z Slavia C MPIII,         SLAVIA-KNAP Filip 19901 z Slavia D MPIII</t>
  </si>
  <si>
    <t>Zelenka</t>
  </si>
  <si>
    <t>A/015</t>
  </si>
  <si>
    <t>Zelenka Luboš</t>
  </si>
  <si>
    <t>Palaštuk</t>
  </si>
  <si>
    <t>Libor</t>
  </si>
  <si>
    <t>CÍLA</t>
  </si>
  <si>
    <t>NOVÁČEK</t>
  </si>
  <si>
    <t>BÜRGER</t>
  </si>
  <si>
    <t>PALAŠTUK</t>
  </si>
  <si>
    <t>KNAP</t>
  </si>
  <si>
    <t>Aleš</t>
  </si>
  <si>
    <t>SAMOLÁK</t>
  </si>
  <si>
    <t>JUNGMANN</t>
  </si>
  <si>
    <t>KRYDA</t>
  </si>
  <si>
    <t>VYŠOHLÍD</t>
  </si>
  <si>
    <t>VAŇATA</t>
  </si>
  <si>
    <t>Jana</t>
  </si>
  <si>
    <t>Přemysl</t>
  </si>
  <si>
    <t>SCHEITHAUEROVÁ</t>
  </si>
  <si>
    <t>JONÁK</t>
  </si>
  <si>
    <t>TJ AŠ MLADÁ BOLESLAV B</t>
  </si>
  <si>
    <t>KK SLAVIA PRAHA</t>
  </si>
  <si>
    <t>EDEN 1-2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</si>
</sst>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59" xfId="0" applyNumberForma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center" indent="1"/>
      <protection hidden="1" locked="0"/>
    </xf>
    <xf numFmtId="0" fontId="6" fillId="0" borderId="63" xfId="0" applyFont="1" applyFill="1" applyBorder="1" applyAlignment="1" applyProtection="1">
      <alignment horizontal="left" vertical="center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4" xfId="0" applyFont="1" applyFill="1" applyBorder="1" applyAlignment="1" applyProtection="1">
      <alignment horizontal="left" vertical="top" indent="1"/>
      <protection hidden="1" locked="0"/>
    </xf>
    <xf numFmtId="0" fontId="6" fillId="0" borderId="65" xfId="0" applyFont="1" applyFill="1" applyBorder="1" applyAlignment="1" applyProtection="1">
      <alignment horizontal="left" vertical="top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169" fontId="11" fillId="0" borderId="59" xfId="0" applyNumberFormat="1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77" xfId="0" applyFont="1" applyBorder="1" applyAlignment="1" applyProtection="1">
      <alignment horizontal="center"/>
      <protection hidden="1" locked="0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5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6" fillId="0" borderId="75" xfId="0" applyFont="1" applyBorder="1" applyAlignment="1" applyProtection="1">
      <alignment horizontal="center"/>
      <protection hidden="1" locked="0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7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169" fontId="11" fillId="0" borderId="59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3" zoomScaleNormal="83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4" t="s">
        <v>1</v>
      </c>
      <c r="E1" s="104"/>
      <c r="F1" s="104"/>
      <c r="G1" s="104"/>
      <c r="H1" s="104"/>
      <c r="I1" s="104"/>
      <c r="K1" s="2" t="s">
        <v>38</v>
      </c>
      <c r="L1" s="98" t="s">
        <v>39</v>
      </c>
      <c r="M1" s="98"/>
      <c r="N1" s="98"/>
      <c r="O1" s="99" t="s">
        <v>37</v>
      </c>
      <c r="P1" s="99"/>
      <c r="Q1" s="100">
        <v>42083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40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57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42</v>
      </c>
      <c r="B8" s="74"/>
      <c r="C8" s="10">
        <v>1</v>
      </c>
      <c r="D8" s="11">
        <v>159</v>
      </c>
      <c r="E8" s="12">
        <v>80</v>
      </c>
      <c r="F8" s="12">
        <v>1</v>
      </c>
      <c r="G8" s="13">
        <f>IF(AND(ISBLANK(D8),ISBLANK(E8)),"",D8+E8)</f>
        <v>239</v>
      </c>
      <c r="H8" s="14">
        <f>IF(OR(ISNUMBER($G8),ISNUMBER($Q8)),(SIGN(N($G8)-N($Q8))+1)/2,"")</f>
        <v>1</v>
      </c>
      <c r="I8" s="15"/>
      <c r="K8" s="73" t="s">
        <v>60</v>
      </c>
      <c r="L8" s="74"/>
      <c r="M8" s="10">
        <v>1</v>
      </c>
      <c r="N8" s="11">
        <v>140</v>
      </c>
      <c r="O8" s="12">
        <v>53</v>
      </c>
      <c r="P8" s="12">
        <v>9</v>
      </c>
      <c r="Q8" s="13">
        <f>IF(AND(ISBLANK(N8),ISBLANK(O8)),"",N8+O8)</f>
        <v>193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153</v>
      </c>
      <c r="E9" s="18">
        <v>63</v>
      </c>
      <c r="F9" s="18">
        <v>2</v>
      </c>
      <c r="G9" s="19">
        <f>IF(AND(ISBLANK(D9),ISBLANK(E9)),"",D9+E9)</f>
        <v>216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153</v>
      </c>
      <c r="O9" s="18">
        <v>52</v>
      </c>
      <c r="P9" s="18">
        <v>1</v>
      </c>
      <c r="Q9" s="19">
        <f>IF(AND(ISBLANK(N9),ISBLANK(O9)),"",N9+O9)</f>
        <v>205</v>
      </c>
      <c r="R9" s="20">
        <f>IF(ISNUMBER($H9),1-$H9,"")</f>
        <v>0</v>
      </c>
      <c r="S9" s="15"/>
    </row>
    <row r="10" spans="1:19" ht="12.75" customHeight="1" thickBot="1">
      <c r="A10" s="77" t="s">
        <v>41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61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1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0</v>
      </c>
    </row>
    <row r="12" spans="1:19" ht="15.75" customHeight="1" thickBot="1">
      <c r="A12" s="71">
        <v>1640</v>
      </c>
      <c r="B12" s="72"/>
      <c r="C12" s="26" t="s">
        <v>12</v>
      </c>
      <c r="D12" s="27">
        <f>IF(ISNUMBER($G12),SUM(D8:D11),"")</f>
        <v>312</v>
      </c>
      <c r="E12" s="28">
        <f>IF(ISNUMBER($G12),SUM(E8:E11),"")</f>
        <v>143</v>
      </c>
      <c r="F12" s="28">
        <f>IF(ISNUMBER($G12),SUM(F8:F11),"")</f>
        <v>3</v>
      </c>
      <c r="G12" s="29">
        <f>IF(SUM($G8:$G11)+SUM($Q8:$Q11)&gt;0,SUM(G8:G11),"")</f>
        <v>455</v>
      </c>
      <c r="H12" s="27">
        <f>IF(ISNUMBER($G12),SUM(H8:H11),"")</f>
        <v>2</v>
      </c>
      <c r="I12" s="82"/>
      <c r="K12" s="71">
        <v>946</v>
      </c>
      <c r="L12" s="94"/>
      <c r="M12" s="26" t="s">
        <v>12</v>
      </c>
      <c r="N12" s="27">
        <f>IF(ISNUMBER($G12),SUM(N8:N11),"")</f>
        <v>293</v>
      </c>
      <c r="O12" s="28">
        <f>IF(ISNUMBER($G12),SUM(O8:O11),"")</f>
        <v>105</v>
      </c>
      <c r="P12" s="28">
        <f>IF(ISNUMBER($G12),SUM(P8:P11),"")</f>
        <v>10</v>
      </c>
      <c r="Q12" s="29">
        <f>IF(SUM($G8:$G11)+SUM($Q8:$Q11)&gt;0,SUM(Q8:Q11),"")</f>
        <v>398</v>
      </c>
      <c r="R12" s="27">
        <f>IF(ISNUMBER($G12),SUM(R8:R11),"")</f>
        <v>0</v>
      </c>
      <c r="S12" s="82"/>
    </row>
    <row r="13" spans="1:19" ht="12.75" customHeight="1">
      <c r="A13" s="73" t="s">
        <v>45</v>
      </c>
      <c r="B13" s="74"/>
      <c r="C13" s="10">
        <v>1</v>
      </c>
      <c r="D13" s="11">
        <v>137</v>
      </c>
      <c r="E13" s="12">
        <v>80</v>
      </c>
      <c r="F13" s="12">
        <v>3</v>
      </c>
      <c r="G13" s="13">
        <f>IF(AND(ISBLANK(D13),ISBLANK(E13)),"",D13+E13)</f>
        <v>217</v>
      </c>
      <c r="H13" s="14">
        <f>IF(OR(ISNUMBER($G13),ISNUMBER($Q13)),(SIGN(N($G13)-N($Q13))+1)/2,"")</f>
        <v>1</v>
      </c>
      <c r="I13" s="15"/>
      <c r="K13" s="73" t="s">
        <v>62</v>
      </c>
      <c r="L13" s="74"/>
      <c r="M13" s="10">
        <v>1</v>
      </c>
      <c r="N13" s="11">
        <v>136</v>
      </c>
      <c r="O13" s="12">
        <v>59</v>
      </c>
      <c r="P13" s="12">
        <v>4</v>
      </c>
      <c r="Q13" s="13">
        <f>IF(AND(ISBLANK(N13),ISBLANK(O13)),"",N13+O13)</f>
        <v>195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154</v>
      </c>
      <c r="E14" s="18">
        <v>69</v>
      </c>
      <c r="F14" s="18">
        <v>2</v>
      </c>
      <c r="G14" s="19">
        <f>IF(AND(ISBLANK(D14),ISBLANK(E14)),"",D14+E14)</f>
        <v>223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150</v>
      </c>
      <c r="O14" s="18">
        <v>52</v>
      </c>
      <c r="P14" s="18">
        <v>0</v>
      </c>
      <c r="Q14" s="19">
        <f>IF(AND(ISBLANK(N14),ISBLANK(O14)),"",N14+O14)</f>
        <v>202</v>
      </c>
      <c r="R14" s="20">
        <f>IF(ISNUMBER($H14),1-$H14,"")</f>
        <v>0</v>
      </c>
      <c r="S14" s="15"/>
    </row>
    <row r="15" spans="1:19" ht="12.75" customHeight="1" thickBot="1">
      <c r="A15" s="77" t="s">
        <v>46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63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71">
        <v>1631</v>
      </c>
      <c r="B17" s="94"/>
      <c r="C17" s="26" t="s">
        <v>12</v>
      </c>
      <c r="D17" s="27">
        <f>IF(ISNUMBER($G17),SUM(D13:D16),"")</f>
        <v>291</v>
      </c>
      <c r="E17" s="28">
        <f>IF(ISNUMBER($G17),SUM(E13:E16),"")</f>
        <v>149</v>
      </c>
      <c r="F17" s="28">
        <f>IF(ISNUMBER($G17),SUM(F13:F16),"")</f>
        <v>5</v>
      </c>
      <c r="G17" s="29">
        <f>IF(SUM($G13:$G16)+SUM($Q13:$Q16)&gt;0,SUM(G13:G16),"")</f>
        <v>440</v>
      </c>
      <c r="H17" s="27">
        <f>IF(ISNUMBER($G17),SUM(H13:H16),"")</f>
        <v>2</v>
      </c>
      <c r="I17" s="82"/>
      <c r="K17" s="71">
        <v>19832</v>
      </c>
      <c r="L17" s="72"/>
      <c r="M17" s="26" t="s">
        <v>12</v>
      </c>
      <c r="N17" s="27">
        <f>IF(ISNUMBER($G17),SUM(N13:N16),"")</f>
        <v>286</v>
      </c>
      <c r="O17" s="28">
        <f>IF(ISNUMBER($G17),SUM(O13:O16),"")</f>
        <v>111</v>
      </c>
      <c r="P17" s="28">
        <f>IF(ISNUMBER($G17),SUM(P13:P16),"")</f>
        <v>4</v>
      </c>
      <c r="Q17" s="29">
        <f>IF(SUM($G13:$G16)+SUM($Q13:$Q16)&gt;0,SUM(Q13:Q16),"")</f>
        <v>397</v>
      </c>
      <c r="R17" s="27">
        <f>IF(ISNUMBER($G17),SUM(R13:R16),"")</f>
        <v>0</v>
      </c>
      <c r="S17" s="82"/>
    </row>
    <row r="18" spans="1:19" ht="12.75" customHeight="1">
      <c r="A18" s="73" t="s">
        <v>54</v>
      </c>
      <c r="B18" s="74"/>
      <c r="C18" s="10">
        <v>1</v>
      </c>
      <c r="D18" s="11">
        <v>151</v>
      </c>
      <c r="E18" s="12">
        <v>80</v>
      </c>
      <c r="F18" s="12">
        <v>4</v>
      </c>
      <c r="G18" s="13">
        <f>IF(AND(ISBLANK(D18),ISBLANK(E18)),"",D18+E18)</f>
        <v>231</v>
      </c>
      <c r="H18" s="14">
        <f>IF(OR(ISNUMBER($G18),ISNUMBER($Q18)),(SIGN(N($G18)-N($Q18))+1)/2,"")</f>
        <v>1</v>
      </c>
      <c r="I18" s="15"/>
      <c r="K18" s="73" t="s">
        <v>64</v>
      </c>
      <c r="L18" s="74"/>
      <c r="M18" s="10">
        <v>1</v>
      </c>
      <c r="N18" s="11">
        <v>128</v>
      </c>
      <c r="O18" s="12">
        <v>62</v>
      </c>
      <c r="P18" s="12">
        <v>4</v>
      </c>
      <c r="Q18" s="13">
        <f>IF(AND(ISBLANK(N18),ISBLANK(O18)),"",N18+O18)</f>
        <v>190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136</v>
      </c>
      <c r="E19" s="18">
        <v>44</v>
      </c>
      <c r="F19" s="18">
        <v>7</v>
      </c>
      <c r="G19" s="19">
        <f>IF(AND(ISBLANK(D19),ISBLANK(E19)),"",D19+E19)</f>
        <v>180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136</v>
      </c>
      <c r="O19" s="18">
        <v>72</v>
      </c>
      <c r="P19" s="18">
        <v>2</v>
      </c>
      <c r="Q19" s="19">
        <f>IF(AND(ISBLANK(N19),ISBLANK(O19)),"",N19+O19)</f>
        <v>208</v>
      </c>
      <c r="R19" s="20">
        <f>IF(ISNUMBER($H19),1-$H19,"")</f>
        <v>1</v>
      </c>
      <c r="S19" s="15"/>
    </row>
    <row r="20" spans="1:19" ht="12.75" customHeight="1" thickBot="1">
      <c r="A20" s="77" t="s">
        <v>55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65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1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0</v>
      </c>
    </row>
    <row r="22" spans="1:19" ht="15.75" customHeight="1" thickBot="1">
      <c r="A22" s="71">
        <v>18933</v>
      </c>
      <c r="B22" s="72"/>
      <c r="C22" s="26" t="s">
        <v>12</v>
      </c>
      <c r="D22" s="27">
        <f>IF(ISNUMBER($G22),SUM(D18:D21),"")</f>
        <v>287</v>
      </c>
      <c r="E22" s="28">
        <f>IF(ISNUMBER($G22),SUM(E18:E21),"")</f>
        <v>124</v>
      </c>
      <c r="F22" s="28">
        <f>IF(ISNUMBER($G22),SUM(F18:F21),"")</f>
        <v>11</v>
      </c>
      <c r="G22" s="29">
        <f>IF(SUM($G18:$G21)+SUM($Q18:$Q21)&gt;0,SUM(G18:G21),"")</f>
        <v>411</v>
      </c>
      <c r="H22" s="27">
        <f>IF(ISNUMBER($G22),SUM(H18:H21),"")</f>
        <v>1</v>
      </c>
      <c r="I22" s="82"/>
      <c r="K22" s="71">
        <v>14256</v>
      </c>
      <c r="L22" s="72"/>
      <c r="M22" s="26" t="s">
        <v>12</v>
      </c>
      <c r="N22" s="27">
        <f>IF(ISNUMBER($G22),SUM(N18:N21),"")</f>
        <v>264</v>
      </c>
      <c r="O22" s="28">
        <f>IF(ISNUMBER($G22),SUM(O18:O21),"")</f>
        <v>134</v>
      </c>
      <c r="P22" s="28">
        <f>IF(ISNUMBER($G22),SUM(P18:P21),"")</f>
        <v>6</v>
      </c>
      <c r="Q22" s="29">
        <f>IF(SUM($G18:$G21)+SUM($Q18:$Q21)&gt;0,SUM(Q18:Q21),"")</f>
        <v>398</v>
      </c>
      <c r="R22" s="27">
        <f>IF(ISNUMBER($G22),SUM(R18:R21),"")</f>
        <v>1</v>
      </c>
      <c r="S22" s="82"/>
    </row>
    <row r="23" spans="1:19" ht="12.75" customHeight="1">
      <c r="A23" s="73" t="s">
        <v>58</v>
      </c>
      <c r="B23" s="74"/>
      <c r="C23" s="10">
        <v>1</v>
      </c>
      <c r="D23" s="11">
        <v>141</v>
      </c>
      <c r="E23" s="12">
        <v>49</v>
      </c>
      <c r="F23" s="12">
        <v>7</v>
      </c>
      <c r="G23" s="13">
        <f>IF(AND(ISBLANK(D23),ISBLANK(E23)),"",D23+E23)</f>
        <v>190</v>
      </c>
      <c r="H23" s="14">
        <f>IF(OR(ISNUMBER($G23),ISNUMBER($Q23)),(SIGN(N($G23)-N($Q23))+1)/2,"")</f>
        <v>0</v>
      </c>
      <c r="I23" s="15"/>
      <c r="K23" s="73" t="s">
        <v>66</v>
      </c>
      <c r="L23" s="74"/>
      <c r="M23" s="10">
        <v>1</v>
      </c>
      <c r="N23" s="11">
        <v>144</v>
      </c>
      <c r="O23" s="12">
        <v>54</v>
      </c>
      <c r="P23" s="12">
        <v>3</v>
      </c>
      <c r="Q23" s="13">
        <f>IF(AND(ISBLANK(N23),ISBLANK(O23)),"",N23+O23)</f>
        <v>198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130</v>
      </c>
      <c r="E24" s="18">
        <v>71</v>
      </c>
      <c r="F24" s="18">
        <v>3</v>
      </c>
      <c r="G24" s="19">
        <f>IF(AND(ISBLANK(D24),ISBLANK(E24)),"",D24+E24)</f>
        <v>201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154</v>
      </c>
      <c r="O24" s="18">
        <v>70</v>
      </c>
      <c r="P24" s="18">
        <v>1</v>
      </c>
      <c r="Q24" s="19">
        <f>IF(AND(ISBLANK(N24),ISBLANK(O24)),"",N24+O24)</f>
        <v>224</v>
      </c>
      <c r="R24" s="20">
        <f>IF(ISNUMBER($H24),1-$H24,"")</f>
        <v>1</v>
      </c>
      <c r="S24" s="15"/>
    </row>
    <row r="25" spans="1:19" ht="12.75" customHeight="1" thickBot="1">
      <c r="A25" s="77" t="s">
        <v>59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67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1</v>
      </c>
    </row>
    <row r="27" spans="1:19" ht="15.75" customHeight="1" thickBot="1">
      <c r="A27" s="71">
        <v>22236</v>
      </c>
      <c r="B27" s="72"/>
      <c r="C27" s="26" t="s">
        <v>12</v>
      </c>
      <c r="D27" s="27">
        <f>IF(ISNUMBER($G27),SUM(D23:D26),"")</f>
        <v>271</v>
      </c>
      <c r="E27" s="28">
        <f>IF(ISNUMBER($G27),SUM(E23:E26),"")</f>
        <v>120</v>
      </c>
      <c r="F27" s="28">
        <f>IF(ISNUMBER($G27),SUM(F23:F26),"")</f>
        <v>10</v>
      </c>
      <c r="G27" s="29">
        <f>IF(SUM($G23:$G26)+SUM($Q23:$Q26)&gt;0,SUM(G23:G26),"")</f>
        <v>391</v>
      </c>
      <c r="H27" s="27">
        <f>IF(ISNUMBER($G27),SUM(H23:H26),"")</f>
        <v>0</v>
      </c>
      <c r="I27" s="82"/>
      <c r="K27" s="71">
        <v>1047</v>
      </c>
      <c r="L27" s="72"/>
      <c r="M27" s="26" t="s">
        <v>12</v>
      </c>
      <c r="N27" s="27">
        <f>IF(ISNUMBER($G27),SUM(N23:N26),"")</f>
        <v>298</v>
      </c>
      <c r="O27" s="28">
        <f>IF(ISNUMBER($G27),SUM(O23:O26),"")</f>
        <v>124</v>
      </c>
      <c r="P27" s="28">
        <f>IF(ISNUMBER($G27),SUM(P23:P26),"")</f>
        <v>4</v>
      </c>
      <c r="Q27" s="29">
        <f>IF(SUM($G23:$G26)+SUM($Q23:$Q26)&gt;0,SUM(Q23:Q26),"")</f>
        <v>422</v>
      </c>
      <c r="R27" s="27">
        <f>IF(ISNUMBER($G27),SUM(R23:R26),"")</f>
        <v>2</v>
      </c>
      <c r="S27" s="82"/>
    </row>
    <row r="28" spans="1:19" ht="12.75" customHeight="1">
      <c r="A28" s="73" t="s">
        <v>48</v>
      </c>
      <c r="B28" s="74"/>
      <c r="C28" s="10">
        <v>1</v>
      </c>
      <c r="D28" s="11">
        <v>152</v>
      </c>
      <c r="E28" s="12">
        <v>62</v>
      </c>
      <c r="F28" s="12">
        <v>2</v>
      </c>
      <c r="G28" s="13">
        <f>IF(AND(ISBLANK(D28),ISBLANK(E28)),"",D28+E28)</f>
        <v>214</v>
      </c>
      <c r="H28" s="14">
        <f>IF(OR(ISNUMBER($G28),ISNUMBER($Q28)),(SIGN(N($G28)-N($Q28))+1)/2,"")</f>
        <v>1</v>
      </c>
      <c r="I28" s="15"/>
      <c r="K28" s="73" t="s">
        <v>68</v>
      </c>
      <c r="L28" s="74"/>
      <c r="M28" s="10">
        <v>1</v>
      </c>
      <c r="N28" s="11">
        <v>150</v>
      </c>
      <c r="O28" s="12">
        <v>63</v>
      </c>
      <c r="P28" s="12">
        <v>3</v>
      </c>
      <c r="Q28" s="13">
        <f>IF(AND(ISBLANK(N28),ISBLANK(O28)),"",N28+O28)</f>
        <v>213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129</v>
      </c>
      <c r="E29" s="18">
        <v>52</v>
      </c>
      <c r="F29" s="18">
        <v>3</v>
      </c>
      <c r="G29" s="19">
        <f>IF(AND(ISBLANK(D29),ISBLANK(E29)),"",D29+E29)</f>
        <v>181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141</v>
      </c>
      <c r="O29" s="18">
        <v>62</v>
      </c>
      <c r="P29" s="18">
        <v>4</v>
      </c>
      <c r="Q29" s="19">
        <f>IF(AND(ISBLANK(N29),ISBLANK(O29)),"",N29+O29)</f>
        <v>203</v>
      </c>
      <c r="R29" s="20">
        <f>IF(ISNUMBER($H29),1-$H29,"")</f>
        <v>1</v>
      </c>
      <c r="S29" s="15"/>
    </row>
    <row r="30" spans="1:19" ht="12.75" customHeight="1" thickBot="1">
      <c r="A30" s="77" t="s">
        <v>49</v>
      </c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 t="s">
        <v>69</v>
      </c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0</v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1</v>
      </c>
    </row>
    <row r="32" spans="1:19" ht="15.75" customHeight="1" thickBot="1">
      <c r="A32" s="71">
        <v>4782</v>
      </c>
      <c r="B32" s="72"/>
      <c r="C32" s="26" t="s">
        <v>12</v>
      </c>
      <c r="D32" s="27">
        <f>IF(ISNUMBER($G32),SUM(D28:D31),"")</f>
        <v>281</v>
      </c>
      <c r="E32" s="28">
        <f>IF(ISNUMBER($G32),SUM(E28:E31),"")</f>
        <v>114</v>
      </c>
      <c r="F32" s="28">
        <f>IF(ISNUMBER($G32),SUM(F28:F31),"")</f>
        <v>5</v>
      </c>
      <c r="G32" s="29">
        <f>IF(SUM($G28:$G31)+SUM($Q28:$Q31)&gt;0,SUM(G28:G31),"")</f>
        <v>395</v>
      </c>
      <c r="H32" s="27">
        <f>IF(ISNUMBER($G32),SUM(H28:H31),"")</f>
        <v>1</v>
      </c>
      <c r="I32" s="82"/>
      <c r="K32" s="71">
        <v>18624</v>
      </c>
      <c r="L32" s="72"/>
      <c r="M32" s="26" t="s">
        <v>12</v>
      </c>
      <c r="N32" s="27">
        <f>IF(ISNUMBER($G32),SUM(N28:N31),"")</f>
        <v>291</v>
      </c>
      <c r="O32" s="28">
        <f>IF(ISNUMBER($G32),SUM(O28:O31),"")</f>
        <v>125</v>
      </c>
      <c r="P32" s="28">
        <f>IF(ISNUMBER($G32),SUM(P28:P31),"")</f>
        <v>7</v>
      </c>
      <c r="Q32" s="29">
        <f>IF(SUM($G28:$G31)+SUM($Q28:$Q31)&gt;0,SUM(Q28:Q31),"")</f>
        <v>416</v>
      </c>
      <c r="R32" s="27">
        <f>IF(ISNUMBER($G32),SUM(R28:R31),"")</f>
        <v>1</v>
      </c>
      <c r="S32" s="82"/>
    </row>
    <row r="33" spans="1:19" ht="12.75" customHeight="1">
      <c r="A33" s="73" t="s">
        <v>44</v>
      </c>
      <c r="B33" s="74"/>
      <c r="C33" s="10">
        <v>1</v>
      </c>
      <c r="D33" s="11">
        <v>149</v>
      </c>
      <c r="E33" s="12">
        <v>60</v>
      </c>
      <c r="F33" s="12">
        <v>2</v>
      </c>
      <c r="G33" s="13">
        <f>IF(AND(ISBLANK(D33),ISBLANK(E33)),"",D33+E33)</f>
        <v>209</v>
      </c>
      <c r="H33" s="14">
        <f>IF(OR(ISNUMBER($G33),ISNUMBER($Q33)),(SIGN(N($G33)-N($Q33))+1)/2,"")</f>
        <v>0</v>
      </c>
      <c r="I33" s="15"/>
      <c r="K33" s="73" t="s">
        <v>70</v>
      </c>
      <c r="L33" s="74"/>
      <c r="M33" s="10">
        <v>1</v>
      </c>
      <c r="N33" s="11">
        <v>149</v>
      </c>
      <c r="O33" s="12">
        <v>62</v>
      </c>
      <c r="P33" s="12">
        <v>3</v>
      </c>
      <c r="Q33" s="13">
        <f>IF(AND(ISBLANK(N33),ISBLANK(O33)),"",N33+O33)</f>
        <v>211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156</v>
      </c>
      <c r="E34" s="18">
        <v>54</v>
      </c>
      <c r="F34" s="18">
        <v>2</v>
      </c>
      <c r="G34" s="19">
        <f>IF(AND(ISBLANK(D34),ISBLANK(E34)),"",D34+E34)</f>
        <v>210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143</v>
      </c>
      <c r="O34" s="18">
        <v>53</v>
      </c>
      <c r="P34" s="18">
        <v>4</v>
      </c>
      <c r="Q34" s="19">
        <f>IF(AND(ISBLANK(N34),ISBLANK(O34)),"",N34+O34)</f>
        <v>196</v>
      </c>
      <c r="R34" s="20">
        <f>IF(ISNUMBER($H34),1-$H34,"")</f>
        <v>0</v>
      </c>
      <c r="S34" s="15"/>
    </row>
    <row r="35" spans="1:19" ht="12.75" customHeight="1" thickBot="1">
      <c r="A35" s="77" t="s">
        <v>43</v>
      </c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 t="s">
        <v>56</v>
      </c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1</v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0</v>
      </c>
    </row>
    <row r="37" spans="1:19" ht="15.75" customHeight="1" thickBot="1">
      <c r="A37" s="71">
        <v>5242</v>
      </c>
      <c r="B37" s="72"/>
      <c r="C37" s="26" t="s">
        <v>12</v>
      </c>
      <c r="D37" s="27">
        <f>IF(ISNUMBER($G37),SUM(D33:D36),"")</f>
        <v>305</v>
      </c>
      <c r="E37" s="28">
        <f>IF(ISNUMBER($G37),SUM(E33:E36),"")</f>
        <v>114</v>
      </c>
      <c r="F37" s="28">
        <f>IF(ISNUMBER($G37),SUM(F33:F36),"")</f>
        <v>4</v>
      </c>
      <c r="G37" s="29">
        <f>IF(SUM($G33:$G36)+SUM($Q33:$Q36)&gt;0,SUM(G33:G36),"")</f>
        <v>419</v>
      </c>
      <c r="H37" s="27">
        <f>IF(ISNUMBER($G37),SUM(H33:H36),"")</f>
        <v>1</v>
      </c>
      <c r="I37" s="82"/>
      <c r="K37" s="71">
        <v>2722</v>
      </c>
      <c r="L37" s="72"/>
      <c r="M37" s="26" t="s">
        <v>12</v>
      </c>
      <c r="N37" s="27">
        <f>IF(ISNUMBER($G37),SUM(N33:N36),"")</f>
        <v>292</v>
      </c>
      <c r="O37" s="28">
        <f>IF(ISNUMBER($G37),SUM(O33:O36),"")</f>
        <v>115</v>
      </c>
      <c r="P37" s="28">
        <f>IF(ISNUMBER($G37),SUM(P33:P36),"")</f>
        <v>7</v>
      </c>
      <c r="Q37" s="29">
        <f>IF(SUM($G33:$G36)+SUM($Q33:$Q36)&gt;0,SUM(Q33:Q36),"")</f>
        <v>407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1747</v>
      </c>
      <c r="E39" s="34">
        <f>IF(ISNUMBER($G39),SUM(E12,E17,E22,E27,E32,E37),"")</f>
        <v>764</v>
      </c>
      <c r="F39" s="34">
        <f>IF(ISNUMBER($G39),SUM(F12,F17,F22,F27,F32,F37),"")</f>
        <v>38</v>
      </c>
      <c r="G39" s="35">
        <f>IF(SUM($G$8:$G$37)+SUM($Q$8:$Q$37)&gt;0,SUM(G12,G17,G22,G27,G32,G37),"")</f>
        <v>2511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1724</v>
      </c>
      <c r="O39" s="34">
        <f>IF(ISNUMBER($G39),SUM(O12,O17,O22,O27,O32,O37),"")</f>
        <v>714</v>
      </c>
      <c r="P39" s="34">
        <f>IF(ISNUMBER($G39),SUM(P12,P17,P22,P27,P32,P37),"")</f>
        <v>38</v>
      </c>
      <c r="Q39" s="35">
        <f>IF(SUM($G$8:$G$37)+SUM($Q$8:$Q$37)&gt;0,SUM(Q12,Q17,Q22,Q27,Q32,Q37),"")</f>
        <v>2438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47</v>
      </c>
      <c r="D41" s="125"/>
      <c r="E41" s="125"/>
      <c r="G41" s="108" t="s">
        <v>16</v>
      </c>
      <c r="H41" s="108"/>
      <c r="I41" s="40">
        <f>IF(ISNUMBER(I$39),SUM(I11,I16,I21,I26,I31,I36,I39),"")</f>
        <v>6</v>
      </c>
      <c r="K41" s="38"/>
      <c r="L41" s="39" t="s">
        <v>22</v>
      </c>
      <c r="M41" s="125" t="s">
        <v>71</v>
      </c>
      <c r="N41" s="125"/>
      <c r="O41" s="125"/>
      <c r="Q41" s="108" t="s">
        <v>16</v>
      </c>
      <c r="R41" s="108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47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50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Kolín B – KK Konstruktiva Praha B</v>
      </c>
    </row>
    <row r="46" spans="2:11" ht="19.5" customHeight="1">
      <c r="B46" s="2" t="s">
        <v>31</v>
      </c>
      <c r="C46" s="132">
        <v>0.75</v>
      </c>
      <c r="D46" s="105"/>
      <c r="I46" s="2" t="s">
        <v>33</v>
      </c>
      <c r="J46" s="105" t="s">
        <v>53</v>
      </c>
      <c r="K46" s="105"/>
    </row>
    <row r="47" spans="2:19" ht="19.5" customHeight="1">
      <c r="B47" s="2" t="s">
        <v>32</v>
      </c>
      <c r="C47" s="106">
        <v>0.9409722222222222</v>
      </c>
      <c r="D47" s="107"/>
      <c r="I47" s="2" t="s">
        <v>34</v>
      </c>
      <c r="J47" s="107">
        <v>5</v>
      </c>
      <c r="K47" s="107"/>
      <c r="P47" s="2" t="s">
        <v>35</v>
      </c>
      <c r="Q47" s="123">
        <v>42613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 t="s">
        <v>51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1" t="s">
        <v>19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 t="s">
        <v>52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 t="s">
        <v>72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A35:B36"/>
    <mergeCell ref="A28:B29"/>
    <mergeCell ref="A32:B32"/>
    <mergeCell ref="L3:S3"/>
    <mergeCell ref="L1:N1"/>
    <mergeCell ref="O1:P1"/>
    <mergeCell ref="Q1:S1"/>
    <mergeCell ref="B1:C2"/>
    <mergeCell ref="D1:I1"/>
    <mergeCell ref="C5:C6"/>
    <mergeCell ref="I11:I12"/>
    <mergeCell ref="H5:I5"/>
    <mergeCell ref="I31:I32"/>
    <mergeCell ref="A33:B34"/>
    <mergeCell ref="B3:I3"/>
    <mergeCell ref="I26:I27"/>
    <mergeCell ref="D5:G5"/>
    <mergeCell ref="A5:B5"/>
    <mergeCell ref="A6:B6"/>
    <mergeCell ref="A8:B9"/>
    <mergeCell ref="A20:B21"/>
    <mergeCell ref="I16:I17"/>
    <mergeCell ref="I21:I22"/>
    <mergeCell ref="A30:B31"/>
    <mergeCell ref="A23:B24"/>
    <mergeCell ref="A25:B26"/>
    <mergeCell ref="A15:B16"/>
    <mergeCell ref="A27:B27"/>
    <mergeCell ref="A22:B22"/>
    <mergeCell ref="A17:B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7:L17"/>
    <mergeCell ref="A37:B37"/>
    <mergeCell ref="K13:L14"/>
    <mergeCell ref="A10:B11"/>
    <mergeCell ref="A12:B12"/>
    <mergeCell ref="A13:B14"/>
    <mergeCell ref="K18:L19"/>
    <mergeCell ref="K20:L21"/>
    <mergeCell ref="K22:L22"/>
    <mergeCell ref="K15:L16"/>
    <mergeCell ref="A18:B19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4" t="s">
        <v>1</v>
      </c>
      <c r="E1" s="104"/>
      <c r="F1" s="104"/>
      <c r="G1" s="104"/>
      <c r="H1" s="104"/>
      <c r="I1" s="104"/>
      <c r="K1" s="2" t="s">
        <v>38</v>
      </c>
      <c r="L1" s="98" t="s">
        <v>95</v>
      </c>
      <c r="M1" s="98"/>
      <c r="N1" s="98"/>
      <c r="O1" s="99" t="s">
        <v>37</v>
      </c>
      <c r="P1" s="99"/>
      <c r="Q1" s="100">
        <v>42080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94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93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92</v>
      </c>
      <c r="B8" s="74"/>
      <c r="C8" s="10">
        <v>1</v>
      </c>
      <c r="D8" s="11">
        <v>145</v>
      </c>
      <c r="E8" s="12">
        <v>72</v>
      </c>
      <c r="F8" s="12">
        <v>1</v>
      </c>
      <c r="G8" s="13">
        <f>IF(AND(ISBLANK(D8),ISBLANK(E8)),"",D8+E8)</f>
        <v>217</v>
      </c>
      <c r="H8" s="14">
        <f>IF(OR(ISNUMBER($G8),ISNUMBER($Q8)),(SIGN(N($G8)-N($Q8))+1)/2,"")</f>
        <v>1</v>
      </c>
      <c r="I8" s="15"/>
      <c r="K8" s="73" t="s">
        <v>91</v>
      </c>
      <c r="L8" s="74"/>
      <c r="M8" s="10">
        <v>1</v>
      </c>
      <c r="N8" s="11">
        <v>133</v>
      </c>
      <c r="O8" s="12">
        <v>62</v>
      </c>
      <c r="P8" s="12">
        <v>2</v>
      </c>
      <c r="Q8" s="13">
        <f>IF(AND(ISBLANK(N8),ISBLANK(O8)),"",N8+O8)</f>
        <v>195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133</v>
      </c>
      <c r="E9" s="18">
        <v>70</v>
      </c>
      <c r="F9" s="18">
        <v>1</v>
      </c>
      <c r="G9" s="19">
        <f>IF(AND(ISBLANK(D9),ISBLANK(E9)),"",D9+E9)</f>
        <v>203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133</v>
      </c>
      <c r="O9" s="18">
        <v>61</v>
      </c>
      <c r="P9" s="18">
        <v>4</v>
      </c>
      <c r="Q9" s="19">
        <f>IF(AND(ISBLANK(N9),ISBLANK(O9)),"",N9+O9)</f>
        <v>194</v>
      </c>
      <c r="R9" s="20">
        <f>IF(ISNUMBER($H9),1-$H9,"")</f>
        <v>0</v>
      </c>
      <c r="S9" s="15"/>
    </row>
    <row r="10" spans="1:19" ht="12.75" customHeight="1" thickBot="1">
      <c r="A10" s="77" t="s">
        <v>90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56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1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0</v>
      </c>
    </row>
    <row r="12" spans="1:19" ht="15.75" customHeight="1" thickBot="1">
      <c r="A12" s="71">
        <v>1373</v>
      </c>
      <c r="B12" s="72"/>
      <c r="C12" s="26" t="s">
        <v>12</v>
      </c>
      <c r="D12" s="27">
        <f>IF(ISNUMBER($G12),SUM(D8:D11),"")</f>
        <v>278</v>
      </c>
      <c r="E12" s="28">
        <f>IF(ISNUMBER($G12),SUM(E8:E11),"")</f>
        <v>142</v>
      </c>
      <c r="F12" s="28">
        <f>IF(ISNUMBER($G12),SUM(F8:F11),"")</f>
        <v>2</v>
      </c>
      <c r="G12" s="29">
        <f>IF(SUM($G8:$G11)+SUM($Q8:$Q11)&gt;0,SUM(G8:G11),"")</f>
        <v>420</v>
      </c>
      <c r="H12" s="27">
        <f>IF(ISNUMBER($G12),SUM(H8:H11),"")</f>
        <v>2</v>
      </c>
      <c r="I12" s="82"/>
      <c r="K12" s="71">
        <v>5169</v>
      </c>
      <c r="L12" s="72"/>
      <c r="M12" s="26" t="s">
        <v>12</v>
      </c>
      <c r="N12" s="27">
        <f>IF(ISNUMBER($G12),SUM(N8:N11),"")</f>
        <v>266</v>
      </c>
      <c r="O12" s="28">
        <f>IF(ISNUMBER($G12),SUM(O8:O11),"")</f>
        <v>123</v>
      </c>
      <c r="P12" s="28">
        <f>IF(ISNUMBER($G12),SUM(P8:P11),"")</f>
        <v>6</v>
      </c>
      <c r="Q12" s="29">
        <f>IF(SUM($G8:$G11)+SUM($Q8:$Q11)&gt;0,SUM(Q8:Q11),"")</f>
        <v>389</v>
      </c>
      <c r="R12" s="27">
        <f>IF(ISNUMBER($G12),SUM(R8:R11),"")</f>
        <v>0</v>
      </c>
      <c r="S12" s="82"/>
    </row>
    <row r="13" spans="1:19" ht="12.75" customHeight="1">
      <c r="A13" s="73" t="s">
        <v>89</v>
      </c>
      <c r="B13" s="74"/>
      <c r="C13" s="10">
        <v>1</v>
      </c>
      <c r="D13" s="11">
        <v>151</v>
      </c>
      <c r="E13" s="12">
        <v>79</v>
      </c>
      <c r="F13" s="12">
        <v>1</v>
      </c>
      <c r="G13" s="13">
        <f>IF(AND(ISBLANK(D13),ISBLANK(E13)),"",D13+E13)</f>
        <v>230</v>
      </c>
      <c r="H13" s="14">
        <f>IF(OR(ISNUMBER($G13),ISNUMBER($Q13)),(SIGN(N($G13)-N($Q13))+1)/2,"")</f>
        <v>1</v>
      </c>
      <c r="I13" s="15"/>
      <c r="K13" s="73" t="s">
        <v>88</v>
      </c>
      <c r="L13" s="74"/>
      <c r="M13" s="10">
        <v>1</v>
      </c>
      <c r="N13" s="11">
        <v>146</v>
      </c>
      <c r="O13" s="12">
        <v>54</v>
      </c>
      <c r="P13" s="12">
        <v>3</v>
      </c>
      <c r="Q13" s="13">
        <f>IF(AND(ISBLANK(N13),ISBLANK(O13)),"",N13+O13)</f>
        <v>200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134</v>
      </c>
      <c r="E14" s="18">
        <v>53</v>
      </c>
      <c r="F14" s="18">
        <v>3</v>
      </c>
      <c r="G14" s="19">
        <f>IF(AND(ISBLANK(D14),ISBLANK(E14)),"",D14+E14)</f>
        <v>187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138</v>
      </c>
      <c r="O14" s="18">
        <v>45</v>
      </c>
      <c r="P14" s="18">
        <v>3</v>
      </c>
      <c r="Q14" s="19">
        <f>IF(AND(ISBLANK(N14),ISBLANK(O14)),"",N14+O14)</f>
        <v>183</v>
      </c>
      <c r="R14" s="20">
        <f>IF(ISNUMBER($H14),1-$H14,"")</f>
        <v>0</v>
      </c>
      <c r="S14" s="15"/>
    </row>
    <row r="15" spans="1:19" ht="12.75" customHeight="1" thickBot="1">
      <c r="A15" s="77" t="s">
        <v>56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77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1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0</v>
      </c>
    </row>
    <row r="17" spans="1:19" ht="15.75" customHeight="1" thickBot="1">
      <c r="A17" s="71">
        <v>6081</v>
      </c>
      <c r="B17" s="72"/>
      <c r="C17" s="26" t="s">
        <v>12</v>
      </c>
      <c r="D17" s="27">
        <f>IF(ISNUMBER($G17),SUM(D13:D16),"")</f>
        <v>285</v>
      </c>
      <c r="E17" s="28">
        <f>IF(ISNUMBER($G17),SUM(E13:E16),"")</f>
        <v>132</v>
      </c>
      <c r="F17" s="28">
        <f>IF(ISNUMBER($G17),SUM(F13:F16),"")</f>
        <v>4</v>
      </c>
      <c r="G17" s="29">
        <f>IF(SUM($G13:$G16)+SUM($Q13:$Q16)&gt;0,SUM(G13:G16),"")</f>
        <v>417</v>
      </c>
      <c r="H17" s="27">
        <f>IF(ISNUMBER($G17),SUM(H13:H16),"")</f>
        <v>2</v>
      </c>
      <c r="I17" s="82"/>
      <c r="K17" s="71">
        <v>5689</v>
      </c>
      <c r="L17" s="72"/>
      <c r="M17" s="26" t="s">
        <v>12</v>
      </c>
      <c r="N17" s="27">
        <f>IF(ISNUMBER($G17),SUM(N13:N16),"")</f>
        <v>284</v>
      </c>
      <c r="O17" s="28">
        <f>IF(ISNUMBER($G17),SUM(O13:O16),"")</f>
        <v>99</v>
      </c>
      <c r="P17" s="28">
        <f>IF(ISNUMBER($G17),SUM(P13:P16),"")</f>
        <v>6</v>
      </c>
      <c r="Q17" s="29">
        <f>IF(SUM($G13:$G16)+SUM($Q13:$Q16)&gt;0,SUM(Q13:Q16),"")</f>
        <v>383</v>
      </c>
      <c r="R17" s="27">
        <f>IF(ISNUMBER($G17),SUM(R13:R16),"")</f>
        <v>0</v>
      </c>
      <c r="S17" s="82"/>
    </row>
    <row r="18" spans="1:19" ht="12.75" customHeight="1">
      <c r="A18" s="73" t="s">
        <v>87</v>
      </c>
      <c r="B18" s="74"/>
      <c r="C18" s="10">
        <v>1</v>
      </c>
      <c r="D18" s="11">
        <v>145</v>
      </c>
      <c r="E18" s="12">
        <v>42</v>
      </c>
      <c r="F18" s="12">
        <v>4</v>
      </c>
      <c r="G18" s="13">
        <f>IF(AND(ISBLANK(D18),ISBLANK(E18)),"",D18+E18)</f>
        <v>187</v>
      </c>
      <c r="H18" s="14">
        <f>IF(OR(ISNUMBER($G18),ISNUMBER($Q18)),(SIGN(N($G18)-N($Q18))+1)/2,"")</f>
        <v>0</v>
      </c>
      <c r="I18" s="15"/>
      <c r="K18" s="73" t="s">
        <v>86</v>
      </c>
      <c r="L18" s="74"/>
      <c r="M18" s="10">
        <v>1</v>
      </c>
      <c r="N18" s="11">
        <v>130</v>
      </c>
      <c r="O18" s="12">
        <v>62</v>
      </c>
      <c r="P18" s="12">
        <v>1</v>
      </c>
      <c r="Q18" s="13">
        <f>IF(AND(ISBLANK(N18),ISBLANK(O18)),"",N18+O18)</f>
        <v>192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135</v>
      </c>
      <c r="E19" s="18">
        <v>61</v>
      </c>
      <c r="F19" s="18">
        <v>3</v>
      </c>
      <c r="G19" s="19">
        <f>IF(AND(ISBLANK(D19),ISBLANK(E19)),"",D19+E19)</f>
        <v>196</v>
      </c>
      <c r="H19" s="20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138</v>
      </c>
      <c r="O19" s="18">
        <v>71</v>
      </c>
      <c r="P19" s="18">
        <v>0</v>
      </c>
      <c r="Q19" s="19">
        <f>IF(AND(ISBLANK(N19),ISBLANK(O19)),"",N19+O19)</f>
        <v>209</v>
      </c>
      <c r="R19" s="20">
        <f>IF(ISNUMBER($H19),1-$H19,"")</f>
        <v>1</v>
      </c>
      <c r="S19" s="15"/>
    </row>
    <row r="20" spans="1:19" ht="12.75" customHeight="1" thickBot="1">
      <c r="A20" s="77" t="s">
        <v>85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84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0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1</v>
      </c>
    </row>
    <row r="22" spans="1:19" ht="15.75" customHeight="1" thickBot="1">
      <c r="A22" s="71">
        <v>1371</v>
      </c>
      <c r="B22" s="72"/>
      <c r="C22" s="26" t="s">
        <v>12</v>
      </c>
      <c r="D22" s="27">
        <f>IF(ISNUMBER($G22),SUM(D18:D21),"")</f>
        <v>280</v>
      </c>
      <c r="E22" s="28">
        <f>IF(ISNUMBER($G22),SUM(E18:E21),"")</f>
        <v>103</v>
      </c>
      <c r="F22" s="28">
        <f>IF(ISNUMBER($G22),SUM(F18:F21),"")</f>
        <v>7</v>
      </c>
      <c r="G22" s="29">
        <f>IF(SUM($G18:$G21)+SUM($Q18:$Q21)&gt;0,SUM(G18:G21),"")</f>
        <v>383</v>
      </c>
      <c r="H22" s="27">
        <f>IF(ISNUMBER($G22),SUM(H18:H21),"")</f>
        <v>0</v>
      </c>
      <c r="I22" s="82"/>
      <c r="K22" s="71">
        <v>1449</v>
      </c>
      <c r="L22" s="72"/>
      <c r="M22" s="26" t="s">
        <v>12</v>
      </c>
      <c r="N22" s="27">
        <f>IF(ISNUMBER($G22),SUM(N18:N21),"")</f>
        <v>268</v>
      </c>
      <c r="O22" s="28">
        <f>IF(ISNUMBER($G22),SUM(O18:O21),"")</f>
        <v>133</v>
      </c>
      <c r="P22" s="28">
        <f>IF(ISNUMBER($G22),SUM(P18:P21),"")</f>
        <v>1</v>
      </c>
      <c r="Q22" s="29">
        <f>IF(SUM($G18:$G21)+SUM($Q18:$Q21)&gt;0,SUM(Q18:Q21),"")</f>
        <v>401</v>
      </c>
      <c r="R22" s="27">
        <f>IF(ISNUMBER($G22),SUM(R18:R21),"")</f>
        <v>2</v>
      </c>
      <c r="S22" s="82"/>
    </row>
    <row r="23" spans="1:19" ht="12.75" customHeight="1">
      <c r="A23" s="73" t="s">
        <v>83</v>
      </c>
      <c r="B23" s="74"/>
      <c r="C23" s="10">
        <v>1</v>
      </c>
      <c r="D23" s="11">
        <v>128</v>
      </c>
      <c r="E23" s="12">
        <v>45</v>
      </c>
      <c r="F23" s="12">
        <v>6</v>
      </c>
      <c r="G23" s="13">
        <f>IF(AND(ISBLANK(D23),ISBLANK(E23)),"",D23+E23)</f>
        <v>173</v>
      </c>
      <c r="H23" s="14">
        <f>IF(OR(ISNUMBER($G23),ISNUMBER($Q23)),(SIGN(N($G23)-N($Q23))+1)/2,"")</f>
        <v>0</v>
      </c>
      <c r="I23" s="15"/>
      <c r="K23" s="73" t="s">
        <v>82</v>
      </c>
      <c r="L23" s="74"/>
      <c r="M23" s="10">
        <v>1</v>
      </c>
      <c r="N23" s="11">
        <v>152</v>
      </c>
      <c r="O23" s="12">
        <v>61</v>
      </c>
      <c r="P23" s="12">
        <v>3</v>
      </c>
      <c r="Q23" s="13">
        <f>IF(AND(ISBLANK(N23),ISBLANK(O23)),"",N23+O23)</f>
        <v>213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137</v>
      </c>
      <c r="E24" s="18">
        <v>57</v>
      </c>
      <c r="F24" s="18">
        <v>4</v>
      </c>
      <c r="G24" s="19">
        <f>IF(AND(ISBLANK(D24),ISBLANK(E24)),"",D24+E24)</f>
        <v>194</v>
      </c>
      <c r="H24" s="20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137</v>
      </c>
      <c r="O24" s="18">
        <v>62</v>
      </c>
      <c r="P24" s="18">
        <v>3</v>
      </c>
      <c r="Q24" s="19">
        <f>IF(AND(ISBLANK(N24),ISBLANK(O24)),"",N24+O24)</f>
        <v>199</v>
      </c>
      <c r="R24" s="20">
        <f>IF(ISNUMBER($H24),1-$H24,"")</f>
        <v>1</v>
      </c>
      <c r="S24" s="15"/>
    </row>
    <row r="25" spans="1:19" ht="12.75" customHeight="1" thickBot="1">
      <c r="A25" s="77" t="s">
        <v>46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46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1</v>
      </c>
    </row>
    <row r="27" spans="1:19" ht="15.75" customHeight="1" thickBot="1">
      <c r="A27" s="71">
        <v>1346</v>
      </c>
      <c r="B27" s="72"/>
      <c r="C27" s="26" t="s">
        <v>12</v>
      </c>
      <c r="D27" s="27">
        <f>IF(ISNUMBER($G27),SUM(D23:D26),"")</f>
        <v>265</v>
      </c>
      <c r="E27" s="28">
        <f>IF(ISNUMBER($G27),SUM(E23:E26),"")</f>
        <v>102</v>
      </c>
      <c r="F27" s="28">
        <f>IF(ISNUMBER($G27),SUM(F23:F26),"")</f>
        <v>10</v>
      </c>
      <c r="G27" s="29">
        <f>IF(SUM($G23:$G26)+SUM($Q23:$Q26)&gt;0,SUM(G23:G26),"")</f>
        <v>367</v>
      </c>
      <c r="H27" s="27">
        <f>IF(ISNUMBER($G27),SUM(H23:H26),"")</f>
        <v>0</v>
      </c>
      <c r="I27" s="82"/>
      <c r="K27" s="71">
        <v>9687</v>
      </c>
      <c r="L27" s="72"/>
      <c r="M27" s="26" t="s">
        <v>12</v>
      </c>
      <c r="N27" s="27">
        <f>IF(ISNUMBER($G27),SUM(N23:N26),"")</f>
        <v>289</v>
      </c>
      <c r="O27" s="28">
        <f>IF(ISNUMBER($G27),SUM(O23:O26),"")</f>
        <v>123</v>
      </c>
      <c r="P27" s="28">
        <f>IF(ISNUMBER($G27),SUM(P23:P26),"")</f>
        <v>6</v>
      </c>
      <c r="Q27" s="29">
        <f>IF(SUM($G23:$G26)+SUM($Q23:$Q26)&gt;0,SUM(Q23:Q26),"")</f>
        <v>412</v>
      </c>
      <c r="R27" s="27">
        <f>IF(ISNUMBER($G27),SUM(R23:R26),"")</f>
        <v>2</v>
      </c>
      <c r="S27" s="82"/>
    </row>
    <row r="28" spans="1:19" ht="12.75" customHeight="1">
      <c r="A28" s="73" t="s">
        <v>81</v>
      </c>
      <c r="B28" s="74"/>
      <c r="C28" s="10">
        <v>1</v>
      </c>
      <c r="D28" s="11">
        <v>151</v>
      </c>
      <c r="E28" s="12">
        <v>53</v>
      </c>
      <c r="F28" s="12">
        <v>4</v>
      </c>
      <c r="G28" s="13">
        <f>IF(AND(ISBLANK(D28),ISBLANK(E28)),"",D28+E28)</f>
        <v>204</v>
      </c>
      <c r="H28" s="14">
        <f>IF(OR(ISNUMBER($G28),ISNUMBER($Q28)),(SIGN(N($G28)-N($Q28))+1)/2,"")</f>
        <v>1</v>
      </c>
      <c r="I28" s="15"/>
      <c r="K28" s="73" t="s">
        <v>80</v>
      </c>
      <c r="L28" s="74"/>
      <c r="M28" s="10">
        <v>1</v>
      </c>
      <c r="N28" s="11">
        <v>139</v>
      </c>
      <c r="O28" s="12">
        <v>35</v>
      </c>
      <c r="P28" s="12">
        <v>12</v>
      </c>
      <c r="Q28" s="13">
        <f>IF(AND(ISBLANK(N28),ISBLANK(O28)),"",N28+O28)</f>
        <v>174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139</v>
      </c>
      <c r="E29" s="18">
        <v>61</v>
      </c>
      <c r="F29" s="18">
        <v>0</v>
      </c>
      <c r="G29" s="19">
        <f>IF(AND(ISBLANK(D29),ISBLANK(E29)),"",D29+E29)</f>
        <v>200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139</v>
      </c>
      <c r="O29" s="18">
        <v>54</v>
      </c>
      <c r="P29" s="18">
        <v>5</v>
      </c>
      <c r="Q29" s="19">
        <f>IF(AND(ISBLANK(N29),ISBLANK(O29)),"",N29+O29)</f>
        <v>193</v>
      </c>
      <c r="R29" s="20">
        <f>IF(ISNUMBER($H29),1-$H29,"")</f>
        <v>0</v>
      </c>
      <c r="S29" s="15"/>
    </row>
    <row r="30" spans="1:19" ht="12.75" customHeight="1" thickBot="1">
      <c r="A30" s="77" t="s">
        <v>56</v>
      </c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 t="s">
        <v>65</v>
      </c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1</v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0</v>
      </c>
    </row>
    <row r="32" spans="1:19" ht="15.75" customHeight="1" thickBot="1">
      <c r="A32" s="71">
        <v>13844</v>
      </c>
      <c r="B32" s="72"/>
      <c r="C32" s="26" t="s">
        <v>12</v>
      </c>
      <c r="D32" s="27">
        <f>IF(ISNUMBER($G32),SUM(D28:D31),"")</f>
        <v>290</v>
      </c>
      <c r="E32" s="28">
        <f>IF(ISNUMBER($G32),SUM(E28:E31),"")</f>
        <v>114</v>
      </c>
      <c r="F32" s="28">
        <f>IF(ISNUMBER($G32),SUM(F28:F31),"")</f>
        <v>4</v>
      </c>
      <c r="G32" s="29">
        <f>IF(SUM($G28:$G31)+SUM($Q28:$Q31)&gt;0,SUM(G28:G31),"")</f>
        <v>404</v>
      </c>
      <c r="H32" s="27">
        <f>IF(ISNUMBER($G32),SUM(H28:H31),"")</f>
        <v>2</v>
      </c>
      <c r="I32" s="82"/>
      <c r="K32" s="71">
        <v>1011</v>
      </c>
      <c r="L32" s="72"/>
      <c r="M32" s="26" t="s">
        <v>12</v>
      </c>
      <c r="N32" s="27">
        <f>IF(ISNUMBER($G32),SUM(N28:N31),"")</f>
        <v>278</v>
      </c>
      <c r="O32" s="28">
        <f>IF(ISNUMBER($G32),SUM(O28:O31),"")</f>
        <v>89</v>
      </c>
      <c r="P32" s="28">
        <f>IF(ISNUMBER($G32),SUM(P28:P31),"")</f>
        <v>17</v>
      </c>
      <c r="Q32" s="29">
        <f>IF(SUM($G28:$G31)+SUM($Q28:$Q31)&gt;0,SUM(Q28:Q31),"")</f>
        <v>367</v>
      </c>
      <c r="R32" s="27">
        <f>IF(ISNUMBER($G32),SUM(R28:R31),"")</f>
        <v>0</v>
      </c>
      <c r="S32" s="82"/>
    </row>
    <row r="33" spans="1:19" ht="12.75" customHeight="1">
      <c r="A33" s="73" t="s">
        <v>79</v>
      </c>
      <c r="B33" s="74"/>
      <c r="C33" s="10">
        <v>1</v>
      </c>
      <c r="D33" s="11">
        <v>140</v>
      </c>
      <c r="E33" s="12">
        <v>54</v>
      </c>
      <c r="F33" s="12">
        <v>4</v>
      </c>
      <c r="G33" s="13">
        <f>IF(AND(ISBLANK(D33),ISBLANK(E33)),"",D33+E33)</f>
        <v>194</v>
      </c>
      <c r="H33" s="14">
        <f>IF(OR(ISNUMBER($G33),ISNUMBER($Q33)),(SIGN(N($G33)-N($Q33))+1)/2,"")</f>
        <v>0</v>
      </c>
      <c r="I33" s="15"/>
      <c r="K33" s="73" t="s">
        <v>78</v>
      </c>
      <c r="L33" s="74"/>
      <c r="M33" s="10">
        <v>1</v>
      </c>
      <c r="N33" s="11">
        <v>139</v>
      </c>
      <c r="O33" s="12">
        <v>63</v>
      </c>
      <c r="P33" s="12">
        <v>1</v>
      </c>
      <c r="Q33" s="13">
        <f>IF(AND(ISBLANK(N33),ISBLANK(O33)),"",N33+O33)</f>
        <v>202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146</v>
      </c>
      <c r="E34" s="18">
        <v>53</v>
      </c>
      <c r="F34" s="18">
        <v>4</v>
      </c>
      <c r="G34" s="19">
        <f>IF(AND(ISBLANK(D34),ISBLANK(E34)),"",D34+E34)</f>
        <v>199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128</v>
      </c>
      <c r="O34" s="18">
        <v>63</v>
      </c>
      <c r="P34" s="18">
        <v>2</v>
      </c>
      <c r="Q34" s="19">
        <f>IF(AND(ISBLANK(N34),ISBLANK(O34)),"",N34+O34)</f>
        <v>191</v>
      </c>
      <c r="R34" s="20">
        <f>IF(ISNUMBER($H34),1-$H34,"")</f>
        <v>0</v>
      </c>
      <c r="S34" s="15"/>
    </row>
    <row r="35" spans="1:19" ht="12.75" customHeight="1" thickBot="1">
      <c r="A35" s="77" t="s">
        <v>77</v>
      </c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 t="s">
        <v>43</v>
      </c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0.5</v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0.5</v>
      </c>
    </row>
    <row r="37" spans="1:19" ht="15.75" customHeight="1" thickBot="1">
      <c r="A37" s="71">
        <v>1349</v>
      </c>
      <c r="B37" s="72"/>
      <c r="C37" s="26" t="s">
        <v>12</v>
      </c>
      <c r="D37" s="27">
        <f>IF(ISNUMBER($G37),SUM(D33:D36),"")</f>
        <v>286</v>
      </c>
      <c r="E37" s="28">
        <f>IF(ISNUMBER($G37),SUM(E33:E36),"")</f>
        <v>107</v>
      </c>
      <c r="F37" s="28">
        <f>IF(ISNUMBER($G37),SUM(F33:F36),"")</f>
        <v>8</v>
      </c>
      <c r="G37" s="29">
        <f>IF(SUM($G33:$G36)+SUM($Q33:$Q36)&gt;0,SUM(G33:G36),"")</f>
        <v>393</v>
      </c>
      <c r="H37" s="27">
        <f>IF(ISNUMBER($G37),SUM(H33:H36),"")</f>
        <v>1</v>
      </c>
      <c r="I37" s="82"/>
      <c r="K37" s="71">
        <v>893</v>
      </c>
      <c r="L37" s="72"/>
      <c r="M37" s="26" t="s">
        <v>12</v>
      </c>
      <c r="N37" s="27">
        <f>IF(ISNUMBER($G37),SUM(N33:N36),"")</f>
        <v>267</v>
      </c>
      <c r="O37" s="28">
        <f>IF(ISNUMBER($G37),SUM(O33:O36),"")</f>
        <v>126</v>
      </c>
      <c r="P37" s="28">
        <f>IF(ISNUMBER($G37),SUM(P33:P36),"")</f>
        <v>3</v>
      </c>
      <c r="Q37" s="29">
        <f>IF(SUM($G33:$G36)+SUM($Q33:$Q36)&gt;0,SUM(Q33:Q36),"")</f>
        <v>393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1684</v>
      </c>
      <c r="E39" s="34">
        <f>IF(ISNUMBER($G39),SUM(E12,E17,E22,E27,E32,E37),"")</f>
        <v>700</v>
      </c>
      <c r="F39" s="34">
        <f>IF(ISNUMBER($G39),SUM(F12,F17,F22,F27,F32,F37),"")</f>
        <v>35</v>
      </c>
      <c r="G39" s="35">
        <f>IF(SUM($G$8:$G$37)+SUM($Q$8:$Q$37)&gt;0,SUM(G12,G17,G22,G27,G32,G37),"")</f>
        <v>2384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1652</v>
      </c>
      <c r="O39" s="34">
        <f>IF(ISNUMBER($G39),SUM(O12,O17,O22,O27,O32,O37),"")</f>
        <v>693</v>
      </c>
      <c r="P39" s="34">
        <f>IF(ISNUMBER($G39),SUM(P12,P17,P22,P27,P32,P37),"")</f>
        <v>39</v>
      </c>
      <c r="Q39" s="35">
        <f>IF(SUM($G$8:$G$37)+SUM($Q$8:$Q$37)&gt;0,SUM(Q12,Q17,Q22,Q27,Q32,Q37),"")</f>
        <v>2345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76</v>
      </c>
      <c r="D41" s="125"/>
      <c r="E41" s="125"/>
      <c r="G41" s="108" t="s">
        <v>16</v>
      </c>
      <c r="H41" s="108"/>
      <c r="I41" s="40">
        <f>IF(ISNUMBER(I$39),SUM(I11,I16,I21,I26,I31,I36,I39),"")</f>
        <v>5.5</v>
      </c>
      <c r="K41" s="38"/>
      <c r="L41" s="39" t="s">
        <v>22</v>
      </c>
      <c r="M41" s="125" t="s">
        <v>75</v>
      </c>
      <c r="N41" s="125"/>
      <c r="O41" s="125"/>
      <c r="Q41" s="108" t="s">
        <v>16</v>
      </c>
      <c r="R41" s="108"/>
      <c r="S41" s="40">
        <f>IF(ISNUMBER(S$39),SUM(S11,S16,S21,S26,S31,S36,S39),"")</f>
        <v>2.5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74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73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PRAHA VRŠOVICE "A" – KK Konstruktiva Praha "C"</v>
      </c>
    </row>
    <row r="46" spans="2:11" ht="19.5" customHeight="1">
      <c r="B46" s="2" t="s">
        <v>31</v>
      </c>
      <c r="C46" s="132">
        <v>0.75</v>
      </c>
      <c r="D46" s="105"/>
      <c r="I46" s="2" t="s">
        <v>33</v>
      </c>
      <c r="J46" s="105">
        <v>20</v>
      </c>
      <c r="K46" s="105"/>
    </row>
    <row r="47" spans="2:19" ht="19.5" customHeight="1">
      <c r="B47" s="2" t="s">
        <v>32</v>
      </c>
      <c r="C47" s="106">
        <v>0.9493055555555556</v>
      </c>
      <c r="D47" s="107"/>
      <c r="I47" s="2" t="s">
        <v>34</v>
      </c>
      <c r="J47" s="107">
        <v>2</v>
      </c>
      <c r="K47" s="107"/>
      <c r="P47" s="2" t="s">
        <v>35</v>
      </c>
      <c r="Q47" s="123">
        <v>42250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9"/>
      <c r="B57" s="129"/>
      <c r="C57" s="130"/>
      <c r="D57" s="68"/>
      <c r="E57" s="129"/>
      <c r="F57" s="131"/>
      <c r="G57" s="131"/>
      <c r="H57" s="130"/>
      <c r="I57" s="70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/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K12:L12"/>
    <mergeCell ref="K17:L17"/>
    <mergeCell ref="A17:B17"/>
    <mergeCell ref="I16:I17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N5:Q5"/>
    <mergeCell ref="I11:I12"/>
    <mergeCell ref="A33:B34"/>
    <mergeCell ref="A23:B24"/>
    <mergeCell ref="A25:B26"/>
    <mergeCell ref="A32:B32"/>
    <mergeCell ref="K37:L37"/>
    <mergeCell ref="K30:L31"/>
    <mergeCell ref="K32:L32"/>
    <mergeCell ref="A35:B36"/>
    <mergeCell ref="A18:B19"/>
    <mergeCell ref="A20:B21"/>
    <mergeCell ref="I21:I22"/>
    <mergeCell ref="A30:B31"/>
    <mergeCell ref="A27:B27"/>
    <mergeCell ref="I36:I37"/>
    <mergeCell ref="A22:B22"/>
    <mergeCell ref="A37:B37"/>
    <mergeCell ref="I31:I32"/>
    <mergeCell ref="I26:I27"/>
    <mergeCell ref="B1:C2"/>
    <mergeCell ref="D1:I1"/>
    <mergeCell ref="C5:C6"/>
    <mergeCell ref="D5:G5"/>
    <mergeCell ref="H5:I5"/>
    <mergeCell ref="A5:B5"/>
    <mergeCell ref="A6:B6"/>
    <mergeCell ref="B3:I3"/>
    <mergeCell ref="A15:B16"/>
    <mergeCell ref="J47:K47"/>
    <mergeCell ref="L3:S3"/>
    <mergeCell ref="L1:N1"/>
    <mergeCell ref="O1:P1"/>
    <mergeCell ref="Q1:S1"/>
    <mergeCell ref="A8:B9"/>
    <mergeCell ref="A28:B29"/>
    <mergeCell ref="K23:L24"/>
    <mergeCell ref="K28:L29"/>
    <mergeCell ref="K27:L27"/>
    <mergeCell ref="L43:M43"/>
    <mergeCell ref="K15:L16"/>
    <mergeCell ref="Q41:R41"/>
    <mergeCell ref="A52:S52"/>
    <mergeCell ref="Q47:S47"/>
    <mergeCell ref="A49:S49"/>
    <mergeCell ref="A50:S50"/>
    <mergeCell ref="C46:D46"/>
    <mergeCell ref="J46:K46"/>
    <mergeCell ref="C47:D47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O58:R58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S57:S58 A17:B17 A22:B22 A27:B27 A32:B32 A37:B37 K37:L37 K32:L32 K27:L27 K22:L22 K17:L17 K12:L12 D57:D58 I57:I58 N57:N58 A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SheetLayoutView="75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4" t="s">
        <v>38</v>
      </c>
      <c r="L1" s="263" t="s">
        <v>172</v>
      </c>
      <c r="M1" s="263"/>
      <c r="N1" s="263"/>
      <c r="O1" s="262" t="s">
        <v>37</v>
      </c>
      <c r="P1" s="262"/>
      <c r="Q1" s="261">
        <v>42083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171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170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169</v>
      </c>
      <c r="B8" s="236"/>
      <c r="C8" s="235">
        <v>1</v>
      </c>
      <c r="D8" s="234">
        <v>152</v>
      </c>
      <c r="E8" s="233">
        <v>72</v>
      </c>
      <c r="F8" s="233">
        <v>2</v>
      </c>
      <c r="G8" s="232">
        <f>IF(AND(ISBLANK(D8),ISBLANK(E8)),"",D8+E8)</f>
        <v>224</v>
      </c>
      <c r="H8" s="231">
        <f>IF(OR(ISNUMBER($G8),ISNUMBER($Q8)),(SIGN(N($G8)-N($Q8))+1)/2,"")</f>
        <v>0</v>
      </c>
      <c r="I8" s="221"/>
      <c r="K8" s="237" t="s">
        <v>168</v>
      </c>
      <c r="L8" s="236"/>
      <c r="M8" s="235">
        <v>1</v>
      </c>
      <c r="N8" s="234">
        <v>160</v>
      </c>
      <c r="O8" s="233">
        <v>86</v>
      </c>
      <c r="P8" s="233">
        <v>0</v>
      </c>
      <c r="Q8" s="232">
        <f>IF(AND(ISBLANK(N8),ISBLANK(O8)),"",N8+O8)</f>
        <v>246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155</v>
      </c>
      <c r="E9" s="224">
        <v>71</v>
      </c>
      <c r="F9" s="224">
        <v>4</v>
      </c>
      <c r="G9" s="223">
        <f>IF(AND(ISBLANK(D9),ISBLANK(E9)),"",D9+E9)</f>
        <v>226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154</v>
      </c>
      <c r="O9" s="224">
        <v>58</v>
      </c>
      <c r="P9" s="224">
        <v>2</v>
      </c>
      <c r="Q9" s="223">
        <f>IF(AND(ISBLANK(N9),ISBLANK(O9)),"",N9+O9)</f>
        <v>212</v>
      </c>
      <c r="R9" s="222">
        <f>IF(ISNUMBER($H9),1-$H9,"")</f>
        <v>0</v>
      </c>
      <c r="S9" s="221"/>
    </row>
    <row r="10" spans="1:19" ht="12.75" customHeight="1" thickBot="1">
      <c r="A10" s="228" t="s">
        <v>167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56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0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1</v>
      </c>
    </row>
    <row r="12" spans="1:19" ht="15.75" customHeight="1" thickBot="1">
      <c r="A12" s="212">
        <v>15163</v>
      </c>
      <c r="B12" s="267"/>
      <c r="C12" s="210" t="s">
        <v>12</v>
      </c>
      <c r="D12" s="207">
        <f>IF(ISNUMBER($G12),SUM(D8:D11),"")</f>
        <v>307</v>
      </c>
      <c r="E12" s="209">
        <f>IF(ISNUMBER($G12),SUM(E8:E11),"")</f>
        <v>143</v>
      </c>
      <c r="F12" s="209">
        <f>IF(ISNUMBER($G12),SUM(F8:F11),"")</f>
        <v>6</v>
      </c>
      <c r="G12" s="208">
        <f>IF(SUM($G8:$G11)+SUM($Q8:$Q11)&gt;0,SUM(G8:G11),"")</f>
        <v>450</v>
      </c>
      <c r="H12" s="207">
        <f>IF(ISNUMBER($G12),SUM(H8:H11),"")</f>
        <v>1</v>
      </c>
      <c r="I12" s="206"/>
      <c r="K12" s="212">
        <v>10562</v>
      </c>
      <c r="L12" s="211"/>
      <c r="M12" s="210" t="s">
        <v>12</v>
      </c>
      <c r="N12" s="207">
        <f>IF(ISNUMBER($G12),SUM(N8:N11),"")</f>
        <v>314</v>
      </c>
      <c r="O12" s="209">
        <f>IF(ISNUMBER($G12),SUM(O8:O11),"")</f>
        <v>144</v>
      </c>
      <c r="P12" s="209">
        <f>IF(ISNUMBER($G12),SUM(P8:P11),"")</f>
        <v>2</v>
      </c>
      <c r="Q12" s="208">
        <f>IF(SUM($G8:$G11)+SUM($Q8:$Q11)&gt;0,SUM(Q8:Q11),"")</f>
        <v>458</v>
      </c>
      <c r="R12" s="207">
        <f>IF(ISNUMBER($G12),SUM(R8:R11),"")</f>
        <v>1</v>
      </c>
      <c r="S12" s="206"/>
    </row>
    <row r="13" spans="1:19" ht="12.75" customHeight="1">
      <c r="A13" s="237" t="s">
        <v>166</v>
      </c>
      <c r="B13" s="236"/>
      <c r="C13" s="235">
        <v>1</v>
      </c>
      <c r="D13" s="234">
        <v>155</v>
      </c>
      <c r="E13" s="233">
        <v>71</v>
      </c>
      <c r="F13" s="233">
        <v>1</v>
      </c>
      <c r="G13" s="232">
        <f>IF(AND(ISBLANK(D13),ISBLANK(E13)),"",D13+E13)</f>
        <v>226</v>
      </c>
      <c r="H13" s="231">
        <f>IF(OR(ISNUMBER($G13),ISNUMBER($Q13)),(SIGN(N($G13)-N($Q13))+1)/2,"")</f>
        <v>0</v>
      </c>
      <c r="I13" s="221"/>
      <c r="K13" s="237" t="s">
        <v>165</v>
      </c>
      <c r="L13" s="236"/>
      <c r="M13" s="235">
        <v>1</v>
      </c>
      <c r="N13" s="234">
        <v>149</v>
      </c>
      <c r="O13" s="233">
        <v>79</v>
      </c>
      <c r="P13" s="233">
        <v>0</v>
      </c>
      <c r="Q13" s="232">
        <f>IF(AND(ISBLANK(N13),ISBLANK(O13)),"",N13+O13)</f>
        <v>228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142</v>
      </c>
      <c r="E14" s="224">
        <v>69</v>
      </c>
      <c r="F14" s="224">
        <v>2</v>
      </c>
      <c r="G14" s="223">
        <f>IF(AND(ISBLANK(D14),ISBLANK(E14)),"",D14+E14)</f>
        <v>211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144</v>
      </c>
      <c r="O14" s="224">
        <v>89</v>
      </c>
      <c r="P14" s="224">
        <v>3</v>
      </c>
      <c r="Q14" s="223">
        <f>IF(AND(ISBLANK(N14),ISBLANK(O14)),"",N14+O14)</f>
        <v>233</v>
      </c>
      <c r="R14" s="222">
        <f>IF(ISNUMBER($H14),1-$H14,"")</f>
        <v>1</v>
      </c>
      <c r="S14" s="221"/>
    </row>
    <row r="15" spans="1:19" ht="12.75" customHeight="1" thickBot="1">
      <c r="A15" s="228" t="s">
        <v>84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84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12">
        <v>1944</v>
      </c>
      <c r="B17" s="211"/>
      <c r="C17" s="210" t="s">
        <v>12</v>
      </c>
      <c r="D17" s="207">
        <f>IF(ISNUMBER($G17),SUM(D13:D16),"")</f>
        <v>297</v>
      </c>
      <c r="E17" s="209">
        <f>IF(ISNUMBER($G17),SUM(E13:E16),"")</f>
        <v>140</v>
      </c>
      <c r="F17" s="209">
        <f>IF(ISNUMBER($G17),SUM(F13:F16),"")</f>
        <v>3</v>
      </c>
      <c r="G17" s="208">
        <f>IF(SUM($G13:$G16)+SUM($Q13:$Q16)&gt;0,SUM(G13:G16),"")</f>
        <v>437</v>
      </c>
      <c r="H17" s="207">
        <f>IF(ISNUMBER($G17),SUM(H13:H16),"")</f>
        <v>0</v>
      </c>
      <c r="I17" s="206"/>
      <c r="K17" s="212">
        <v>1417</v>
      </c>
      <c r="L17" s="211"/>
      <c r="M17" s="210" t="s">
        <v>12</v>
      </c>
      <c r="N17" s="207">
        <f>IF(ISNUMBER($G17),SUM(N13:N16),"")</f>
        <v>293</v>
      </c>
      <c r="O17" s="209">
        <f>IF(ISNUMBER($G17),SUM(O13:O16),"")</f>
        <v>168</v>
      </c>
      <c r="P17" s="209">
        <f>IF(ISNUMBER($G17),SUM(P13:P16),"")</f>
        <v>3</v>
      </c>
      <c r="Q17" s="208">
        <f>IF(SUM($G13:$G16)+SUM($Q13:$Q16)&gt;0,SUM(Q13:Q16),"")</f>
        <v>461</v>
      </c>
      <c r="R17" s="207">
        <f>IF(ISNUMBER($G17),SUM(R13:R16),"")</f>
        <v>2</v>
      </c>
      <c r="S17" s="206"/>
    </row>
    <row r="18" spans="1:19" ht="12.75" customHeight="1">
      <c r="A18" s="237" t="s">
        <v>164</v>
      </c>
      <c r="B18" s="236"/>
      <c r="C18" s="235">
        <v>1</v>
      </c>
      <c r="D18" s="234">
        <v>146</v>
      </c>
      <c r="E18" s="233">
        <v>62</v>
      </c>
      <c r="F18" s="233">
        <v>2</v>
      </c>
      <c r="G18" s="232">
        <f>IF(AND(ISBLANK(D18),ISBLANK(E18)),"",D18+E18)</f>
        <v>208</v>
      </c>
      <c r="H18" s="231">
        <f>IF(OR(ISNUMBER($G18),ISNUMBER($Q18)),(SIGN(N($G18)-N($Q18))+1)/2,"")</f>
        <v>0</v>
      </c>
      <c r="I18" s="221"/>
      <c r="K18" s="237" t="s">
        <v>162</v>
      </c>
      <c r="L18" s="236"/>
      <c r="M18" s="235">
        <v>1</v>
      </c>
      <c r="N18" s="234">
        <v>155</v>
      </c>
      <c r="O18" s="233">
        <v>69</v>
      </c>
      <c r="P18" s="233">
        <v>2</v>
      </c>
      <c r="Q18" s="232">
        <f>IF(AND(ISBLANK(N18),ISBLANK(O18)),"",N18+O18)</f>
        <v>224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151</v>
      </c>
      <c r="E19" s="224">
        <v>68</v>
      </c>
      <c r="F19" s="224">
        <v>1</v>
      </c>
      <c r="G19" s="223">
        <f>IF(AND(ISBLANK(D19),ISBLANK(E19)),"",D19+E19)</f>
        <v>219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150</v>
      </c>
      <c r="O19" s="224">
        <v>78</v>
      </c>
      <c r="P19" s="224">
        <v>1</v>
      </c>
      <c r="Q19" s="223">
        <f>IF(AND(ISBLANK(N19),ISBLANK(O19)),"",N19+O19)</f>
        <v>228</v>
      </c>
      <c r="R19" s="222">
        <f>IF(ISNUMBER($H19),1-$H19,"")</f>
        <v>1</v>
      </c>
      <c r="S19" s="221"/>
    </row>
    <row r="20" spans="1:19" ht="12.75" customHeight="1" thickBot="1">
      <c r="A20" s="228" t="s">
        <v>56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63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0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1</v>
      </c>
    </row>
    <row r="22" spans="1:19" ht="15.75" customHeight="1" thickBot="1">
      <c r="A22" s="212">
        <v>16534</v>
      </c>
      <c r="B22" s="211"/>
      <c r="C22" s="210" t="s">
        <v>12</v>
      </c>
      <c r="D22" s="207">
        <f>IF(ISNUMBER($G22),SUM(D18:D21),"")</f>
        <v>297</v>
      </c>
      <c r="E22" s="209">
        <f>IF(ISNUMBER($G22),SUM(E18:E21),"")</f>
        <v>130</v>
      </c>
      <c r="F22" s="209">
        <f>IF(ISNUMBER($G22),SUM(F18:F21),"")</f>
        <v>3</v>
      </c>
      <c r="G22" s="208">
        <f>IF(SUM($G18:$G21)+SUM($Q18:$Q21)&gt;0,SUM(G18:G21),"")</f>
        <v>427</v>
      </c>
      <c r="H22" s="207">
        <f>IF(ISNUMBER($G22),SUM(H18:H21),"")</f>
        <v>0</v>
      </c>
      <c r="I22" s="206"/>
      <c r="K22" s="212">
        <v>20526</v>
      </c>
      <c r="L22" s="211"/>
      <c r="M22" s="210" t="s">
        <v>12</v>
      </c>
      <c r="N22" s="207">
        <f>IF(ISNUMBER($G22),SUM(N18:N21),"")</f>
        <v>305</v>
      </c>
      <c r="O22" s="209">
        <f>IF(ISNUMBER($G22),SUM(O18:O21),"")</f>
        <v>147</v>
      </c>
      <c r="P22" s="209">
        <f>IF(ISNUMBER($G22),SUM(P18:P21),"")</f>
        <v>3</v>
      </c>
      <c r="Q22" s="208">
        <f>IF(SUM($G18:$G21)+SUM($Q18:$Q21)&gt;0,SUM(Q18:Q21),"")</f>
        <v>452</v>
      </c>
      <c r="R22" s="207">
        <f>IF(ISNUMBER($G22),SUM(R18:R21),"")</f>
        <v>2</v>
      </c>
      <c r="S22" s="206"/>
    </row>
    <row r="23" spans="1:19" ht="12.75" customHeight="1">
      <c r="A23" s="237" t="s">
        <v>163</v>
      </c>
      <c r="B23" s="236"/>
      <c r="C23" s="235">
        <v>1</v>
      </c>
      <c r="D23" s="234">
        <v>137</v>
      </c>
      <c r="E23" s="233">
        <v>62</v>
      </c>
      <c r="F23" s="233">
        <v>3</v>
      </c>
      <c r="G23" s="232">
        <f>IF(AND(ISBLANK(D23),ISBLANK(E23)),"",D23+E23)</f>
        <v>199</v>
      </c>
      <c r="H23" s="231">
        <f>IF(OR(ISNUMBER($G23),ISNUMBER($Q23)),(SIGN(N($G23)-N($Q23))+1)/2,"")</f>
        <v>0.5</v>
      </c>
      <c r="I23" s="221"/>
      <c r="K23" s="237" t="s">
        <v>162</v>
      </c>
      <c r="L23" s="236"/>
      <c r="M23" s="235">
        <v>1</v>
      </c>
      <c r="N23" s="234">
        <v>146</v>
      </c>
      <c r="O23" s="233">
        <v>53</v>
      </c>
      <c r="P23" s="233">
        <v>4</v>
      </c>
      <c r="Q23" s="232">
        <f>IF(AND(ISBLANK(N23),ISBLANK(O23)),"",N23+O23)</f>
        <v>199</v>
      </c>
      <c r="R23" s="231">
        <f>IF(ISNUMBER($H23),1-$H23,"")</f>
        <v>0.5</v>
      </c>
      <c r="S23" s="221"/>
    </row>
    <row r="24" spans="1:19" ht="12.75" customHeight="1">
      <c r="A24" s="230"/>
      <c r="B24" s="229"/>
      <c r="C24" s="226">
        <v>2</v>
      </c>
      <c r="D24" s="225">
        <v>155</v>
      </c>
      <c r="E24" s="224">
        <v>61</v>
      </c>
      <c r="F24" s="224">
        <v>5</v>
      </c>
      <c r="G24" s="223">
        <f>IF(AND(ISBLANK(D24),ISBLANK(E24)),"",D24+E24)</f>
        <v>216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149</v>
      </c>
      <c r="O24" s="224">
        <v>70</v>
      </c>
      <c r="P24" s="224">
        <v>4</v>
      </c>
      <c r="Q24" s="223">
        <f>IF(AND(ISBLANK(N24),ISBLANK(O24)),"",N24+O24)</f>
        <v>219</v>
      </c>
      <c r="R24" s="222">
        <f>IF(ISNUMBER($H24),1-$H24,"")</f>
        <v>1</v>
      </c>
      <c r="S24" s="221"/>
    </row>
    <row r="25" spans="1:19" ht="12.75" customHeight="1" thickBot="1">
      <c r="A25" s="228" t="s">
        <v>120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113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0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1</v>
      </c>
    </row>
    <row r="27" spans="1:19" ht="15.75" customHeight="1" thickBot="1">
      <c r="A27" s="212">
        <v>9539</v>
      </c>
      <c r="B27" s="267"/>
      <c r="C27" s="210" t="s">
        <v>12</v>
      </c>
      <c r="D27" s="207">
        <f>IF(ISNUMBER($G27),SUM(D23:D26),"")</f>
        <v>292</v>
      </c>
      <c r="E27" s="209">
        <f>IF(ISNUMBER($G27),SUM(E23:E26),"")</f>
        <v>123</v>
      </c>
      <c r="F27" s="209">
        <f>IF(ISNUMBER($G27),SUM(F23:F26),"")</f>
        <v>8</v>
      </c>
      <c r="G27" s="208">
        <f>IF(SUM($G23:$G26)+SUM($Q23:$Q26)&gt;0,SUM(G23:G26),"")</f>
        <v>415</v>
      </c>
      <c r="H27" s="207">
        <f>IF(ISNUMBER($G27),SUM(H23:H26),"")</f>
        <v>0.5</v>
      </c>
      <c r="I27" s="206"/>
      <c r="K27" s="212">
        <v>5515</v>
      </c>
      <c r="L27" s="211"/>
      <c r="M27" s="210" t="s">
        <v>12</v>
      </c>
      <c r="N27" s="207">
        <f>IF(ISNUMBER($G27),SUM(N23:N26),"")</f>
        <v>295</v>
      </c>
      <c r="O27" s="209">
        <f>IF(ISNUMBER($G27),SUM(O23:O26),"")</f>
        <v>123</v>
      </c>
      <c r="P27" s="209">
        <f>IF(ISNUMBER($G27),SUM(P23:P26),"")</f>
        <v>8</v>
      </c>
      <c r="Q27" s="208">
        <f>IF(SUM($G23:$G26)+SUM($Q23:$Q26)&gt;0,SUM(Q23:Q26),"")</f>
        <v>418</v>
      </c>
      <c r="R27" s="207">
        <f>IF(ISNUMBER($G27),SUM(R23:R26),"")</f>
        <v>1.5</v>
      </c>
      <c r="S27" s="206"/>
    </row>
    <row r="28" spans="1:19" ht="12.75" customHeight="1">
      <c r="A28" s="237" t="s">
        <v>161</v>
      </c>
      <c r="B28" s="236"/>
      <c r="C28" s="235">
        <v>1</v>
      </c>
      <c r="D28" s="234">
        <v>160</v>
      </c>
      <c r="E28" s="233">
        <v>79</v>
      </c>
      <c r="F28" s="233">
        <v>3</v>
      </c>
      <c r="G28" s="232">
        <f>IF(AND(ISBLANK(D28),ISBLANK(E28)),"",D28+E28)</f>
        <v>239</v>
      </c>
      <c r="H28" s="231">
        <f>IF(OR(ISNUMBER($G28),ISNUMBER($Q28)),(SIGN(N($G28)-N($Q28))+1)/2,"")</f>
        <v>1</v>
      </c>
      <c r="I28" s="221"/>
      <c r="K28" s="237" t="s">
        <v>160</v>
      </c>
      <c r="L28" s="236"/>
      <c r="M28" s="235">
        <v>1</v>
      </c>
      <c r="N28" s="234">
        <v>149</v>
      </c>
      <c r="O28" s="233">
        <v>71</v>
      </c>
      <c r="P28" s="233">
        <v>3</v>
      </c>
      <c r="Q28" s="232">
        <f>IF(AND(ISBLANK(N28),ISBLANK(O28)),"",N28+O28)</f>
        <v>220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153</v>
      </c>
      <c r="E29" s="224">
        <v>81</v>
      </c>
      <c r="F29" s="224">
        <v>1</v>
      </c>
      <c r="G29" s="223">
        <f>IF(AND(ISBLANK(D29),ISBLANK(E29)),"",D29+E29)</f>
        <v>234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147</v>
      </c>
      <c r="O29" s="224">
        <v>59</v>
      </c>
      <c r="P29" s="224">
        <v>3</v>
      </c>
      <c r="Q29" s="223">
        <f>IF(AND(ISBLANK(N29),ISBLANK(O29)),"",N29+O29)</f>
        <v>206</v>
      </c>
      <c r="R29" s="222">
        <f>IF(ISNUMBER($H29),1-$H29,"")</f>
        <v>0</v>
      </c>
      <c r="S29" s="221"/>
    </row>
    <row r="30" spans="1:19" ht="12.75" customHeight="1" thickBot="1">
      <c r="A30" s="228" t="s">
        <v>159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85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1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0</v>
      </c>
    </row>
    <row r="32" spans="1:19" ht="15.75" customHeight="1" thickBot="1">
      <c r="A32" s="212">
        <v>1928</v>
      </c>
      <c r="B32" s="211"/>
      <c r="C32" s="210" t="s">
        <v>12</v>
      </c>
      <c r="D32" s="207">
        <f>IF(ISNUMBER($G32),SUM(D28:D31),"")</f>
        <v>313</v>
      </c>
      <c r="E32" s="209">
        <f>IF(ISNUMBER($G32),SUM(E28:E31),"")</f>
        <v>160</v>
      </c>
      <c r="F32" s="209">
        <f>IF(ISNUMBER($G32),SUM(F28:F31),"")</f>
        <v>4</v>
      </c>
      <c r="G32" s="208">
        <f>IF(SUM($G28:$G31)+SUM($Q28:$Q31)&gt;0,SUM(G28:G31),"")</f>
        <v>473</v>
      </c>
      <c r="H32" s="207">
        <f>IF(ISNUMBER($G32),SUM(H28:H31),"")</f>
        <v>2</v>
      </c>
      <c r="I32" s="206"/>
      <c r="K32" s="212">
        <v>12254</v>
      </c>
      <c r="L32" s="211"/>
      <c r="M32" s="210" t="s">
        <v>12</v>
      </c>
      <c r="N32" s="207">
        <f>IF(ISNUMBER($G32),SUM(N28:N31),"")</f>
        <v>296</v>
      </c>
      <c r="O32" s="209">
        <f>IF(ISNUMBER($G32),SUM(O28:O31),"")</f>
        <v>130</v>
      </c>
      <c r="P32" s="209">
        <f>IF(ISNUMBER($G32),SUM(P28:P31),"")</f>
        <v>6</v>
      </c>
      <c r="Q32" s="208">
        <f>IF(SUM($G28:$G31)+SUM($Q28:$Q31)&gt;0,SUM(Q28:Q31),"")</f>
        <v>426</v>
      </c>
      <c r="R32" s="207">
        <f>IF(ISNUMBER($G32),SUM(R28:R31),"")</f>
        <v>0</v>
      </c>
      <c r="S32" s="206"/>
    </row>
    <row r="33" spans="1:19" ht="12.75" customHeight="1">
      <c r="A33" s="237" t="s">
        <v>158</v>
      </c>
      <c r="B33" s="236"/>
      <c r="C33" s="235">
        <v>1</v>
      </c>
      <c r="D33" s="234">
        <v>153</v>
      </c>
      <c r="E33" s="233">
        <v>71</v>
      </c>
      <c r="F33" s="233">
        <v>1</v>
      </c>
      <c r="G33" s="232">
        <f>IF(AND(ISBLANK(D33),ISBLANK(E33)),"",D33+E33)</f>
        <v>224</v>
      </c>
      <c r="H33" s="231">
        <f>IF(OR(ISNUMBER($G33),ISNUMBER($Q33)),(SIGN(N($G33)-N($Q33))+1)/2,"")</f>
        <v>0</v>
      </c>
      <c r="I33" s="221"/>
      <c r="K33" s="237" t="s">
        <v>157</v>
      </c>
      <c r="L33" s="236"/>
      <c r="M33" s="235">
        <v>1</v>
      </c>
      <c r="N33" s="234">
        <v>147</v>
      </c>
      <c r="O33" s="233">
        <v>88</v>
      </c>
      <c r="P33" s="233">
        <v>0</v>
      </c>
      <c r="Q33" s="232">
        <f>IF(AND(ISBLANK(N33),ISBLANK(O33)),"",N33+O33)</f>
        <v>235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149</v>
      </c>
      <c r="E34" s="224">
        <v>78</v>
      </c>
      <c r="F34" s="224">
        <v>1</v>
      </c>
      <c r="G34" s="223">
        <f>IF(AND(ISBLANK(D34),ISBLANK(E34)),"",D34+E34)</f>
        <v>227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148</v>
      </c>
      <c r="O34" s="224">
        <v>78</v>
      </c>
      <c r="P34" s="224">
        <v>0</v>
      </c>
      <c r="Q34" s="223">
        <f>IF(AND(ISBLANK(N34),ISBLANK(O34)),"",N34+O34)</f>
        <v>226</v>
      </c>
      <c r="R34" s="222">
        <f>IF(ISNUMBER($H34),1-$H34,"")</f>
        <v>0</v>
      </c>
      <c r="S34" s="221"/>
    </row>
    <row r="35" spans="1:19" ht="12.75" customHeight="1" thickBot="1">
      <c r="A35" s="228" t="s">
        <v>156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85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0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1</v>
      </c>
    </row>
    <row r="37" spans="1:19" ht="15.75" customHeight="1" thickBot="1">
      <c r="A37" s="212">
        <v>1932</v>
      </c>
      <c r="B37" s="211"/>
      <c r="C37" s="210" t="s">
        <v>12</v>
      </c>
      <c r="D37" s="207">
        <f>IF(ISNUMBER($G37),SUM(D33:D36),"")</f>
        <v>302</v>
      </c>
      <c r="E37" s="209">
        <f>IF(ISNUMBER($G37),SUM(E33:E36),"")</f>
        <v>149</v>
      </c>
      <c r="F37" s="209">
        <f>IF(ISNUMBER($G37),SUM(F33:F36),"")</f>
        <v>2</v>
      </c>
      <c r="G37" s="208">
        <f>IF(SUM($G33:$G36)+SUM($Q33:$Q36)&gt;0,SUM(G33:G36),"")</f>
        <v>451</v>
      </c>
      <c r="H37" s="207">
        <f>IF(ISNUMBER($G37),SUM(H33:H36),"")</f>
        <v>1</v>
      </c>
      <c r="I37" s="206"/>
      <c r="K37" s="212">
        <v>12253</v>
      </c>
      <c r="L37" s="211"/>
      <c r="M37" s="210" t="s">
        <v>12</v>
      </c>
      <c r="N37" s="207">
        <f>IF(ISNUMBER($G37),SUM(N33:N36),"")</f>
        <v>295</v>
      </c>
      <c r="O37" s="209">
        <f>IF(ISNUMBER($G37),SUM(O33:O36),"")</f>
        <v>166</v>
      </c>
      <c r="P37" s="209">
        <f>IF(ISNUMBER($G37),SUM(P33:P36),"")</f>
        <v>0</v>
      </c>
      <c r="Q37" s="208">
        <f>IF(SUM($G33:$G36)+SUM($Q33:$Q36)&gt;0,SUM(Q33:Q36),"")</f>
        <v>461</v>
      </c>
      <c r="R37" s="207">
        <f>IF(ISNUMBER($G37),SUM(R33:R36),"")</f>
        <v>1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1808</v>
      </c>
      <c r="E39" s="201">
        <f>IF(ISNUMBER($G39),SUM(E12,E17,E22,E27,E32,E37),"")</f>
        <v>845</v>
      </c>
      <c r="F39" s="201">
        <f>IF(ISNUMBER($G39),SUM(F12,F17,F22,F27,F32,F37),"")</f>
        <v>26</v>
      </c>
      <c r="G39" s="200">
        <f>IF(SUM($G$8:$G$37)+SUM($Q$8:$Q$37)&gt;0,SUM(G12,G17,G22,G27,G32,G37),"")</f>
        <v>2653</v>
      </c>
      <c r="H39" s="199">
        <f>IF(SUM($G$8:$G$37)+SUM($Q$8:$Q$37)&gt;0,SUM(H12,H17,H22,H27,H32,H37),"")</f>
        <v>4.5</v>
      </c>
      <c r="I39" s="198">
        <f>IF(ISNUMBER($G39),(SIGN($G39-$Q39)+1)/IF(COUNT(I$11,I$16,I$21,I$26,I$31,I$36)&gt;3,1,2),"")</f>
        <v>0</v>
      </c>
      <c r="K39" s="205"/>
      <c r="L39" s="204"/>
      <c r="M39" s="203" t="s">
        <v>15</v>
      </c>
      <c r="N39" s="202">
        <f>IF(ISNUMBER($G39),SUM(N12,N17,N22,N27,N32,N37),"")</f>
        <v>1798</v>
      </c>
      <c r="O39" s="201">
        <f>IF(ISNUMBER($G39),SUM(O12,O17,O22,O27,O32,O37),"")</f>
        <v>878</v>
      </c>
      <c r="P39" s="201">
        <f>IF(ISNUMBER($G39),SUM(P12,P17,P22,P27,P32,P37),"")</f>
        <v>22</v>
      </c>
      <c r="Q39" s="200">
        <f>IF(SUM($G$8:$G$37)+SUM($Q$8:$Q$37)&gt;0,SUM(Q12,Q17,Q22,Q27,Q32,Q37),"")</f>
        <v>2676</v>
      </c>
      <c r="R39" s="199">
        <f>IF(SUM($G$8:$G$37)+SUM($Q$8:$Q$37)&gt;0,SUM(R12,R17,R22,R27,R32,R37),"")</f>
        <v>7.5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155</v>
      </c>
      <c r="D41" s="197"/>
      <c r="E41" s="197"/>
      <c r="G41" s="196"/>
      <c r="H41" s="196"/>
      <c r="I41" s="195">
        <f>IF(ISNUMBER(I$39),SUM(I11,I16,I21,I26,I31,I36,I39),"")</f>
        <v>1</v>
      </c>
      <c r="K41" s="189"/>
      <c r="L41" s="191" t="s">
        <v>22</v>
      </c>
      <c r="M41" s="197" t="s">
        <v>154</v>
      </c>
      <c r="N41" s="197"/>
      <c r="O41" s="197"/>
      <c r="Q41" s="196" t="s">
        <v>16</v>
      </c>
      <c r="R41" s="196"/>
      <c r="S41" s="195">
        <f>IF(ISNUMBER(S$39),SUM(S11,S16,S21,S26,S31,S36,S39),"")</f>
        <v>7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153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152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Sparta Kutná Hora C – TJ Sokol Tehovec</v>
      </c>
    </row>
    <row r="46" spans="2:11" ht="19.5" customHeight="1">
      <c r="B46" s="184" t="s">
        <v>31</v>
      </c>
      <c r="C46" s="187">
        <v>0.7291666666666666</v>
      </c>
      <c r="D46" s="186"/>
      <c r="I46" s="184" t="s">
        <v>33</v>
      </c>
      <c r="J46" s="186">
        <v>20</v>
      </c>
      <c r="K46" s="186"/>
    </row>
    <row r="47" spans="2:19" ht="19.5" customHeight="1">
      <c r="B47" s="184" t="s">
        <v>32</v>
      </c>
      <c r="C47" s="266">
        <v>0.8333333333333334</v>
      </c>
      <c r="D47" s="185"/>
      <c r="I47" s="184" t="s">
        <v>34</v>
      </c>
      <c r="J47" s="185">
        <v>15</v>
      </c>
      <c r="K47" s="185"/>
      <c r="P47" s="184" t="s">
        <v>35</v>
      </c>
      <c r="Q47" s="123">
        <v>42224</v>
      </c>
      <c r="R47" s="124"/>
      <c r="S47" s="124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151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4" t="s">
        <v>38</v>
      </c>
      <c r="L1" s="263" t="s">
        <v>223</v>
      </c>
      <c r="M1" s="263"/>
      <c r="N1" s="263"/>
      <c r="O1" s="262" t="s">
        <v>37</v>
      </c>
      <c r="P1" s="262"/>
      <c r="Q1" s="261">
        <v>42080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222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221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220</v>
      </c>
      <c r="B8" s="236"/>
      <c r="C8" s="235">
        <v>1</v>
      </c>
      <c r="D8" s="234">
        <v>146</v>
      </c>
      <c r="E8" s="233">
        <v>45</v>
      </c>
      <c r="F8" s="233">
        <v>6</v>
      </c>
      <c r="G8" s="232">
        <f>IF(AND(ISBLANK(D8),ISBLANK(E8)),"",D8+E8)</f>
        <v>191</v>
      </c>
      <c r="H8" s="231">
        <f>IF(OR(ISNUMBER($G8),ISNUMBER($Q8)),(SIGN(N($G8)-N($Q8))+1)/2,"")</f>
        <v>0</v>
      </c>
      <c r="I8" s="221"/>
      <c r="K8" s="237" t="s">
        <v>219</v>
      </c>
      <c r="L8" s="236"/>
      <c r="M8" s="235">
        <v>1</v>
      </c>
      <c r="N8" s="234">
        <v>162</v>
      </c>
      <c r="O8" s="233">
        <v>66</v>
      </c>
      <c r="P8" s="233">
        <v>1</v>
      </c>
      <c r="Q8" s="232">
        <f>IF(AND(ISBLANK(N8),ISBLANK(O8)),"",N8+O8)</f>
        <v>228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138</v>
      </c>
      <c r="E9" s="224">
        <v>62</v>
      </c>
      <c r="F9" s="224">
        <v>3</v>
      </c>
      <c r="G9" s="223">
        <f>IF(AND(ISBLANK(D9),ISBLANK(E9)),"",D9+E9)</f>
        <v>200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133</v>
      </c>
      <c r="O9" s="224">
        <v>69</v>
      </c>
      <c r="P9" s="224">
        <v>3</v>
      </c>
      <c r="Q9" s="223">
        <f>IF(AND(ISBLANK(N9),ISBLANK(O9)),"",N9+O9)</f>
        <v>202</v>
      </c>
      <c r="R9" s="222">
        <f>IF(ISNUMBER($H9),1-$H9,"")</f>
        <v>1</v>
      </c>
      <c r="S9" s="221"/>
    </row>
    <row r="10" spans="1:19" ht="12.75" customHeight="1" thickBot="1">
      <c r="A10" s="228" t="s">
        <v>218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217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 t="s">
        <v>211</v>
      </c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0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1</v>
      </c>
    </row>
    <row r="12" spans="1:19" ht="15.75" customHeight="1" thickBot="1">
      <c r="A12" s="269">
        <v>16427</v>
      </c>
      <c r="B12" s="268"/>
      <c r="C12" s="210" t="s">
        <v>12</v>
      </c>
      <c r="D12" s="207">
        <f>IF(ISNUMBER($G12),SUM(D8:D11),"")</f>
        <v>284</v>
      </c>
      <c r="E12" s="209">
        <f>IF(ISNUMBER($G12),SUM(E8:E11),"")</f>
        <v>107</v>
      </c>
      <c r="F12" s="209">
        <f>IF(ISNUMBER($G12),SUM(F8:F11),"")</f>
        <v>9</v>
      </c>
      <c r="G12" s="208">
        <f>IF(SUM($G8:$G11)+SUM($Q8:$Q11)&gt;0,SUM(G8:G11),"")</f>
        <v>391</v>
      </c>
      <c r="H12" s="207">
        <f>IF(ISNUMBER($G12),SUM(H8:H11),"")</f>
        <v>0</v>
      </c>
      <c r="I12" s="206"/>
      <c r="K12" s="212">
        <v>18912</v>
      </c>
      <c r="L12" s="211"/>
      <c r="M12" s="210" t="s">
        <v>12</v>
      </c>
      <c r="N12" s="207">
        <f>IF(ISNUMBER($G12),SUM(N8:N11),"")</f>
        <v>295</v>
      </c>
      <c r="O12" s="209">
        <f>IF(ISNUMBER($G12),SUM(O8:O11),"")</f>
        <v>135</v>
      </c>
      <c r="P12" s="209">
        <f>IF(ISNUMBER($G12),SUM(P8:P11),"")</f>
        <v>4</v>
      </c>
      <c r="Q12" s="208">
        <f>IF(SUM($G8:$G11)+SUM($Q8:$Q11)&gt;0,SUM(Q8:Q11),"")</f>
        <v>430</v>
      </c>
      <c r="R12" s="207">
        <f>IF(ISNUMBER($G12),SUM(R8:R11),"")</f>
        <v>2</v>
      </c>
      <c r="S12" s="206"/>
    </row>
    <row r="13" spans="1:19" ht="12.75" customHeight="1">
      <c r="A13" s="237" t="s">
        <v>216</v>
      </c>
      <c r="B13" s="236"/>
      <c r="C13" s="235">
        <v>1</v>
      </c>
      <c r="D13" s="234">
        <v>140</v>
      </c>
      <c r="E13" s="233">
        <v>53</v>
      </c>
      <c r="F13" s="233">
        <v>3</v>
      </c>
      <c r="G13" s="232">
        <f>IF(AND(ISBLANK(D13),ISBLANK(E13)),"",D13+E13)</f>
        <v>193</v>
      </c>
      <c r="H13" s="231">
        <f>IF(OR(ISNUMBER($G13),ISNUMBER($Q13)),(SIGN(N($G13)-N($Q13))+1)/2,"")</f>
        <v>0</v>
      </c>
      <c r="I13" s="221"/>
      <c r="K13" s="237" t="s">
        <v>215</v>
      </c>
      <c r="L13" s="236"/>
      <c r="M13" s="235">
        <v>1</v>
      </c>
      <c r="N13" s="234">
        <v>158</v>
      </c>
      <c r="O13" s="233">
        <v>61</v>
      </c>
      <c r="P13" s="233">
        <v>5</v>
      </c>
      <c r="Q13" s="232">
        <f>IF(AND(ISBLANK(N13),ISBLANK(O13)),"",N13+O13)</f>
        <v>219</v>
      </c>
      <c r="R13" s="231">
        <f>IF(ISNUMBER($H13),1-$H13,"")</f>
        <v>1</v>
      </c>
      <c r="S13" s="221"/>
    </row>
    <row r="14" spans="1:19" ht="12.75" customHeight="1">
      <c r="A14" s="230" t="s">
        <v>214</v>
      </c>
      <c r="B14" s="229"/>
      <c r="C14" s="226">
        <v>2</v>
      </c>
      <c r="D14" s="225">
        <v>146</v>
      </c>
      <c r="E14" s="224">
        <v>79</v>
      </c>
      <c r="F14" s="224">
        <v>2</v>
      </c>
      <c r="G14" s="223">
        <f>IF(AND(ISBLANK(D14),ISBLANK(E14)),"",D14+E14)</f>
        <v>225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139</v>
      </c>
      <c r="O14" s="224">
        <v>62</v>
      </c>
      <c r="P14" s="224">
        <v>4</v>
      </c>
      <c r="Q14" s="223">
        <f>IF(AND(ISBLANK(N14),ISBLANK(O14)),"",N14+O14)</f>
        <v>201</v>
      </c>
      <c r="R14" s="222">
        <f>IF(ISNUMBER($H14),1-$H14,"")</f>
        <v>0</v>
      </c>
      <c r="S14" s="221"/>
    </row>
    <row r="15" spans="1:19" ht="12.75" customHeight="1" thickBot="1">
      <c r="A15" s="228" t="s">
        <v>77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41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 t="s">
        <v>43</v>
      </c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69">
        <v>10072</v>
      </c>
      <c r="B17" s="268"/>
      <c r="C17" s="210" t="s">
        <v>12</v>
      </c>
      <c r="D17" s="207">
        <f>IF(ISNUMBER($G17),SUM(D13:D16),"")</f>
        <v>286</v>
      </c>
      <c r="E17" s="209">
        <f>IF(ISNUMBER($G17),SUM(E13:E16),"")</f>
        <v>132</v>
      </c>
      <c r="F17" s="209">
        <f>IF(ISNUMBER($G17),SUM(F13:F16),"")</f>
        <v>5</v>
      </c>
      <c r="G17" s="208">
        <f>IF(SUM($G13:$G16)+SUM($Q13:$Q16)&gt;0,SUM(G13:G16),"")</f>
        <v>418</v>
      </c>
      <c r="H17" s="207">
        <f>IF(ISNUMBER($G17),SUM(H13:H16),"")</f>
        <v>1</v>
      </c>
      <c r="I17" s="206"/>
      <c r="K17" s="212">
        <v>1913</v>
      </c>
      <c r="L17" s="211"/>
      <c r="M17" s="210" t="s">
        <v>12</v>
      </c>
      <c r="N17" s="207">
        <f>IF(ISNUMBER($G17),SUM(N13:N16),"")</f>
        <v>297</v>
      </c>
      <c r="O17" s="209">
        <f>IF(ISNUMBER($G17),SUM(O13:O16),"")</f>
        <v>123</v>
      </c>
      <c r="P17" s="209">
        <f>IF(ISNUMBER($G17),SUM(P13:P16),"")</f>
        <v>9</v>
      </c>
      <c r="Q17" s="208">
        <f>IF(SUM($G13:$G16)+SUM($Q13:$Q16)&gt;0,SUM(Q13:Q16),"")</f>
        <v>420</v>
      </c>
      <c r="R17" s="207">
        <f>IF(ISNUMBER($G17),SUM(R13:R16),"")</f>
        <v>1</v>
      </c>
      <c r="S17" s="206"/>
    </row>
    <row r="18" spans="1:19" ht="12.75" customHeight="1">
      <c r="A18" s="237" t="s">
        <v>214</v>
      </c>
      <c r="B18" s="236"/>
      <c r="C18" s="235">
        <v>1</v>
      </c>
      <c r="D18" s="234">
        <v>156</v>
      </c>
      <c r="E18" s="233">
        <v>68</v>
      </c>
      <c r="F18" s="233">
        <v>4</v>
      </c>
      <c r="G18" s="232">
        <f>IF(AND(ISBLANK(D18),ISBLANK(E18)),"",D18+E18)</f>
        <v>224</v>
      </c>
      <c r="H18" s="231">
        <f>IF(OR(ISNUMBER($G18),ISNUMBER($Q18)),(SIGN(N($G18)-N($Q18))+1)/2,"")</f>
        <v>1</v>
      </c>
      <c r="I18" s="221"/>
      <c r="K18" s="237" t="s">
        <v>206</v>
      </c>
      <c r="L18" s="236"/>
      <c r="M18" s="235">
        <v>1</v>
      </c>
      <c r="N18" s="234">
        <v>154</v>
      </c>
      <c r="O18" s="233">
        <v>68</v>
      </c>
      <c r="P18" s="233">
        <v>3</v>
      </c>
      <c r="Q18" s="232">
        <f>IF(AND(ISBLANK(N18),ISBLANK(O18)),"",N18+O18)</f>
        <v>222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144</v>
      </c>
      <c r="E19" s="224">
        <v>90</v>
      </c>
      <c r="F19" s="224">
        <v>1</v>
      </c>
      <c r="G19" s="223">
        <f>IF(AND(ISBLANK(D19),ISBLANK(E19)),"",D19+E19)</f>
        <v>234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153</v>
      </c>
      <c r="O19" s="224">
        <v>52</v>
      </c>
      <c r="P19" s="224">
        <v>5</v>
      </c>
      <c r="Q19" s="223">
        <f>IF(AND(ISBLANK(N19),ISBLANK(O19)),"",N19+O19)</f>
        <v>205</v>
      </c>
      <c r="R19" s="222">
        <f>IF(ISNUMBER($H19),1-$H19,"")</f>
        <v>0</v>
      </c>
      <c r="S19" s="221"/>
    </row>
    <row r="20" spans="1:19" ht="12.75" customHeight="1" thickBot="1">
      <c r="A20" s="228" t="s">
        <v>43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41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1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0</v>
      </c>
    </row>
    <row r="22" spans="1:19" ht="15.75" customHeight="1" thickBot="1">
      <c r="A22" s="269">
        <v>16920</v>
      </c>
      <c r="B22" s="268"/>
      <c r="C22" s="210" t="s">
        <v>12</v>
      </c>
      <c r="D22" s="207">
        <f>IF(ISNUMBER($G22),SUM(D18:D21),"")</f>
        <v>300</v>
      </c>
      <c r="E22" s="209">
        <f>IF(ISNUMBER($G22),SUM(E18:E21),"")</f>
        <v>158</v>
      </c>
      <c r="F22" s="209">
        <f>IF(ISNUMBER($G22),SUM(F18:F21),"")</f>
        <v>5</v>
      </c>
      <c r="G22" s="208">
        <f>IF(SUM($G18:$G21)+SUM($Q18:$Q21)&gt;0,SUM(G18:G21),"")</f>
        <v>458</v>
      </c>
      <c r="H22" s="207">
        <f>IF(ISNUMBER($G22),SUM(H18:H21),"")</f>
        <v>2</v>
      </c>
      <c r="I22" s="206"/>
      <c r="K22" s="212">
        <v>4880</v>
      </c>
      <c r="L22" s="211"/>
      <c r="M22" s="210" t="s">
        <v>12</v>
      </c>
      <c r="N22" s="207">
        <f>IF(ISNUMBER($G22),SUM(N18:N21),"")</f>
        <v>307</v>
      </c>
      <c r="O22" s="209">
        <f>IF(ISNUMBER($G22),SUM(O18:O21),"")</f>
        <v>120</v>
      </c>
      <c r="P22" s="209">
        <f>IF(ISNUMBER($G22),SUM(P18:P21),"")</f>
        <v>8</v>
      </c>
      <c r="Q22" s="208">
        <f>IF(SUM($G18:$G21)+SUM($Q18:$Q21)&gt;0,SUM(Q18:Q21),"")</f>
        <v>427</v>
      </c>
      <c r="R22" s="207">
        <f>IF(ISNUMBER($G22),SUM(R18:R21),"")</f>
        <v>0</v>
      </c>
      <c r="S22" s="206"/>
    </row>
    <row r="23" spans="1:19" ht="12.75" customHeight="1">
      <c r="A23" s="237" t="s">
        <v>213</v>
      </c>
      <c r="B23" s="236"/>
      <c r="C23" s="235">
        <v>1</v>
      </c>
      <c r="D23" s="234">
        <v>148</v>
      </c>
      <c r="E23" s="233">
        <v>54</v>
      </c>
      <c r="F23" s="233">
        <v>2</v>
      </c>
      <c r="G23" s="232">
        <f>IF(AND(ISBLANK(D23),ISBLANK(E23)),"",D23+E23)</f>
        <v>202</v>
      </c>
      <c r="H23" s="231">
        <f>IF(OR(ISNUMBER($G23),ISNUMBER($Q23)),(SIGN(N($G23)-N($Q23))+1)/2,"")</f>
        <v>1</v>
      </c>
      <c r="I23" s="221"/>
      <c r="K23" s="277" t="s">
        <v>212</v>
      </c>
      <c r="L23" s="276"/>
      <c r="M23" s="235">
        <v>1</v>
      </c>
      <c r="N23" s="234">
        <v>139</v>
      </c>
      <c r="O23" s="233">
        <v>35</v>
      </c>
      <c r="P23" s="233">
        <v>13</v>
      </c>
      <c r="Q23" s="232">
        <f>IF(AND(ISBLANK(N23),ISBLANK(O23)),"",N23+O23)</f>
        <v>174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162</v>
      </c>
      <c r="E24" s="224">
        <v>76</v>
      </c>
      <c r="F24" s="224">
        <v>1</v>
      </c>
      <c r="G24" s="223">
        <f>IF(AND(ISBLANK(D24),ISBLANK(E24)),"",D24+E24)</f>
        <v>238</v>
      </c>
      <c r="H24" s="222">
        <f>IF(OR(ISNUMBER($G24),ISNUMBER($Q24)),(SIGN(N($G24)-N($Q24))+1)/2,"")</f>
        <v>1</v>
      </c>
      <c r="I24" s="221"/>
      <c r="K24" s="275"/>
      <c r="L24" s="274"/>
      <c r="M24" s="226">
        <v>2</v>
      </c>
      <c r="N24" s="225">
        <v>140</v>
      </c>
      <c r="O24" s="224">
        <v>61</v>
      </c>
      <c r="P24" s="224">
        <v>2</v>
      </c>
      <c r="Q24" s="223">
        <f>IF(AND(ISBLANK(N24),ISBLANK(O24)),"",N24+O24)</f>
        <v>201</v>
      </c>
      <c r="R24" s="222">
        <f>IF(ISNUMBER($H24),1-$H24,"")</f>
        <v>0</v>
      </c>
      <c r="S24" s="221"/>
    </row>
    <row r="25" spans="1:19" ht="12.75" customHeight="1" thickBot="1">
      <c r="A25" s="228" t="s">
        <v>211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73" t="s">
        <v>56</v>
      </c>
      <c r="L25" s="272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71"/>
      <c r="L26" s="270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69">
        <v>1010</v>
      </c>
      <c r="B27" s="268"/>
      <c r="C27" s="210" t="s">
        <v>12</v>
      </c>
      <c r="D27" s="207">
        <f>IF(ISNUMBER($G27),SUM(D23:D26),"")</f>
        <v>310</v>
      </c>
      <c r="E27" s="209">
        <f>IF(ISNUMBER($G27),SUM(E23:E26),"")</f>
        <v>130</v>
      </c>
      <c r="F27" s="209">
        <f>IF(ISNUMBER($G27),SUM(F23:F26),"")</f>
        <v>3</v>
      </c>
      <c r="G27" s="208">
        <f>IF(SUM($G23:$G26)+SUM($Q23:$Q26)&gt;0,SUM(G23:G26),"")</f>
        <v>440</v>
      </c>
      <c r="H27" s="207">
        <f>IF(ISNUMBER($G27),SUM(H23:H26),"")</f>
        <v>2</v>
      </c>
      <c r="I27" s="206"/>
      <c r="K27" s="269">
        <v>16402</v>
      </c>
      <c r="L27" s="268"/>
      <c r="M27" s="210" t="s">
        <v>12</v>
      </c>
      <c r="N27" s="207">
        <f>IF(ISNUMBER($G27),SUM(N23:N26),"")</f>
        <v>279</v>
      </c>
      <c r="O27" s="209">
        <f>IF(ISNUMBER($G27),SUM(O23:O26),"")</f>
        <v>96</v>
      </c>
      <c r="P27" s="209">
        <f>IF(ISNUMBER($G27),SUM(P23:P26),"")</f>
        <v>15</v>
      </c>
      <c r="Q27" s="208">
        <f>IF(SUM($G23:$G26)+SUM($Q23:$Q26)&gt;0,SUM(Q23:Q26),"")</f>
        <v>375</v>
      </c>
      <c r="R27" s="207">
        <f>IF(ISNUMBER($G27),SUM(R23:R26),"")</f>
        <v>0</v>
      </c>
      <c r="S27" s="206"/>
    </row>
    <row r="28" spans="1:19" ht="12.75" customHeight="1">
      <c r="A28" s="237" t="s">
        <v>210</v>
      </c>
      <c r="B28" s="236"/>
      <c r="C28" s="235">
        <v>1</v>
      </c>
      <c r="D28" s="234">
        <v>136</v>
      </c>
      <c r="E28" s="233">
        <v>63</v>
      </c>
      <c r="F28" s="233">
        <v>1</v>
      </c>
      <c r="G28" s="232">
        <f>IF(AND(ISBLANK(D28),ISBLANK(E28)),"",D28+E28)</f>
        <v>199</v>
      </c>
      <c r="H28" s="231">
        <f>IF(OR(ISNUMBER($G28),ISNUMBER($Q28)),(SIGN(N($G28)-N($Q28))+1)/2,"")</f>
        <v>0</v>
      </c>
      <c r="I28" s="221"/>
      <c r="K28" s="277" t="s">
        <v>209</v>
      </c>
      <c r="L28" s="276"/>
      <c r="M28" s="235">
        <v>1</v>
      </c>
      <c r="N28" s="234">
        <v>142</v>
      </c>
      <c r="O28" s="233">
        <v>84</v>
      </c>
      <c r="P28" s="233">
        <v>2</v>
      </c>
      <c r="Q28" s="232">
        <f>IF(AND(ISBLANK(N28),ISBLANK(O28)),"",N28+O28)</f>
        <v>226</v>
      </c>
      <c r="R28" s="231">
        <f>IF(ISNUMBER($H28),1-$H28,"")</f>
        <v>1</v>
      </c>
      <c r="S28" s="221"/>
    </row>
    <row r="29" spans="1:19" ht="12.75" customHeight="1">
      <c r="A29" s="230" t="s">
        <v>208</v>
      </c>
      <c r="B29" s="229"/>
      <c r="C29" s="226">
        <v>2</v>
      </c>
      <c r="D29" s="225">
        <v>155</v>
      </c>
      <c r="E29" s="224">
        <v>72</v>
      </c>
      <c r="F29" s="224">
        <v>1</v>
      </c>
      <c r="G29" s="223">
        <f>IF(AND(ISBLANK(D29),ISBLANK(E29)),"",D29+E29)</f>
        <v>227</v>
      </c>
      <c r="H29" s="222">
        <f>IF(OR(ISNUMBER($G29),ISNUMBER($Q29)),(SIGN(N($G29)-N($Q29))+1)/2,"")</f>
        <v>0</v>
      </c>
      <c r="I29" s="221"/>
      <c r="K29" s="275"/>
      <c r="L29" s="274"/>
      <c r="M29" s="226">
        <v>2</v>
      </c>
      <c r="N29" s="225">
        <v>147</v>
      </c>
      <c r="O29" s="224">
        <v>81</v>
      </c>
      <c r="P29" s="224">
        <v>0</v>
      </c>
      <c r="Q29" s="223">
        <f>IF(AND(ISBLANK(N29),ISBLANK(O29)),"",N29+O29)</f>
        <v>228</v>
      </c>
      <c r="R29" s="222">
        <f>IF(ISNUMBER($H29),1-$H29,"")</f>
        <v>1</v>
      </c>
      <c r="S29" s="221"/>
    </row>
    <row r="30" spans="1:19" ht="12.75" customHeight="1" thickBot="1">
      <c r="A30" s="228" t="s">
        <v>102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73" t="s">
        <v>113</v>
      </c>
      <c r="L30" s="272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 t="s">
        <v>43</v>
      </c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0</v>
      </c>
      <c r="K31" s="271"/>
      <c r="L31" s="270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1</v>
      </c>
    </row>
    <row r="32" spans="1:19" ht="15.75" customHeight="1" thickBot="1">
      <c r="A32" s="269">
        <v>19901</v>
      </c>
      <c r="B32" s="268"/>
      <c r="C32" s="210" t="s">
        <v>12</v>
      </c>
      <c r="D32" s="207">
        <f>IF(ISNUMBER($G32),SUM(D28:D31),"")</f>
        <v>291</v>
      </c>
      <c r="E32" s="209">
        <f>IF(ISNUMBER($G32),SUM(E28:E31),"")</f>
        <v>135</v>
      </c>
      <c r="F32" s="209">
        <f>IF(ISNUMBER($G32),SUM(F28:F31),"")</f>
        <v>2</v>
      </c>
      <c r="G32" s="208">
        <f>IF(SUM($G28:$G31)+SUM($Q28:$Q31)&gt;0,SUM(G28:G31),"")</f>
        <v>426</v>
      </c>
      <c r="H32" s="207">
        <f>IF(ISNUMBER($G32),SUM(H28:H31),"")</f>
        <v>0</v>
      </c>
      <c r="I32" s="206"/>
      <c r="K32" s="269">
        <v>11823</v>
      </c>
      <c r="L32" s="268"/>
      <c r="M32" s="210" t="s">
        <v>12</v>
      </c>
      <c r="N32" s="207">
        <f>IF(ISNUMBER($G32),SUM(N28:N31),"")</f>
        <v>289</v>
      </c>
      <c r="O32" s="209">
        <f>IF(ISNUMBER($G32),SUM(O28:O31),"")</f>
        <v>165</v>
      </c>
      <c r="P32" s="209">
        <f>IF(ISNUMBER($G32),SUM(P28:P31),"")</f>
        <v>2</v>
      </c>
      <c r="Q32" s="208">
        <f>IF(SUM($G28:$G31)+SUM($Q28:$Q31)&gt;0,SUM(Q28:Q31),"")</f>
        <v>454</v>
      </c>
      <c r="R32" s="207">
        <f>IF(ISNUMBER($G32),SUM(R28:R31),"")</f>
        <v>2</v>
      </c>
      <c r="S32" s="206"/>
    </row>
    <row r="33" spans="1:19" ht="12.75" customHeight="1">
      <c r="A33" s="237" t="s">
        <v>207</v>
      </c>
      <c r="B33" s="236"/>
      <c r="C33" s="235">
        <v>1</v>
      </c>
      <c r="D33" s="234">
        <v>148</v>
      </c>
      <c r="E33" s="233">
        <v>78</v>
      </c>
      <c r="F33" s="233">
        <v>0</v>
      </c>
      <c r="G33" s="232">
        <f>IF(AND(ISBLANK(D33),ISBLANK(E33)),"",D33+E33)</f>
        <v>226</v>
      </c>
      <c r="H33" s="231">
        <f>IF(OR(ISNUMBER($G33),ISNUMBER($Q33)),(SIGN(N($G33)-N($Q33))+1)/2,"")</f>
        <v>1</v>
      </c>
      <c r="I33" s="221"/>
      <c r="K33" s="237" t="s">
        <v>206</v>
      </c>
      <c r="L33" s="236"/>
      <c r="M33" s="235">
        <v>1</v>
      </c>
      <c r="N33" s="234">
        <v>136</v>
      </c>
      <c r="O33" s="233">
        <v>62</v>
      </c>
      <c r="P33" s="233">
        <v>0</v>
      </c>
      <c r="Q33" s="232">
        <f>IF(AND(ISBLANK(N33),ISBLANK(O33)),"",N33+O33)</f>
        <v>198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160</v>
      </c>
      <c r="E34" s="224">
        <v>72</v>
      </c>
      <c r="F34" s="224">
        <v>2</v>
      </c>
      <c r="G34" s="223">
        <f>IF(AND(ISBLANK(D34),ISBLANK(E34)),"",D34+E34)</f>
        <v>232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139</v>
      </c>
      <c r="O34" s="224">
        <v>62</v>
      </c>
      <c r="P34" s="224">
        <v>1</v>
      </c>
      <c r="Q34" s="223">
        <f>IF(AND(ISBLANK(N34),ISBLANK(O34)),"",N34+O34)</f>
        <v>201</v>
      </c>
      <c r="R34" s="222">
        <f>IF(ISNUMBER($H34),1-$H34,"")</f>
        <v>0</v>
      </c>
      <c r="S34" s="221"/>
    </row>
    <row r="35" spans="1:19" ht="12.75" customHeight="1" thickBot="1">
      <c r="A35" s="228" t="s">
        <v>205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41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1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0</v>
      </c>
    </row>
    <row r="37" spans="1:19" ht="15.75" customHeight="1" thickBot="1">
      <c r="A37" s="269">
        <v>15659</v>
      </c>
      <c r="B37" s="268"/>
      <c r="C37" s="210" t="s">
        <v>12</v>
      </c>
      <c r="D37" s="207">
        <f>IF(ISNUMBER($G37),SUM(D33:D36),"")</f>
        <v>308</v>
      </c>
      <c r="E37" s="209">
        <f>IF(ISNUMBER($G37),SUM(E33:E36),"")</f>
        <v>150</v>
      </c>
      <c r="F37" s="209">
        <f>IF(ISNUMBER($G37),SUM(F33:F36),"")</f>
        <v>2</v>
      </c>
      <c r="G37" s="208">
        <f>IF(SUM($G33:$G36)+SUM($Q33:$Q36)&gt;0,SUM(G33:G36),"")</f>
        <v>458</v>
      </c>
      <c r="H37" s="207">
        <f>IF(ISNUMBER($G37),SUM(H33:H36),"")</f>
        <v>2</v>
      </c>
      <c r="I37" s="206"/>
      <c r="K37" s="212">
        <v>5236</v>
      </c>
      <c r="L37" s="211"/>
      <c r="M37" s="210" t="s">
        <v>12</v>
      </c>
      <c r="N37" s="207">
        <f>IF(ISNUMBER($G37),SUM(N33:N36),"")</f>
        <v>275</v>
      </c>
      <c r="O37" s="209">
        <f>IF(ISNUMBER($G37),SUM(O33:O36),"")</f>
        <v>124</v>
      </c>
      <c r="P37" s="209">
        <f>IF(ISNUMBER($G37),SUM(P33:P36),"")</f>
        <v>1</v>
      </c>
      <c r="Q37" s="208">
        <f>IF(SUM($G33:$G36)+SUM($Q33:$Q36)&gt;0,SUM(Q33:Q36),"")</f>
        <v>399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1779</v>
      </c>
      <c r="E39" s="201">
        <f>IF(ISNUMBER($G39),SUM(E12,E17,E22,E27,E32,E37),"")</f>
        <v>812</v>
      </c>
      <c r="F39" s="201">
        <f>IF(ISNUMBER($G39),SUM(F12,F17,F22,F27,F32,F37),"")</f>
        <v>26</v>
      </c>
      <c r="G39" s="200">
        <f>IF(SUM($G$8:$G$37)+SUM($Q$8:$Q$37)&gt;0,SUM(G12,G17,G22,G27,G32,G37),"")</f>
        <v>2591</v>
      </c>
      <c r="H39" s="199">
        <f>IF(SUM($G$8:$G$37)+SUM($Q$8:$Q$37)&gt;0,SUM(H12,H17,H22,H27,H32,H37),"")</f>
        <v>7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1742</v>
      </c>
      <c r="O39" s="201">
        <f>IF(ISNUMBER($G39),SUM(O12,O17,O22,O27,O32,O37),"")</f>
        <v>763</v>
      </c>
      <c r="P39" s="201">
        <f>IF(ISNUMBER($G39),SUM(P12,P17,P22,P27,P32,P37),"")</f>
        <v>39</v>
      </c>
      <c r="Q39" s="200">
        <f>IF(SUM($G$8:$G$37)+SUM($Q$8:$Q$37)&gt;0,SUM(Q12,Q17,Q22,Q27,Q32,Q37),"")</f>
        <v>2505</v>
      </c>
      <c r="R39" s="199">
        <f>IF(SUM($G$8:$G$37)+SUM($Q$8:$Q$37)&gt;0,SUM(R12,R17,R22,R27,R32,R37),"")</f>
        <v>5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203</v>
      </c>
      <c r="D41" s="197"/>
      <c r="E41" s="197"/>
      <c r="G41" s="196" t="s">
        <v>16</v>
      </c>
      <c r="H41" s="196"/>
      <c r="I41" s="195">
        <f>IF(ISNUMBER(I$39),SUM(I11,I16,I21,I26,I31,I36,I39),"")</f>
        <v>5</v>
      </c>
      <c r="K41" s="189"/>
      <c r="L41" s="191" t="s">
        <v>22</v>
      </c>
      <c r="M41" s="197" t="s">
        <v>204</v>
      </c>
      <c r="N41" s="197"/>
      <c r="O41" s="197"/>
      <c r="Q41" s="196" t="s">
        <v>16</v>
      </c>
      <c r="R41" s="196"/>
      <c r="S41" s="195">
        <f>IF(ISNUMBER(S$39),SUM(S11,S16,S21,S26,S31,S36,S39),"")</f>
        <v>3</v>
      </c>
    </row>
    <row r="42" spans="1:19" ht="18" customHeight="1">
      <c r="A42" s="189"/>
      <c r="B42" s="191" t="s">
        <v>21</v>
      </c>
      <c r="C42" s="194" t="s">
        <v>201</v>
      </c>
      <c r="D42" s="194"/>
      <c r="E42" s="194"/>
      <c r="G42" s="193"/>
      <c r="H42" s="193"/>
      <c r="I42" s="193"/>
      <c r="K42" s="189"/>
      <c r="L42" s="191" t="s">
        <v>21</v>
      </c>
      <c r="M42" s="194" t="s">
        <v>204</v>
      </c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203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202</v>
      </c>
      <c r="M43" s="192"/>
      <c r="O43" s="191" t="s">
        <v>21</v>
      </c>
      <c r="P43" s="190" t="s">
        <v>201</v>
      </c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KK SLAVIA PRAHA – TJ AŠ MLADÁ BOLESLAV B</v>
      </c>
    </row>
    <row r="46" spans="2:11" ht="19.5" customHeight="1">
      <c r="B46" s="184" t="s">
        <v>31</v>
      </c>
      <c r="C46" s="187">
        <v>0.7326388888888888</v>
      </c>
      <c r="D46" s="186"/>
      <c r="I46" s="184" t="s">
        <v>33</v>
      </c>
      <c r="J46" s="186">
        <v>20</v>
      </c>
      <c r="K46" s="186"/>
    </row>
    <row r="47" spans="2:19" ht="19.5" customHeight="1">
      <c r="B47" s="184" t="s">
        <v>32</v>
      </c>
      <c r="C47" s="266">
        <v>0.9236111111111112</v>
      </c>
      <c r="D47" s="185"/>
      <c r="I47" s="184" t="s">
        <v>34</v>
      </c>
      <c r="J47" s="185">
        <v>13</v>
      </c>
      <c r="K47" s="185"/>
      <c r="P47" s="184" t="s">
        <v>35</v>
      </c>
      <c r="Q47" s="183">
        <v>42613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>
        <v>1</v>
      </c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 t="s">
        <v>200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199</v>
      </c>
      <c r="D66" s="137"/>
      <c r="E66" s="137"/>
      <c r="F66" s="137"/>
      <c r="G66" s="137"/>
      <c r="H66" s="137"/>
    </row>
  </sheetData>
  <sheetProtection password="FC6B" sheet="1" objects="1" scenarios="1"/>
  <mergeCells count="83">
    <mergeCell ref="A23:B24"/>
    <mergeCell ref="A20:B21"/>
    <mergeCell ref="A18:B19"/>
    <mergeCell ref="A8:B9"/>
    <mergeCell ref="A10:B11"/>
    <mergeCell ref="A13:B14"/>
    <mergeCell ref="A15:B16"/>
    <mergeCell ref="L57:M57"/>
    <mergeCell ref="L58:M58"/>
    <mergeCell ref="E57:H57"/>
    <mergeCell ref="E58:H58"/>
    <mergeCell ref="A35:B36"/>
    <mergeCell ref="A33:B34"/>
    <mergeCell ref="M42:O42"/>
    <mergeCell ref="Q41:R41"/>
    <mergeCell ref="Q47:S47"/>
    <mergeCell ref="A49:S49"/>
    <mergeCell ref="A25:B26"/>
    <mergeCell ref="A28:B29"/>
    <mergeCell ref="M41:O41"/>
    <mergeCell ref="P43:S43"/>
    <mergeCell ref="A30:B31"/>
    <mergeCell ref="C66:H66"/>
    <mergeCell ref="A61:S61"/>
    <mergeCell ref="A62:S62"/>
    <mergeCell ref="A64:S64"/>
    <mergeCell ref="A65:S65"/>
    <mergeCell ref="A52:S52"/>
    <mergeCell ref="O57:R57"/>
    <mergeCell ref="O58:R58"/>
    <mergeCell ref="B57:C57"/>
    <mergeCell ref="B58:C58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I36:I37"/>
    <mergeCell ref="I31:I32"/>
    <mergeCell ref="K35:L36"/>
    <mergeCell ref="K37:L37"/>
    <mergeCell ref="I26:I27"/>
    <mergeCell ref="B3:I3"/>
    <mergeCell ref="K8:L9"/>
    <mergeCell ref="K10:L11"/>
    <mergeCell ref="I16:I17"/>
    <mergeCell ref="I21:I22"/>
    <mergeCell ref="B1:C2"/>
    <mergeCell ref="D1:I1"/>
    <mergeCell ref="C5:C6"/>
    <mergeCell ref="D5:G5"/>
    <mergeCell ref="H5:I5"/>
    <mergeCell ref="A5:B5"/>
    <mergeCell ref="A6:B6"/>
    <mergeCell ref="M5:M6"/>
    <mergeCell ref="K5:L5"/>
    <mergeCell ref="K6:L6"/>
    <mergeCell ref="L3:S3"/>
    <mergeCell ref="L1:N1"/>
    <mergeCell ref="O1:P1"/>
    <mergeCell ref="Q1:S1"/>
    <mergeCell ref="N5:Q5"/>
    <mergeCell ref="R5:S5"/>
    <mergeCell ref="S31:S32"/>
    <mergeCell ref="S21:S22"/>
    <mergeCell ref="S36:S37"/>
    <mergeCell ref="K33:L34"/>
    <mergeCell ref="S26:S27"/>
    <mergeCell ref="K15:L16"/>
    <mergeCell ref="K22:L22"/>
    <mergeCell ref="I11:I12"/>
    <mergeCell ref="S16:S17"/>
    <mergeCell ref="S11:S12"/>
    <mergeCell ref="K13:L14"/>
    <mergeCell ref="K18:L19"/>
    <mergeCell ref="K20:L21"/>
    <mergeCell ref="K12:L12"/>
    <mergeCell ref="K17:L17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2" t="s">
        <v>0</v>
      </c>
      <c r="C1" s="102"/>
      <c r="D1" s="104" t="s">
        <v>1</v>
      </c>
      <c r="E1" s="104"/>
      <c r="F1" s="104"/>
      <c r="G1" s="104"/>
      <c r="H1" s="104"/>
      <c r="I1" s="104"/>
      <c r="K1" s="2" t="s">
        <v>38</v>
      </c>
      <c r="L1" s="98" t="s">
        <v>150</v>
      </c>
      <c r="M1" s="98"/>
      <c r="N1" s="98"/>
      <c r="O1" s="99" t="s">
        <v>37</v>
      </c>
      <c r="P1" s="99"/>
      <c r="Q1" s="100">
        <v>42083</v>
      </c>
      <c r="R1" s="101"/>
      <c r="S1" s="101"/>
    </row>
    <row r="2" spans="2:3" ht="6" customHeight="1" thickBot="1">
      <c r="B2" s="103"/>
      <c r="C2" s="103"/>
    </row>
    <row r="3" spans="1:19" ht="19.5" customHeight="1" thickBot="1">
      <c r="A3" s="3" t="s">
        <v>2</v>
      </c>
      <c r="B3" s="95" t="s">
        <v>149</v>
      </c>
      <c r="C3" s="96"/>
      <c r="D3" s="96"/>
      <c r="E3" s="96"/>
      <c r="F3" s="96"/>
      <c r="G3" s="96"/>
      <c r="H3" s="96"/>
      <c r="I3" s="97"/>
      <c r="K3" s="3" t="s">
        <v>3</v>
      </c>
      <c r="L3" s="95" t="s">
        <v>148</v>
      </c>
      <c r="M3" s="96"/>
      <c r="N3" s="96"/>
      <c r="O3" s="96"/>
      <c r="P3" s="96"/>
      <c r="Q3" s="96"/>
      <c r="R3" s="96"/>
      <c r="S3" s="97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147</v>
      </c>
      <c r="B8" s="74"/>
      <c r="C8" s="10">
        <v>1</v>
      </c>
      <c r="D8" s="11">
        <v>155</v>
      </c>
      <c r="E8" s="12">
        <v>79</v>
      </c>
      <c r="F8" s="12">
        <v>3</v>
      </c>
      <c r="G8" s="13">
        <f>IF(AND(ISBLANK(D8),ISBLANK(E8)),"",D8+E8)</f>
        <v>234</v>
      </c>
      <c r="H8" s="14">
        <f>IF(OR(ISNUMBER($G8),ISNUMBER($Q8)),(SIGN(N($G8)-N($Q8))+1)/2,"")</f>
        <v>1</v>
      </c>
      <c r="I8" s="15"/>
      <c r="K8" s="73" t="s">
        <v>146</v>
      </c>
      <c r="L8" s="74"/>
      <c r="M8" s="10">
        <v>1</v>
      </c>
      <c r="N8" s="11">
        <v>138</v>
      </c>
      <c r="O8" s="12">
        <v>70</v>
      </c>
      <c r="P8" s="12">
        <v>3</v>
      </c>
      <c r="Q8" s="13">
        <f>IF(AND(ISBLANK(N8),ISBLANK(O8)),"",N8+O8)</f>
        <v>208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152</v>
      </c>
      <c r="E9" s="18">
        <v>69</v>
      </c>
      <c r="F9" s="18">
        <v>1</v>
      </c>
      <c r="G9" s="19">
        <f>IF(AND(ISBLANK(D9),ISBLANK(E9)),"",D9+E9)</f>
        <v>221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142</v>
      </c>
      <c r="O9" s="18">
        <v>61</v>
      </c>
      <c r="P9" s="18">
        <v>5</v>
      </c>
      <c r="Q9" s="19">
        <f>IF(AND(ISBLANK(N9),ISBLANK(O9)),"",N9+O9)</f>
        <v>203</v>
      </c>
      <c r="R9" s="20">
        <f>IF(ISNUMBER($H9),1-$H9,"")</f>
        <v>0</v>
      </c>
      <c r="S9" s="15"/>
    </row>
    <row r="10" spans="1:19" ht="12.75" customHeight="1" thickBot="1">
      <c r="A10" s="77" t="s">
        <v>113</v>
      </c>
      <c r="B10" s="78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7" t="s">
        <v>145</v>
      </c>
      <c r="L10" s="78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9"/>
      <c r="B11" s="80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81">
        <f>IF(ISNUMBER(H12),(SIGN(1000*($H12-$R12)+$G12-$Q12)+1)/2,"")</f>
        <v>1</v>
      </c>
      <c r="K11" s="79"/>
      <c r="L11" s="80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81">
        <f>IF(ISNUMBER($I11),1-$I11,"")</f>
        <v>0</v>
      </c>
    </row>
    <row r="12" spans="1:19" ht="15.75" customHeight="1" thickBot="1">
      <c r="A12" s="71">
        <v>17847</v>
      </c>
      <c r="B12" s="72"/>
      <c r="C12" s="26" t="s">
        <v>12</v>
      </c>
      <c r="D12" s="27">
        <f>IF(ISNUMBER($G12),SUM(D8:D11),"")</f>
        <v>307</v>
      </c>
      <c r="E12" s="28">
        <f>IF(ISNUMBER($G12),SUM(E8:E11),"")</f>
        <v>148</v>
      </c>
      <c r="F12" s="28">
        <f>IF(ISNUMBER($G12),SUM(F8:F11),"")</f>
        <v>4</v>
      </c>
      <c r="G12" s="29">
        <f>IF(SUM($G8:$G11)+SUM($Q8:$Q11)&gt;0,SUM(G8:G11),"")</f>
        <v>455</v>
      </c>
      <c r="H12" s="27">
        <f>IF(ISNUMBER($G12),SUM(H8:H11),"")</f>
        <v>2</v>
      </c>
      <c r="I12" s="82"/>
      <c r="K12" s="71">
        <v>1234</v>
      </c>
      <c r="L12" s="72"/>
      <c r="M12" s="26" t="s">
        <v>12</v>
      </c>
      <c r="N12" s="27">
        <f>IF(ISNUMBER($G12),SUM(N8:N11),"")</f>
        <v>280</v>
      </c>
      <c r="O12" s="28">
        <f>IF(ISNUMBER($G12),SUM(O8:O11),"")</f>
        <v>131</v>
      </c>
      <c r="P12" s="28">
        <f>IF(ISNUMBER($G12),SUM(P8:P11),"")</f>
        <v>8</v>
      </c>
      <c r="Q12" s="29">
        <f>IF(SUM($G8:$G11)+SUM($Q8:$Q11)&gt;0,SUM(Q8:Q11),"")</f>
        <v>411</v>
      </c>
      <c r="R12" s="27">
        <f>IF(ISNUMBER($G12),SUM(R8:R11),"")</f>
        <v>0</v>
      </c>
      <c r="S12" s="82"/>
    </row>
    <row r="13" spans="1:19" ht="12.75" customHeight="1">
      <c r="A13" s="73" t="s">
        <v>144</v>
      </c>
      <c r="B13" s="74"/>
      <c r="C13" s="10">
        <v>1</v>
      </c>
      <c r="D13" s="11">
        <v>145</v>
      </c>
      <c r="E13" s="12">
        <v>70</v>
      </c>
      <c r="F13" s="12">
        <v>3</v>
      </c>
      <c r="G13" s="13">
        <f>IF(AND(ISBLANK(D13),ISBLANK(E13)),"",D13+E13)</f>
        <v>215</v>
      </c>
      <c r="H13" s="14">
        <f>IF(OR(ISNUMBER($G13),ISNUMBER($Q13)),(SIGN(N($G13)-N($Q13))+1)/2,"")</f>
        <v>1</v>
      </c>
      <c r="I13" s="15"/>
      <c r="K13" s="73" t="s">
        <v>143</v>
      </c>
      <c r="L13" s="74"/>
      <c r="M13" s="10">
        <v>1</v>
      </c>
      <c r="N13" s="11">
        <v>147</v>
      </c>
      <c r="O13" s="12">
        <v>54</v>
      </c>
      <c r="P13" s="12">
        <v>4</v>
      </c>
      <c r="Q13" s="13">
        <f>IF(AND(ISBLANK(N13),ISBLANK(O13)),"",N13+O13)</f>
        <v>201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144</v>
      </c>
      <c r="E14" s="18">
        <v>72</v>
      </c>
      <c r="F14" s="18">
        <v>3</v>
      </c>
      <c r="G14" s="19">
        <f>IF(AND(ISBLANK(D14),ISBLANK(E14)),"",D14+E14)</f>
        <v>216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166</v>
      </c>
      <c r="O14" s="18">
        <v>68</v>
      </c>
      <c r="P14" s="18">
        <v>5</v>
      </c>
      <c r="Q14" s="19">
        <f>IF(AND(ISBLANK(N14),ISBLANK(O14)),"",N14+O14)</f>
        <v>234</v>
      </c>
      <c r="R14" s="20">
        <f>IF(ISNUMBER($H14),1-$H14,"")</f>
        <v>1</v>
      </c>
      <c r="S14" s="15"/>
    </row>
    <row r="15" spans="1:19" ht="12.75" customHeight="1" thickBot="1">
      <c r="A15" s="77" t="s">
        <v>135</v>
      </c>
      <c r="B15" s="78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7" t="s">
        <v>142</v>
      </c>
      <c r="L15" s="78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9"/>
      <c r="B16" s="80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81">
        <f>IF(ISNUMBER(H17),(SIGN(1000*($H17-$R17)+$G17-$Q17)+1)/2,"")</f>
        <v>0</v>
      </c>
      <c r="K16" s="79"/>
      <c r="L16" s="80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81">
        <f>IF(ISNUMBER($I16),1-$I16,"")</f>
        <v>1</v>
      </c>
    </row>
    <row r="17" spans="1:19" ht="15.75" customHeight="1" thickBot="1">
      <c r="A17" s="71">
        <v>5057</v>
      </c>
      <c r="B17" s="72"/>
      <c r="C17" s="26" t="s">
        <v>12</v>
      </c>
      <c r="D17" s="27">
        <f>IF(ISNUMBER($G17),SUM(D13:D16),"")</f>
        <v>289</v>
      </c>
      <c r="E17" s="28">
        <f>IF(ISNUMBER($G17),SUM(E13:E16),"")</f>
        <v>142</v>
      </c>
      <c r="F17" s="28">
        <f>IF(ISNUMBER($G17),SUM(F13:F16),"")</f>
        <v>6</v>
      </c>
      <c r="G17" s="29">
        <f>IF(SUM($G13:$G16)+SUM($Q13:$Q16)&gt;0,SUM(G13:G16),"")</f>
        <v>431</v>
      </c>
      <c r="H17" s="27">
        <f>IF(ISNUMBER($G17),SUM(H13:H16),"")</f>
        <v>1</v>
      </c>
      <c r="I17" s="82"/>
      <c r="K17" s="71">
        <v>10118</v>
      </c>
      <c r="L17" s="72"/>
      <c r="M17" s="26" t="s">
        <v>12</v>
      </c>
      <c r="N17" s="27">
        <f>IF(ISNUMBER($G17),SUM(N13:N16),"")</f>
        <v>313</v>
      </c>
      <c r="O17" s="28">
        <f>IF(ISNUMBER($G17),SUM(O13:O16),"")</f>
        <v>122</v>
      </c>
      <c r="P17" s="28">
        <f>IF(ISNUMBER($G17),SUM(P13:P16),"")</f>
        <v>9</v>
      </c>
      <c r="Q17" s="29">
        <f>IF(SUM($G13:$G16)+SUM($Q13:$Q16)&gt;0,SUM(Q13:Q16),"")</f>
        <v>435</v>
      </c>
      <c r="R17" s="27">
        <f>IF(ISNUMBER($G17),SUM(R13:R16),"")</f>
        <v>1</v>
      </c>
      <c r="S17" s="82"/>
    </row>
    <row r="18" spans="1:19" ht="12.75" customHeight="1">
      <c r="A18" s="73" t="s">
        <v>141</v>
      </c>
      <c r="B18" s="74"/>
      <c r="C18" s="10">
        <v>1</v>
      </c>
      <c r="D18" s="11">
        <v>153</v>
      </c>
      <c r="E18" s="12">
        <v>69</v>
      </c>
      <c r="F18" s="12">
        <v>3</v>
      </c>
      <c r="G18" s="13">
        <f>IF(AND(ISBLANK(D18),ISBLANK(E18)),"",D18+E18)</f>
        <v>222</v>
      </c>
      <c r="H18" s="14">
        <f>IF(OR(ISNUMBER($G18),ISNUMBER($Q18)),(SIGN(N($G18)-N($Q18))+1)/2,"")</f>
        <v>0</v>
      </c>
      <c r="I18" s="15"/>
      <c r="K18" s="73" t="s">
        <v>140</v>
      </c>
      <c r="L18" s="74"/>
      <c r="M18" s="10">
        <v>1</v>
      </c>
      <c r="N18" s="11">
        <v>153</v>
      </c>
      <c r="O18" s="12">
        <v>71</v>
      </c>
      <c r="P18" s="12">
        <v>5</v>
      </c>
      <c r="Q18" s="13">
        <f>IF(AND(ISBLANK(N18),ISBLANK(O18)),"",N18+O18)</f>
        <v>224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148</v>
      </c>
      <c r="E19" s="18">
        <v>63</v>
      </c>
      <c r="F19" s="18">
        <v>2</v>
      </c>
      <c r="G19" s="19">
        <f>IF(AND(ISBLANK(D19),ISBLANK(E19)),"",D19+E19)</f>
        <v>211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145</v>
      </c>
      <c r="O19" s="18">
        <v>63</v>
      </c>
      <c r="P19" s="18">
        <v>4</v>
      </c>
      <c r="Q19" s="19">
        <f>IF(AND(ISBLANK(N19),ISBLANK(O19)),"",N19+O19)</f>
        <v>208</v>
      </c>
      <c r="R19" s="20">
        <f>IF(ISNUMBER($H19),1-$H19,"")</f>
        <v>0</v>
      </c>
      <c r="S19" s="15"/>
    </row>
    <row r="20" spans="1:19" ht="12.75" customHeight="1" thickBot="1">
      <c r="A20" s="77" t="s">
        <v>77</v>
      </c>
      <c r="B20" s="78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7" t="s">
        <v>56</v>
      </c>
      <c r="L20" s="78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9"/>
      <c r="B21" s="80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81">
        <f>IF(ISNUMBER(H22),(SIGN(1000*($H22-$R22)+$G22-$Q22)+1)/2,"")</f>
        <v>1</v>
      </c>
      <c r="K21" s="79"/>
      <c r="L21" s="80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81">
        <f>IF(ISNUMBER($I21),1-$I21,"")</f>
        <v>0</v>
      </c>
    </row>
    <row r="22" spans="1:19" ht="15.75" customHeight="1" thickBot="1">
      <c r="A22" s="71">
        <v>15749</v>
      </c>
      <c r="B22" s="72"/>
      <c r="C22" s="26" t="s">
        <v>12</v>
      </c>
      <c r="D22" s="27">
        <f>IF(ISNUMBER($G22),SUM(D18:D21),"")</f>
        <v>301</v>
      </c>
      <c r="E22" s="28">
        <f>IF(ISNUMBER($G22),SUM(E18:E21),"")</f>
        <v>132</v>
      </c>
      <c r="F22" s="28">
        <f>IF(ISNUMBER($G22),SUM(F18:F21),"")</f>
        <v>5</v>
      </c>
      <c r="G22" s="29">
        <f>IF(SUM($G18:$G21)+SUM($Q18:$Q21)&gt;0,SUM(G18:G21),"")</f>
        <v>433</v>
      </c>
      <c r="H22" s="27">
        <f>IF(ISNUMBER($G22),SUM(H18:H21),"")</f>
        <v>1</v>
      </c>
      <c r="I22" s="82"/>
      <c r="K22" s="71">
        <v>9466</v>
      </c>
      <c r="L22" s="72"/>
      <c r="M22" s="26" t="s">
        <v>12</v>
      </c>
      <c r="N22" s="27">
        <f>IF(ISNUMBER($G22),SUM(N18:N21),"")</f>
        <v>298</v>
      </c>
      <c r="O22" s="28">
        <f>IF(ISNUMBER($G22),SUM(O18:O21),"")</f>
        <v>134</v>
      </c>
      <c r="P22" s="28">
        <f>IF(ISNUMBER($G22),SUM(P18:P21),"")</f>
        <v>9</v>
      </c>
      <c r="Q22" s="29">
        <f>IF(SUM($G18:$G21)+SUM($Q18:$Q21)&gt;0,SUM(Q18:Q21),"")</f>
        <v>432</v>
      </c>
      <c r="R22" s="27">
        <f>IF(ISNUMBER($G22),SUM(R18:R21),"")</f>
        <v>1</v>
      </c>
      <c r="S22" s="82"/>
    </row>
    <row r="23" spans="1:19" ht="12.75" customHeight="1">
      <c r="A23" s="73" t="s">
        <v>139</v>
      </c>
      <c r="B23" s="74"/>
      <c r="C23" s="10">
        <v>1</v>
      </c>
      <c r="D23" s="11">
        <v>149</v>
      </c>
      <c r="E23" s="12">
        <v>71</v>
      </c>
      <c r="F23" s="12">
        <v>2</v>
      </c>
      <c r="G23" s="13">
        <f>IF(AND(ISBLANK(D23),ISBLANK(E23)),"",D23+E23)</f>
        <v>220</v>
      </c>
      <c r="H23" s="14">
        <f>IF(OR(ISNUMBER($G23),ISNUMBER($Q23)),(SIGN(N($G23)-N($Q23))+1)/2,"")</f>
        <v>1</v>
      </c>
      <c r="I23" s="15"/>
      <c r="K23" s="73" t="s">
        <v>138</v>
      </c>
      <c r="L23" s="74"/>
      <c r="M23" s="10">
        <v>1</v>
      </c>
      <c r="N23" s="11">
        <v>133</v>
      </c>
      <c r="O23" s="12">
        <v>61</v>
      </c>
      <c r="P23" s="12">
        <v>5</v>
      </c>
      <c r="Q23" s="13">
        <f>IF(AND(ISBLANK(N23),ISBLANK(O23)),"",N23+O23)</f>
        <v>194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157</v>
      </c>
      <c r="E24" s="18">
        <v>99</v>
      </c>
      <c r="F24" s="18">
        <v>0</v>
      </c>
      <c r="G24" s="19">
        <f>IF(AND(ISBLANK(D24),ISBLANK(E24)),"",D24+E24)</f>
        <v>256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161</v>
      </c>
      <c r="O24" s="18">
        <v>62</v>
      </c>
      <c r="P24" s="18">
        <v>2</v>
      </c>
      <c r="Q24" s="19">
        <f>IF(AND(ISBLANK(N24),ISBLANK(O24)),"",N24+O24)</f>
        <v>223</v>
      </c>
      <c r="R24" s="20">
        <f>IF(ISNUMBER($H24),1-$H24,"")</f>
        <v>0</v>
      </c>
      <c r="S24" s="15"/>
    </row>
    <row r="25" spans="1:19" ht="12.75" customHeight="1" thickBot="1">
      <c r="A25" s="77" t="s">
        <v>84</v>
      </c>
      <c r="B25" s="78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7" t="s">
        <v>116</v>
      </c>
      <c r="L25" s="78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9"/>
      <c r="B26" s="80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81">
        <f>IF(ISNUMBER(H27),(SIGN(1000*($H27-$R27)+$G27-$Q27)+1)/2,"")</f>
        <v>1</v>
      </c>
      <c r="K26" s="79"/>
      <c r="L26" s="80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81">
        <f>IF(ISNUMBER($I26),1-$I26,"")</f>
        <v>0</v>
      </c>
    </row>
    <row r="27" spans="1:19" ht="15.75" customHeight="1" thickBot="1">
      <c r="A27" s="71">
        <v>17848</v>
      </c>
      <c r="B27" s="72"/>
      <c r="C27" s="26" t="s">
        <v>12</v>
      </c>
      <c r="D27" s="27">
        <f>IF(ISNUMBER($G27),SUM(D23:D26),"")</f>
        <v>306</v>
      </c>
      <c r="E27" s="28">
        <f>IF(ISNUMBER($G27),SUM(E23:E26),"")</f>
        <v>170</v>
      </c>
      <c r="F27" s="28">
        <f>IF(ISNUMBER($G27),SUM(F23:F26),"")</f>
        <v>2</v>
      </c>
      <c r="G27" s="29">
        <f>IF(SUM($G23:$G26)+SUM($Q23:$Q26)&gt;0,SUM(G23:G26),"")</f>
        <v>476</v>
      </c>
      <c r="H27" s="27">
        <f>IF(ISNUMBER($G27),SUM(H23:H26),"")</f>
        <v>2</v>
      </c>
      <c r="I27" s="82"/>
      <c r="K27" s="71">
        <v>9470</v>
      </c>
      <c r="L27" s="72"/>
      <c r="M27" s="26" t="s">
        <v>12</v>
      </c>
      <c r="N27" s="27">
        <f>IF(ISNUMBER($G27),SUM(N23:N26),"")</f>
        <v>294</v>
      </c>
      <c r="O27" s="28">
        <f>IF(ISNUMBER($G27),SUM(O23:O26),"")</f>
        <v>123</v>
      </c>
      <c r="P27" s="28">
        <f>IF(ISNUMBER($G27),SUM(P23:P26),"")</f>
        <v>7</v>
      </c>
      <c r="Q27" s="29">
        <f>IF(SUM($G23:$G26)+SUM($Q23:$Q26)&gt;0,SUM(Q23:Q26),"")</f>
        <v>417</v>
      </c>
      <c r="R27" s="27">
        <f>IF(ISNUMBER($G27),SUM(R23:R26),"")</f>
        <v>0</v>
      </c>
      <c r="S27" s="82"/>
    </row>
    <row r="28" spans="1:19" ht="12.75" customHeight="1">
      <c r="A28" s="73" t="s">
        <v>137</v>
      </c>
      <c r="B28" s="74"/>
      <c r="C28" s="10">
        <v>1</v>
      </c>
      <c r="D28" s="11">
        <v>139</v>
      </c>
      <c r="E28" s="12">
        <v>53</v>
      </c>
      <c r="F28" s="12">
        <v>3</v>
      </c>
      <c r="G28" s="13">
        <f>IF(AND(ISBLANK(D28),ISBLANK(E28)),"",D28+E28)</f>
        <v>192</v>
      </c>
      <c r="H28" s="14">
        <f>IF(OR(ISNUMBER($G28),ISNUMBER($Q28)),(SIGN(N($G28)-N($Q28))+1)/2,"")</f>
        <v>0</v>
      </c>
      <c r="I28" s="15"/>
      <c r="K28" s="73" t="s">
        <v>136</v>
      </c>
      <c r="L28" s="74"/>
      <c r="M28" s="10">
        <v>1</v>
      </c>
      <c r="N28" s="11">
        <v>149</v>
      </c>
      <c r="O28" s="12">
        <v>72</v>
      </c>
      <c r="P28" s="12">
        <v>2</v>
      </c>
      <c r="Q28" s="13">
        <f>IF(AND(ISBLANK(N28),ISBLANK(O28)),"",N28+O28)</f>
        <v>221</v>
      </c>
      <c r="R28" s="14">
        <f>IF(ISNUMBER($H28),1-$H28,"")</f>
        <v>1</v>
      </c>
      <c r="S28" s="15"/>
    </row>
    <row r="29" spans="1:19" ht="12.75" customHeight="1">
      <c r="A29" s="75"/>
      <c r="B29" s="76"/>
      <c r="C29" s="16">
        <v>2</v>
      </c>
      <c r="D29" s="17">
        <v>162</v>
      </c>
      <c r="E29" s="18">
        <v>71</v>
      </c>
      <c r="F29" s="18">
        <v>2</v>
      </c>
      <c r="G29" s="19">
        <f>IF(AND(ISBLANK(D29),ISBLANK(E29)),"",D29+E29)</f>
        <v>233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155</v>
      </c>
      <c r="O29" s="18">
        <v>63</v>
      </c>
      <c r="P29" s="18">
        <v>5</v>
      </c>
      <c r="Q29" s="19">
        <f>IF(AND(ISBLANK(N29),ISBLANK(O29)),"",N29+O29)</f>
        <v>218</v>
      </c>
      <c r="R29" s="20">
        <f>IF(ISNUMBER($H29),1-$H29,"")</f>
        <v>0</v>
      </c>
      <c r="S29" s="15"/>
    </row>
    <row r="30" spans="1:19" ht="12.75" customHeight="1" thickBot="1">
      <c r="A30" s="77" t="s">
        <v>135</v>
      </c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 t="s">
        <v>134</v>
      </c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81">
        <f>IF(ISNUMBER(H32),(SIGN(1000*($H32-$R32)+$G32-$Q32)+1)/2,"")</f>
        <v>0</v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81">
        <f>IF(ISNUMBER($I31),1-$I31,"")</f>
        <v>1</v>
      </c>
    </row>
    <row r="32" spans="1:19" ht="15.75" customHeight="1" thickBot="1">
      <c r="A32" s="71">
        <v>10537</v>
      </c>
      <c r="B32" s="72"/>
      <c r="C32" s="26" t="s">
        <v>12</v>
      </c>
      <c r="D32" s="27">
        <f>IF(ISNUMBER($G32),SUM(D28:D31),"")</f>
        <v>301</v>
      </c>
      <c r="E32" s="28">
        <f>IF(ISNUMBER($G32),SUM(E28:E31),"")</f>
        <v>124</v>
      </c>
      <c r="F32" s="28">
        <f>IF(ISNUMBER($G32),SUM(F28:F31),"")</f>
        <v>5</v>
      </c>
      <c r="G32" s="29">
        <f>IF(SUM($G28:$G31)+SUM($Q28:$Q31)&gt;0,SUM(G28:G31),"")</f>
        <v>425</v>
      </c>
      <c r="H32" s="27">
        <f>IF(ISNUMBER($G32),SUM(H28:H31),"")</f>
        <v>1</v>
      </c>
      <c r="I32" s="82"/>
      <c r="K32" s="71">
        <v>9458</v>
      </c>
      <c r="L32" s="72"/>
      <c r="M32" s="26" t="s">
        <v>12</v>
      </c>
      <c r="N32" s="27">
        <f>IF(ISNUMBER($G32),SUM(N28:N31),"")</f>
        <v>304</v>
      </c>
      <c r="O32" s="28">
        <f>IF(ISNUMBER($G32),SUM(O28:O31),"")</f>
        <v>135</v>
      </c>
      <c r="P32" s="28">
        <f>IF(ISNUMBER($G32),SUM(P28:P31),"")</f>
        <v>7</v>
      </c>
      <c r="Q32" s="29">
        <f>IF(SUM($G28:$G31)+SUM($Q28:$Q31)&gt;0,SUM(Q28:Q31),"")</f>
        <v>439</v>
      </c>
      <c r="R32" s="27">
        <f>IF(ISNUMBER($G32),SUM(R28:R31),"")</f>
        <v>1</v>
      </c>
      <c r="S32" s="82"/>
    </row>
    <row r="33" spans="1:19" ht="12.75" customHeight="1">
      <c r="A33" s="73" t="s">
        <v>133</v>
      </c>
      <c r="B33" s="74"/>
      <c r="C33" s="10">
        <v>1</v>
      </c>
      <c r="D33" s="11">
        <v>150</v>
      </c>
      <c r="E33" s="12">
        <v>81</v>
      </c>
      <c r="F33" s="12">
        <v>1</v>
      </c>
      <c r="G33" s="13">
        <f>IF(AND(ISBLANK(D33),ISBLANK(E33)),"",D33+E33)</f>
        <v>231</v>
      </c>
      <c r="H33" s="14">
        <f>IF(OR(ISNUMBER($G33),ISNUMBER($Q33)),(SIGN(N($G33)-N($Q33))+1)/2,"")</f>
        <v>0</v>
      </c>
      <c r="I33" s="15"/>
      <c r="K33" s="73" t="s">
        <v>132</v>
      </c>
      <c r="L33" s="74"/>
      <c r="M33" s="10">
        <v>1</v>
      </c>
      <c r="N33" s="11">
        <v>172</v>
      </c>
      <c r="O33" s="12">
        <v>80</v>
      </c>
      <c r="P33" s="12">
        <v>1</v>
      </c>
      <c r="Q33" s="13">
        <f>IF(AND(ISBLANK(N33),ISBLANK(O33)),"",N33+O33)</f>
        <v>252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132</v>
      </c>
      <c r="E34" s="18">
        <v>98</v>
      </c>
      <c r="F34" s="18">
        <v>0</v>
      </c>
      <c r="G34" s="19">
        <f>IF(AND(ISBLANK(D34),ISBLANK(E34)),"",D34+E34)</f>
        <v>230</v>
      </c>
      <c r="H34" s="20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152</v>
      </c>
      <c r="O34" s="18">
        <v>88</v>
      </c>
      <c r="P34" s="18">
        <v>0</v>
      </c>
      <c r="Q34" s="19">
        <f>IF(AND(ISBLANK(N34),ISBLANK(O34)),"",N34+O34)</f>
        <v>240</v>
      </c>
      <c r="R34" s="20">
        <f>IF(ISNUMBER($H34),1-$H34,"")</f>
        <v>1</v>
      </c>
      <c r="S34" s="15"/>
    </row>
    <row r="35" spans="1:19" ht="12.75" customHeight="1" thickBot="1">
      <c r="A35" s="77" t="s">
        <v>77</v>
      </c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 t="s">
        <v>131</v>
      </c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81">
        <f>IF(ISNUMBER(H37),(SIGN(1000*($H37-$R37)+$G37-$Q37)+1)/2,"")</f>
        <v>0</v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81">
        <f>IF(ISNUMBER($I36),1-$I36,"")</f>
        <v>1</v>
      </c>
    </row>
    <row r="37" spans="1:19" ht="15.75" customHeight="1" thickBot="1">
      <c r="A37" s="71">
        <v>5062</v>
      </c>
      <c r="B37" s="72"/>
      <c r="C37" s="26" t="s">
        <v>12</v>
      </c>
      <c r="D37" s="27">
        <f>IF(ISNUMBER($G37),SUM(D33:D36),"")</f>
        <v>282</v>
      </c>
      <c r="E37" s="28">
        <f>IF(ISNUMBER($G37),SUM(E33:E36),"")</f>
        <v>179</v>
      </c>
      <c r="F37" s="28">
        <f>IF(ISNUMBER($G37),SUM(F33:F36),"")</f>
        <v>1</v>
      </c>
      <c r="G37" s="29">
        <f>IF(SUM($G33:$G36)+SUM($Q33:$Q36)&gt;0,SUM(G33:G36),"")</f>
        <v>461</v>
      </c>
      <c r="H37" s="27">
        <f>IF(ISNUMBER($G37),SUM(H33:H36),"")</f>
        <v>0</v>
      </c>
      <c r="I37" s="82"/>
      <c r="K37" s="71">
        <v>9468</v>
      </c>
      <c r="L37" s="72"/>
      <c r="M37" s="26" t="s">
        <v>12</v>
      </c>
      <c r="N37" s="27">
        <f>IF(ISNUMBER($G37),SUM(N33:N36),"")</f>
        <v>324</v>
      </c>
      <c r="O37" s="28">
        <f>IF(ISNUMBER($G37),SUM(O33:O36),"")</f>
        <v>168</v>
      </c>
      <c r="P37" s="28">
        <f>IF(ISNUMBER($G37),SUM(P33:P36),"")</f>
        <v>1</v>
      </c>
      <c r="Q37" s="29">
        <f>IF(SUM($G33:$G36)+SUM($Q33:$Q36)&gt;0,SUM(Q33:Q36),"")</f>
        <v>492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1786</v>
      </c>
      <c r="E39" s="34">
        <f>IF(ISNUMBER($G39),SUM(E12,E17,E22,E27,E32,E37),"")</f>
        <v>895</v>
      </c>
      <c r="F39" s="34">
        <f>IF(ISNUMBER($G39),SUM(F12,F17,F22,F27,F32,F37),"")</f>
        <v>23</v>
      </c>
      <c r="G39" s="35">
        <f>IF(SUM($G$8:$G$37)+SUM($Q$8:$Q$37)&gt;0,SUM(G12,G17,G22,G27,G32,G37),"")</f>
        <v>2681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1813</v>
      </c>
      <c r="O39" s="34">
        <f>IF(ISNUMBER($G39),SUM(O12,O17,O22,O27,O32,O37),"")</f>
        <v>813</v>
      </c>
      <c r="P39" s="34">
        <f>IF(ISNUMBER($G39),SUM(P12,P17,P22,P27,P32,P37),"")</f>
        <v>41</v>
      </c>
      <c r="Q39" s="35">
        <f>IF(SUM($G$8:$G$37)+SUM($Q$8:$Q$37)&gt;0,SUM(Q12,Q17,Q22,Q27,Q32,Q37),"")</f>
        <v>2626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5" t="s">
        <v>130</v>
      </c>
      <c r="D41" s="125"/>
      <c r="E41" s="125"/>
      <c r="G41" s="108" t="s">
        <v>16</v>
      </c>
      <c r="H41" s="108"/>
      <c r="I41" s="40">
        <f>IF(ISNUMBER(I$39),SUM(I11,I16,I21,I26,I31,I36,I39),"")</f>
        <v>5</v>
      </c>
      <c r="K41" s="38"/>
      <c r="L41" s="39" t="s">
        <v>22</v>
      </c>
      <c r="M41" s="125" t="s">
        <v>129</v>
      </c>
      <c r="N41" s="125"/>
      <c r="O41" s="125"/>
      <c r="Q41" s="108" t="s">
        <v>16</v>
      </c>
      <c r="R41" s="108"/>
      <c r="S41" s="40">
        <f>IF(ISNUMBER(S$39),SUM(S11,S16,S21,S26,S31,S36,S39),"")</f>
        <v>3</v>
      </c>
    </row>
    <row r="42" spans="1:19" ht="18" customHeight="1">
      <c r="A42" s="38"/>
      <c r="B42" s="39" t="s">
        <v>21</v>
      </c>
      <c r="C42" s="126"/>
      <c r="D42" s="126"/>
      <c r="E42" s="126"/>
      <c r="G42" s="41"/>
      <c r="H42" s="41"/>
      <c r="I42" s="41"/>
      <c r="K42" s="38"/>
      <c r="L42" s="39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7" t="s">
        <v>128</v>
      </c>
      <c r="D43" s="127"/>
      <c r="E43" s="127"/>
      <c r="F43" s="127"/>
      <c r="G43" s="127"/>
      <c r="H43" s="127"/>
      <c r="I43" s="39"/>
      <c r="J43" s="39"/>
      <c r="K43" s="39" t="s">
        <v>25</v>
      </c>
      <c r="L43" s="128" t="s">
        <v>127</v>
      </c>
      <c r="M43" s="128"/>
      <c r="O43" s="39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Sokol Benešov B – PSK Union Praha A</v>
      </c>
    </row>
    <row r="46" spans="2:11" ht="19.5" customHeight="1">
      <c r="B46" s="2" t="s">
        <v>31</v>
      </c>
      <c r="C46" s="132">
        <v>0.7083333333333334</v>
      </c>
      <c r="D46" s="105"/>
      <c r="I46" s="2" t="s">
        <v>33</v>
      </c>
      <c r="J46" s="105">
        <v>21</v>
      </c>
      <c r="K46" s="105"/>
    </row>
    <row r="47" spans="2:19" ht="19.5" customHeight="1">
      <c r="B47" s="2" t="s">
        <v>32</v>
      </c>
      <c r="C47" s="106">
        <v>0.8125</v>
      </c>
      <c r="D47" s="107"/>
      <c r="I47" s="2" t="s">
        <v>34</v>
      </c>
      <c r="J47" s="107">
        <v>5</v>
      </c>
      <c r="K47" s="107"/>
      <c r="P47" s="2" t="s">
        <v>35</v>
      </c>
      <c r="Q47" s="123">
        <v>42978</v>
      </c>
      <c r="R47" s="124"/>
      <c r="S47" s="124"/>
    </row>
    <row r="48" ht="9.75" customHeight="1"/>
    <row r="49" spans="1:19" ht="15" customHeight="1">
      <c r="A49" s="117" t="s">
        <v>17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</row>
    <row r="50" spans="1:19" ht="81" customHeight="1">
      <c r="A50" s="120" t="s">
        <v>126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7" t="s">
        <v>18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5" t="s">
        <v>19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3"/>
    </row>
    <row r="62" spans="1:19" ht="81" customHeight="1">
      <c r="A62" s="114" t="s">
        <v>52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7" t="s">
        <v>20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</row>
    <row r="65" spans="1:19" ht="81" customHeight="1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5"/>
      <c r="B66" s="66" t="s">
        <v>36</v>
      </c>
      <c r="C66" s="109">
        <v>42083</v>
      </c>
      <c r="D66" s="110"/>
      <c r="E66" s="110"/>
      <c r="F66" s="110"/>
      <c r="G66" s="110"/>
      <c r="H66" s="110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K8:L9"/>
    <mergeCell ref="A10:B11"/>
    <mergeCell ref="A12:B12"/>
    <mergeCell ref="A13:B14"/>
    <mergeCell ref="I16:I17"/>
    <mergeCell ref="A15:B16"/>
    <mergeCell ref="K15:L16"/>
    <mergeCell ref="I11:I12"/>
    <mergeCell ref="M5:M6"/>
    <mergeCell ref="K5:L5"/>
    <mergeCell ref="K6:L6"/>
    <mergeCell ref="B3:I3"/>
    <mergeCell ref="L3:S3"/>
    <mergeCell ref="R5:S5"/>
    <mergeCell ref="A5:B5"/>
    <mergeCell ref="A6:B6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4" t="s">
        <v>38</v>
      </c>
      <c r="L1" s="263" t="s">
        <v>125</v>
      </c>
      <c r="M1" s="263"/>
      <c r="N1" s="263"/>
      <c r="O1" s="262" t="s">
        <v>37</v>
      </c>
      <c r="P1" s="262"/>
      <c r="Q1" s="261">
        <v>42079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124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123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122</v>
      </c>
      <c r="B8" s="236"/>
      <c r="C8" s="235">
        <v>1</v>
      </c>
      <c r="D8" s="234">
        <v>152</v>
      </c>
      <c r="E8" s="233">
        <v>70</v>
      </c>
      <c r="F8" s="233">
        <v>1</v>
      </c>
      <c r="G8" s="232">
        <f>IF(AND(ISBLANK(D8),ISBLANK(E8)),"",D8+E8)</f>
        <v>222</v>
      </c>
      <c r="H8" s="231">
        <f>IF(OR(ISNUMBER($G8),ISNUMBER($Q8)),(SIGN(N($G8)-N($Q8))+1)/2,"")</f>
        <v>0</v>
      </c>
      <c r="I8" s="221"/>
      <c r="K8" s="237" t="s">
        <v>121</v>
      </c>
      <c r="L8" s="236"/>
      <c r="M8" s="235">
        <v>1</v>
      </c>
      <c r="N8" s="234">
        <v>148</v>
      </c>
      <c r="O8" s="233">
        <v>78</v>
      </c>
      <c r="P8" s="233">
        <v>2</v>
      </c>
      <c r="Q8" s="232">
        <f>IF(AND(ISBLANK(N8),ISBLANK(O8)),"",N8+O8)</f>
        <v>226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169</v>
      </c>
      <c r="E9" s="224">
        <v>72</v>
      </c>
      <c r="F9" s="224">
        <v>0</v>
      </c>
      <c r="G9" s="223">
        <f>IF(AND(ISBLANK(D9),ISBLANK(E9)),"",D9+E9)</f>
        <v>241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139</v>
      </c>
      <c r="O9" s="224">
        <v>61</v>
      </c>
      <c r="P9" s="224">
        <v>2</v>
      </c>
      <c r="Q9" s="223">
        <f>IF(AND(ISBLANK(N9),ISBLANK(O9)),"",N9+O9)</f>
        <v>200</v>
      </c>
      <c r="R9" s="222">
        <f>IF(ISNUMBER($H9),1-$H9,"")</f>
        <v>0</v>
      </c>
      <c r="S9" s="221"/>
    </row>
    <row r="10" spans="1:19" ht="12.75" customHeight="1" thickBot="1">
      <c r="A10" s="228" t="s">
        <v>120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119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1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0</v>
      </c>
    </row>
    <row r="12" spans="1:19" ht="15.75" customHeight="1" thickBot="1">
      <c r="A12" s="212">
        <v>1116</v>
      </c>
      <c r="B12" s="211"/>
      <c r="C12" s="210" t="s">
        <v>12</v>
      </c>
      <c r="D12" s="207">
        <f>IF(ISNUMBER($G12),SUM(D8:D11),"")</f>
        <v>321</v>
      </c>
      <c r="E12" s="209">
        <f>IF(ISNUMBER($G12),SUM(E8:E11),"")</f>
        <v>142</v>
      </c>
      <c r="F12" s="209">
        <f>IF(ISNUMBER($G12),SUM(F8:F11),"")</f>
        <v>1</v>
      </c>
      <c r="G12" s="208">
        <f>IF(SUM($G8:$G11)+SUM($Q8:$Q11)&gt;0,SUM(G8:G11),"")</f>
        <v>463</v>
      </c>
      <c r="H12" s="207">
        <f>IF(ISNUMBER($G12),SUM(H8:H11),"")</f>
        <v>1</v>
      </c>
      <c r="I12" s="206"/>
      <c r="K12" s="212">
        <v>1649</v>
      </c>
      <c r="L12" s="211"/>
      <c r="M12" s="210" t="s">
        <v>12</v>
      </c>
      <c r="N12" s="207">
        <f>IF(ISNUMBER($G12),SUM(N8:N11),"")</f>
        <v>287</v>
      </c>
      <c r="O12" s="209">
        <f>IF(ISNUMBER($G12),SUM(O8:O11),"")</f>
        <v>139</v>
      </c>
      <c r="P12" s="209">
        <f>IF(ISNUMBER($G12),SUM(P8:P11),"")</f>
        <v>4</v>
      </c>
      <c r="Q12" s="208">
        <f>IF(SUM($G8:$G11)+SUM($Q8:$Q11)&gt;0,SUM(Q8:Q11),"")</f>
        <v>426</v>
      </c>
      <c r="R12" s="207">
        <f>IF(ISNUMBER($G12),SUM(R8:R11),"")</f>
        <v>1</v>
      </c>
      <c r="S12" s="206"/>
    </row>
    <row r="13" spans="1:19" ht="12.75" customHeight="1">
      <c r="A13" s="237" t="s">
        <v>118</v>
      </c>
      <c r="B13" s="236"/>
      <c r="C13" s="235">
        <v>1</v>
      </c>
      <c r="D13" s="234">
        <v>136</v>
      </c>
      <c r="E13" s="233">
        <v>53</v>
      </c>
      <c r="F13" s="233">
        <v>8</v>
      </c>
      <c r="G13" s="232">
        <f>IF(AND(ISBLANK(D13),ISBLANK(E13)),"",D13+E13)</f>
        <v>189</v>
      </c>
      <c r="H13" s="231">
        <f>IF(OR(ISNUMBER($G13),ISNUMBER($Q13)),(SIGN(N($G13)-N($Q13))+1)/2,"")</f>
        <v>0</v>
      </c>
      <c r="I13" s="221"/>
      <c r="K13" s="237" t="s">
        <v>117</v>
      </c>
      <c r="L13" s="236"/>
      <c r="M13" s="235">
        <v>1</v>
      </c>
      <c r="N13" s="234">
        <v>155</v>
      </c>
      <c r="O13" s="233">
        <v>63</v>
      </c>
      <c r="P13" s="233">
        <v>5</v>
      </c>
      <c r="Q13" s="232">
        <f>IF(AND(ISBLANK(N13),ISBLANK(O13)),"",N13+O13)</f>
        <v>218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150</v>
      </c>
      <c r="E14" s="224">
        <v>62</v>
      </c>
      <c r="F14" s="224">
        <v>2</v>
      </c>
      <c r="G14" s="223">
        <f>IF(AND(ISBLANK(D14),ISBLANK(E14)),"",D14+E14)</f>
        <v>212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147</v>
      </c>
      <c r="O14" s="224">
        <v>53</v>
      </c>
      <c r="P14" s="224">
        <v>2</v>
      </c>
      <c r="Q14" s="223">
        <f>IF(AND(ISBLANK(N14),ISBLANK(O14)),"",N14+O14)</f>
        <v>200</v>
      </c>
      <c r="R14" s="222">
        <f>IF(ISNUMBER($H14),1-$H14,"")</f>
        <v>0</v>
      </c>
      <c r="S14" s="221"/>
    </row>
    <row r="15" spans="1:19" ht="12.75" customHeight="1" thickBot="1">
      <c r="A15" s="228" t="s">
        <v>113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116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12">
        <v>19713</v>
      </c>
      <c r="B17" s="211"/>
      <c r="C17" s="210" t="s">
        <v>12</v>
      </c>
      <c r="D17" s="207">
        <f>IF(ISNUMBER($G17),SUM(D13:D16),"")</f>
        <v>286</v>
      </c>
      <c r="E17" s="209">
        <f>IF(ISNUMBER($G17),SUM(E13:E16),"")</f>
        <v>115</v>
      </c>
      <c r="F17" s="209">
        <f>IF(ISNUMBER($G17),SUM(F13:F16),"")</f>
        <v>10</v>
      </c>
      <c r="G17" s="208">
        <f>IF(SUM($G13:$G16)+SUM($Q13:$Q16)&gt;0,SUM(G13:G16),"")</f>
        <v>401</v>
      </c>
      <c r="H17" s="207">
        <f>IF(ISNUMBER($G17),SUM(H13:H16),"")</f>
        <v>1</v>
      </c>
      <c r="I17" s="206"/>
      <c r="K17" s="212">
        <v>15286</v>
      </c>
      <c r="L17" s="211"/>
      <c r="M17" s="210" t="s">
        <v>12</v>
      </c>
      <c r="N17" s="207">
        <f>IF(ISNUMBER($G17),SUM(N13:N16),"")</f>
        <v>302</v>
      </c>
      <c r="O17" s="209">
        <f>IF(ISNUMBER($G17),SUM(O13:O16),"")</f>
        <v>116</v>
      </c>
      <c r="P17" s="209">
        <f>IF(ISNUMBER($G17),SUM(P13:P16),"")</f>
        <v>7</v>
      </c>
      <c r="Q17" s="208">
        <f>IF(SUM($G13:$G16)+SUM($Q13:$Q16)&gt;0,SUM(Q13:Q16),"")</f>
        <v>418</v>
      </c>
      <c r="R17" s="207">
        <f>IF(ISNUMBER($G17),SUM(R13:R16),"")</f>
        <v>1</v>
      </c>
      <c r="S17" s="206"/>
    </row>
    <row r="18" spans="1:19" ht="12.75" customHeight="1">
      <c r="A18" s="237" t="s">
        <v>115</v>
      </c>
      <c r="B18" s="236"/>
      <c r="C18" s="235">
        <v>1</v>
      </c>
      <c r="D18" s="234">
        <v>148</v>
      </c>
      <c r="E18" s="233">
        <v>54</v>
      </c>
      <c r="F18" s="233">
        <v>6</v>
      </c>
      <c r="G18" s="232">
        <f>IF(AND(ISBLANK(D18),ISBLANK(E18)),"",D18+E18)</f>
        <v>202</v>
      </c>
      <c r="H18" s="231">
        <f>IF(OR(ISNUMBER($G18),ISNUMBER($Q18)),(SIGN(N($G18)-N($Q18))+1)/2,"")</f>
        <v>0</v>
      </c>
      <c r="I18" s="221"/>
      <c r="K18" s="237" t="s">
        <v>114</v>
      </c>
      <c r="L18" s="236"/>
      <c r="M18" s="235">
        <v>1</v>
      </c>
      <c r="N18" s="234">
        <v>155</v>
      </c>
      <c r="O18" s="233">
        <v>61</v>
      </c>
      <c r="P18" s="233">
        <v>5</v>
      </c>
      <c r="Q18" s="232">
        <f>IF(AND(ISBLANK(N18),ISBLANK(O18)),"",N18+O18)</f>
        <v>216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150</v>
      </c>
      <c r="E19" s="224">
        <v>81</v>
      </c>
      <c r="F19" s="224">
        <v>2</v>
      </c>
      <c r="G19" s="223">
        <f>IF(AND(ISBLANK(D19),ISBLANK(E19)),"",D19+E19)</f>
        <v>231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115</v>
      </c>
      <c r="O19" s="224">
        <v>42</v>
      </c>
      <c r="P19" s="224">
        <v>5</v>
      </c>
      <c r="Q19" s="223">
        <f>IF(AND(ISBLANK(N19),ISBLANK(O19)),"",N19+O19)</f>
        <v>157</v>
      </c>
      <c r="R19" s="222">
        <f>IF(ISNUMBER($H19),1-$H19,"")</f>
        <v>0</v>
      </c>
      <c r="S19" s="221"/>
    </row>
    <row r="20" spans="1:19" ht="12.75" customHeight="1" thickBot="1">
      <c r="A20" s="228" t="s">
        <v>113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112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1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0</v>
      </c>
    </row>
    <row r="22" spans="1:19" ht="15.75" customHeight="1" thickBot="1">
      <c r="A22" s="212">
        <v>1124</v>
      </c>
      <c r="B22" s="211"/>
      <c r="C22" s="210" t="s">
        <v>12</v>
      </c>
      <c r="D22" s="207">
        <f>IF(ISNUMBER($G22),SUM(D18:D21),"")</f>
        <v>298</v>
      </c>
      <c r="E22" s="209">
        <f>IF(ISNUMBER($G22),SUM(E18:E21),"")</f>
        <v>135</v>
      </c>
      <c r="F22" s="209">
        <f>IF(ISNUMBER($G22),SUM(F18:F21),"")</f>
        <v>8</v>
      </c>
      <c r="G22" s="208">
        <f>IF(SUM($G18:$G21)+SUM($Q18:$Q21)&gt;0,SUM(G18:G21),"")</f>
        <v>433</v>
      </c>
      <c r="H22" s="207">
        <f>IF(ISNUMBER($G22),SUM(H18:H21),"")</f>
        <v>1</v>
      </c>
      <c r="I22" s="206"/>
      <c r="K22" s="212">
        <v>4982</v>
      </c>
      <c r="L22" s="211"/>
      <c r="M22" s="210" t="s">
        <v>12</v>
      </c>
      <c r="N22" s="207">
        <f>IF(ISNUMBER($G22),SUM(N18:N21),"")</f>
        <v>270</v>
      </c>
      <c r="O22" s="209">
        <f>IF(ISNUMBER($G22),SUM(O18:O21),"")</f>
        <v>103</v>
      </c>
      <c r="P22" s="209">
        <f>IF(ISNUMBER($G22),SUM(P18:P21),"")</f>
        <v>10</v>
      </c>
      <c r="Q22" s="208">
        <f>IF(SUM($G18:$G21)+SUM($Q18:$Q21)&gt;0,SUM(Q18:Q21),"")</f>
        <v>373</v>
      </c>
      <c r="R22" s="207">
        <f>IF(ISNUMBER($G22),SUM(R18:R21),"")</f>
        <v>1</v>
      </c>
      <c r="S22" s="206"/>
    </row>
    <row r="23" spans="1:19" ht="12.75" customHeight="1">
      <c r="A23" s="237" t="s">
        <v>111</v>
      </c>
      <c r="B23" s="236"/>
      <c r="C23" s="235">
        <v>1</v>
      </c>
      <c r="D23" s="234">
        <v>144</v>
      </c>
      <c r="E23" s="233">
        <v>45</v>
      </c>
      <c r="F23" s="233">
        <v>6</v>
      </c>
      <c r="G23" s="232">
        <f>IF(AND(ISBLANK(D23),ISBLANK(E23)),"",D23+E23)</f>
        <v>189</v>
      </c>
      <c r="H23" s="231">
        <f>IF(OR(ISNUMBER($G23),ISNUMBER($Q23)),(SIGN(N($G23)-N($Q23))+1)/2,"")</f>
        <v>0</v>
      </c>
      <c r="I23" s="221"/>
      <c r="K23" s="237" t="s">
        <v>110</v>
      </c>
      <c r="L23" s="236"/>
      <c r="M23" s="235">
        <v>1</v>
      </c>
      <c r="N23" s="234">
        <v>145</v>
      </c>
      <c r="O23" s="233">
        <v>66</v>
      </c>
      <c r="P23" s="233">
        <v>0</v>
      </c>
      <c r="Q23" s="232">
        <f>IF(AND(ISBLANK(N23),ISBLANK(O23)),"",N23+O23)</f>
        <v>211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139</v>
      </c>
      <c r="E24" s="224">
        <v>90</v>
      </c>
      <c r="F24" s="224">
        <v>1</v>
      </c>
      <c r="G24" s="223">
        <f>IF(AND(ISBLANK(D24),ISBLANK(E24)),"",D24+E24)</f>
        <v>229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155</v>
      </c>
      <c r="O24" s="224">
        <v>72</v>
      </c>
      <c r="P24" s="224">
        <v>4</v>
      </c>
      <c r="Q24" s="223">
        <f>IF(AND(ISBLANK(N24),ISBLANK(O24)),"",N24+O24)</f>
        <v>227</v>
      </c>
      <c r="R24" s="222">
        <f>IF(ISNUMBER($H24),1-$H24,"")</f>
        <v>0</v>
      </c>
      <c r="S24" s="221"/>
    </row>
    <row r="25" spans="1:19" ht="12.75" customHeight="1" thickBot="1">
      <c r="A25" s="228" t="s">
        <v>65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109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0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1</v>
      </c>
    </row>
    <row r="27" spans="1:19" ht="15.75" customHeight="1" thickBot="1">
      <c r="A27" s="212">
        <v>1134</v>
      </c>
      <c r="B27" s="211"/>
      <c r="C27" s="210" t="s">
        <v>12</v>
      </c>
      <c r="D27" s="207">
        <f>IF(ISNUMBER($G27),SUM(D23:D26),"")</f>
        <v>283</v>
      </c>
      <c r="E27" s="209">
        <f>IF(ISNUMBER($G27),SUM(E23:E26),"")</f>
        <v>135</v>
      </c>
      <c r="F27" s="209">
        <f>IF(ISNUMBER($G27),SUM(F23:F26),"")</f>
        <v>7</v>
      </c>
      <c r="G27" s="208">
        <f>IF(SUM($G23:$G26)+SUM($Q23:$Q26)&gt;0,SUM(G23:G26),"")</f>
        <v>418</v>
      </c>
      <c r="H27" s="207">
        <f>IF(ISNUMBER($G27),SUM(H23:H26),"")</f>
        <v>1</v>
      </c>
      <c r="I27" s="206"/>
      <c r="K27" s="212">
        <v>15752</v>
      </c>
      <c r="L27" s="211"/>
      <c r="M27" s="210" t="s">
        <v>12</v>
      </c>
      <c r="N27" s="207">
        <f>IF(ISNUMBER($G27),SUM(N23:N26),"")</f>
        <v>300</v>
      </c>
      <c r="O27" s="209">
        <f>IF(ISNUMBER($G27),SUM(O23:O26),"")</f>
        <v>138</v>
      </c>
      <c r="P27" s="209">
        <f>IF(ISNUMBER($G27),SUM(P23:P26),"")</f>
        <v>4</v>
      </c>
      <c r="Q27" s="208">
        <f>IF(SUM($G23:$G26)+SUM($Q23:$Q26)&gt;0,SUM(Q23:Q26),"")</f>
        <v>438</v>
      </c>
      <c r="R27" s="207">
        <f>IF(ISNUMBER($G27),SUM(R23:R26),"")</f>
        <v>1</v>
      </c>
      <c r="S27" s="206"/>
    </row>
    <row r="28" spans="1:19" ht="12.75" customHeight="1">
      <c r="A28" s="237" t="s">
        <v>108</v>
      </c>
      <c r="B28" s="236"/>
      <c r="C28" s="235">
        <v>1</v>
      </c>
      <c r="D28" s="234">
        <v>135</v>
      </c>
      <c r="E28" s="233">
        <v>71</v>
      </c>
      <c r="F28" s="233">
        <v>2</v>
      </c>
      <c r="G28" s="232">
        <f>IF(AND(ISBLANK(D28),ISBLANK(E28)),"",D28+E28)</f>
        <v>206</v>
      </c>
      <c r="H28" s="231">
        <f>IF(OR(ISNUMBER($G28),ISNUMBER($Q28)),(SIGN(N($G28)-N($Q28))+1)/2,"")</f>
        <v>0</v>
      </c>
      <c r="I28" s="221"/>
      <c r="K28" s="237" t="s">
        <v>107</v>
      </c>
      <c r="L28" s="236"/>
      <c r="M28" s="235">
        <v>1</v>
      </c>
      <c r="N28" s="234">
        <v>148</v>
      </c>
      <c r="O28" s="233">
        <v>71</v>
      </c>
      <c r="P28" s="233">
        <v>3</v>
      </c>
      <c r="Q28" s="232">
        <f>IF(AND(ISBLANK(N28),ISBLANK(O28)),"",N28+O28)</f>
        <v>219</v>
      </c>
      <c r="R28" s="231">
        <f>IF(ISNUMBER($H28),1-$H28,"")</f>
        <v>1</v>
      </c>
      <c r="S28" s="221"/>
    </row>
    <row r="29" spans="1:19" ht="12.75" customHeight="1">
      <c r="A29" s="230"/>
      <c r="B29" s="229"/>
      <c r="C29" s="226">
        <v>2</v>
      </c>
      <c r="D29" s="225">
        <v>151</v>
      </c>
      <c r="E29" s="224">
        <v>72</v>
      </c>
      <c r="F29" s="224">
        <v>5</v>
      </c>
      <c r="G29" s="223">
        <f>IF(AND(ISBLANK(D29),ISBLANK(E29)),"",D29+E29)</f>
        <v>223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149</v>
      </c>
      <c r="O29" s="224">
        <v>71</v>
      </c>
      <c r="P29" s="224">
        <v>2</v>
      </c>
      <c r="Q29" s="223">
        <f>IF(AND(ISBLANK(N29),ISBLANK(O29)),"",N29+O29)</f>
        <v>220</v>
      </c>
      <c r="R29" s="222">
        <f>IF(ISNUMBER($H29),1-$H29,"")</f>
        <v>0</v>
      </c>
      <c r="S29" s="221"/>
    </row>
    <row r="30" spans="1:19" ht="12.75" customHeight="1" thickBot="1">
      <c r="A30" s="228" t="s">
        <v>106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105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0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1</v>
      </c>
    </row>
    <row r="32" spans="1:19" ht="15.75" customHeight="1" thickBot="1">
      <c r="A32" s="212">
        <v>17026</v>
      </c>
      <c r="B32" s="211"/>
      <c r="C32" s="210" t="s">
        <v>12</v>
      </c>
      <c r="D32" s="207">
        <f>IF(ISNUMBER($G32),SUM(D28:D31),"")</f>
        <v>286</v>
      </c>
      <c r="E32" s="209">
        <f>IF(ISNUMBER($G32),SUM(E28:E31),"")</f>
        <v>143</v>
      </c>
      <c r="F32" s="209">
        <f>IF(ISNUMBER($G32),SUM(F28:F31),"")</f>
        <v>7</v>
      </c>
      <c r="G32" s="208">
        <f>IF(SUM($G28:$G31)+SUM($Q28:$Q31)&gt;0,SUM(G28:G31),"")</f>
        <v>429</v>
      </c>
      <c r="H32" s="207">
        <f>IF(ISNUMBER($G32),SUM(H28:H31),"")</f>
        <v>1</v>
      </c>
      <c r="I32" s="206"/>
      <c r="K32" s="212">
        <v>15483</v>
      </c>
      <c r="L32" s="211"/>
      <c r="M32" s="210" t="s">
        <v>12</v>
      </c>
      <c r="N32" s="207">
        <f>IF(ISNUMBER($G32),SUM(N28:N31),"")</f>
        <v>297</v>
      </c>
      <c r="O32" s="209">
        <f>IF(ISNUMBER($G32),SUM(O28:O31),"")</f>
        <v>142</v>
      </c>
      <c r="P32" s="209">
        <f>IF(ISNUMBER($G32),SUM(P28:P31),"")</f>
        <v>5</v>
      </c>
      <c r="Q32" s="208">
        <f>IF(SUM($G28:$G31)+SUM($Q28:$Q31)&gt;0,SUM(Q28:Q31),"")</f>
        <v>439</v>
      </c>
      <c r="R32" s="207">
        <f>IF(ISNUMBER($G32),SUM(R28:R31),"")</f>
        <v>1</v>
      </c>
      <c r="S32" s="206"/>
    </row>
    <row r="33" spans="1:19" ht="12.75" customHeight="1">
      <c r="A33" s="237" t="s">
        <v>104</v>
      </c>
      <c r="B33" s="236"/>
      <c r="C33" s="235">
        <v>1</v>
      </c>
      <c r="D33" s="234">
        <v>154</v>
      </c>
      <c r="E33" s="233">
        <v>53</v>
      </c>
      <c r="F33" s="233">
        <v>2</v>
      </c>
      <c r="G33" s="232">
        <f>IF(AND(ISBLANK(D33),ISBLANK(E33)),"",D33+E33)</f>
        <v>207</v>
      </c>
      <c r="H33" s="231">
        <f>IF(OR(ISNUMBER($G33),ISNUMBER($Q33)),(SIGN(N($G33)-N($Q33))+1)/2,"")</f>
        <v>1</v>
      </c>
      <c r="I33" s="221"/>
      <c r="K33" s="237" t="s">
        <v>103</v>
      </c>
      <c r="L33" s="236"/>
      <c r="M33" s="235">
        <v>1</v>
      </c>
      <c r="N33" s="234">
        <v>125</v>
      </c>
      <c r="O33" s="233">
        <v>69</v>
      </c>
      <c r="P33" s="233">
        <v>5</v>
      </c>
      <c r="Q33" s="232">
        <f>IF(AND(ISBLANK(N33),ISBLANK(O33)),"",N33+O33)</f>
        <v>194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144</v>
      </c>
      <c r="E34" s="224">
        <v>53</v>
      </c>
      <c r="F34" s="224">
        <v>6</v>
      </c>
      <c r="G34" s="223">
        <f>IF(AND(ISBLANK(D34),ISBLANK(E34)),"",D34+E34)</f>
        <v>197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139</v>
      </c>
      <c r="O34" s="224">
        <v>45</v>
      </c>
      <c r="P34" s="224">
        <v>4</v>
      </c>
      <c r="Q34" s="223">
        <f>IF(AND(ISBLANK(N34),ISBLANK(O34)),"",N34+O34)</f>
        <v>184</v>
      </c>
      <c r="R34" s="222">
        <f>IF(ISNUMBER($H34),1-$H34,"")</f>
        <v>0</v>
      </c>
      <c r="S34" s="221"/>
    </row>
    <row r="35" spans="1:19" ht="12.75" customHeight="1" thickBot="1">
      <c r="A35" s="228" t="s">
        <v>85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102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1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0</v>
      </c>
    </row>
    <row r="37" spans="1:19" ht="15.75" customHeight="1" thickBot="1">
      <c r="A37" s="212">
        <v>11628</v>
      </c>
      <c r="B37" s="211"/>
      <c r="C37" s="210" t="s">
        <v>12</v>
      </c>
      <c r="D37" s="207">
        <f>IF(ISNUMBER($G37),SUM(D33:D36),"")</f>
        <v>298</v>
      </c>
      <c r="E37" s="209">
        <f>IF(ISNUMBER($G37),SUM(E33:E36),"")</f>
        <v>106</v>
      </c>
      <c r="F37" s="209">
        <f>IF(ISNUMBER($G37),SUM(F33:F36),"")</f>
        <v>8</v>
      </c>
      <c r="G37" s="208">
        <f>IF(SUM($G33:$G36)+SUM($Q33:$Q36)&gt;0,SUM(G33:G36),"")</f>
        <v>404</v>
      </c>
      <c r="H37" s="207">
        <f>IF(ISNUMBER($G37),SUM(H33:H36),"")</f>
        <v>2</v>
      </c>
      <c r="I37" s="206"/>
      <c r="K37" s="212">
        <v>20960</v>
      </c>
      <c r="L37" s="211"/>
      <c r="M37" s="210" t="s">
        <v>12</v>
      </c>
      <c r="N37" s="207">
        <f>IF(ISNUMBER($G37),SUM(N33:N36),"")</f>
        <v>264</v>
      </c>
      <c r="O37" s="209">
        <f>IF(ISNUMBER($G37),SUM(O33:O36),"")</f>
        <v>114</v>
      </c>
      <c r="P37" s="209">
        <f>IF(ISNUMBER($G37),SUM(P33:P36),"")</f>
        <v>9</v>
      </c>
      <c r="Q37" s="208">
        <f>IF(SUM($G33:$G36)+SUM($Q33:$Q36)&gt;0,SUM(Q33:Q36),"")</f>
        <v>378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1772</v>
      </c>
      <c r="E39" s="201">
        <f>IF(ISNUMBER($G39),SUM(E12,E17,E22,E27,E32,E37),"")</f>
        <v>776</v>
      </c>
      <c r="F39" s="201">
        <f>IF(ISNUMBER($G39),SUM(F12,F17,F22,F27,F32,F37),"")</f>
        <v>41</v>
      </c>
      <c r="G39" s="200">
        <f>IF(SUM($G$8:$G$37)+SUM($Q$8:$Q$37)&gt;0,SUM(G12,G17,G22,G27,G32,G37),"")</f>
        <v>2548</v>
      </c>
      <c r="H39" s="199">
        <f>IF(SUM($G$8:$G$37)+SUM($Q$8:$Q$37)&gt;0,SUM(H12,H17,H22,H27,H32,H37),"")</f>
        <v>7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1720</v>
      </c>
      <c r="O39" s="201">
        <f>IF(ISNUMBER($G39),SUM(O12,O17,O22,O27,O32,O37),"")</f>
        <v>752</v>
      </c>
      <c r="P39" s="201">
        <f>IF(ISNUMBER($G39),SUM(P12,P17,P22,P27,P32,P37),"")</f>
        <v>39</v>
      </c>
      <c r="Q39" s="200">
        <f>IF(SUM($G$8:$G$37)+SUM($Q$8:$Q$37)&gt;0,SUM(Q12,Q17,Q22,Q27,Q32,Q37),"")</f>
        <v>2472</v>
      </c>
      <c r="R39" s="199">
        <f>IF(SUM($G$8:$G$37)+SUM($Q$8:$Q$37)&gt;0,SUM(R12,R17,R22,R27,R32,R37),"")</f>
        <v>5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101</v>
      </c>
      <c r="D41" s="197"/>
      <c r="E41" s="197"/>
      <c r="G41" s="196" t="s">
        <v>16</v>
      </c>
      <c r="H41" s="196"/>
      <c r="I41" s="195">
        <f>IF(ISNUMBER(I$39),SUM(I11,I16,I21,I26,I31,I36,I39),"")</f>
        <v>5</v>
      </c>
      <c r="K41" s="189"/>
      <c r="L41" s="191" t="s">
        <v>22</v>
      </c>
      <c r="M41" s="197" t="s">
        <v>100</v>
      </c>
      <c r="N41" s="197"/>
      <c r="O41" s="197"/>
      <c r="Q41" s="196" t="s">
        <v>16</v>
      </c>
      <c r="R41" s="196"/>
      <c r="S41" s="195">
        <f>IF(ISNUMBER(S$39),SUM(S11,S16,S21,S26,S31,S36,S39),"")</f>
        <v>3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99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98</v>
      </c>
      <c r="M43" s="192"/>
      <c r="O43" s="191" t="s">
        <v>21</v>
      </c>
      <c r="P43" s="190" t="s">
        <v>97</v>
      </c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AC Sparta Praha A – KK Akuma Kosmonosy B</v>
      </c>
    </row>
    <row r="46" spans="2:11" ht="19.5" customHeight="1">
      <c r="B46" s="184" t="s">
        <v>31</v>
      </c>
      <c r="C46" s="187">
        <v>0.8125</v>
      </c>
      <c r="D46" s="186"/>
      <c r="I46" s="184" t="s">
        <v>33</v>
      </c>
      <c r="J46" s="186">
        <v>20</v>
      </c>
      <c r="K46" s="186"/>
    </row>
    <row r="47" spans="2:19" ht="19.5" customHeight="1">
      <c r="B47" s="184" t="s">
        <v>32</v>
      </c>
      <c r="C47" s="185"/>
      <c r="D47" s="185"/>
      <c r="I47" s="184" t="s">
        <v>34</v>
      </c>
      <c r="J47" s="185">
        <v>5</v>
      </c>
      <c r="K47" s="185"/>
      <c r="P47" s="184" t="s">
        <v>35</v>
      </c>
      <c r="Q47" s="183">
        <v>42248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 t="s">
        <v>96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>
        <v>42079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6" customWidth="1"/>
    <col min="2" max="2" width="15.75390625" style="136" customWidth="1"/>
    <col min="3" max="3" width="5.75390625" style="136" customWidth="1"/>
    <col min="4" max="5" width="6.75390625" style="136" customWidth="1"/>
    <col min="6" max="6" width="4.75390625" style="136" customWidth="1"/>
    <col min="7" max="7" width="6.75390625" style="136" customWidth="1"/>
    <col min="8" max="8" width="6.25390625" style="136" customWidth="1"/>
    <col min="9" max="9" width="6.75390625" style="136" customWidth="1"/>
    <col min="10" max="10" width="1.75390625" style="136" customWidth="1"/>
    <col min="11" max="11" width="10.75390625" style="136" customWidth="1"/>
    <col min="12" max="12" width="15.75390625" style="136" customWidth="1"/>
    <col min="13" max="13" width="5.75390625" style="136" customWidth="1"/>
    <col min="14" max="15" width="6.75390625" style="136" customWidth="1"/>
    <col min="16" max="16" width="4.75390625" style="136" customWidth="1"/>
    <col min="17" max="17" width="6.75390625" style="136" customWidth="1"/>
    <col min="18" max="18" width="6.25390625" style="136" customWidth="1"/>
    <col min="19" max="19" width="6.75390625" style="136" customWidth="1"/>
    <col min="20" max="16384" width="9.125" style="136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4" t="s">
        <v>38</v>
      </c>
      <c r="L1" s="263" t="s">
        <v>198</v>
      </c>
      <c r="M1" s="263"/>
      <c r="N1" s="263"/>
      <c r="O1" s="262" t="s">
        <v>37</v>
      </c>
      <c r="P1" s="262"/>
      <c r="Q1" s="260" t="s">
        <v>197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196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195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237" t="s">
        <v>194</v>
      </c>
      <c r="B8" s="236"/>
      <c r="C8" s="235">
        <v>1</v>
      </c>
      <c r="D8" s="234">
        <v>147</v>
      </c>
      <c r="E8" s="233">
        <v>47</v>
      </c>
      <c r="F8" s="233">
        <v>8</v>
      </c>
      <c r="G8" s="232">
        <f>IF(AND(ISBLANK(D8),ISBLANK(E8)),"",D8+E8)</f>
        <v>194</v>
      </c>
      <c r="H8" s="231">
        <f>IF(OR(ISNUMBER($G8),ISNUMBER($Q8)),(SIGN(N($G8)-N($Q8))+1)/2,"")</f>
        <v>0</v>
      </c>
      <c r="I8" s="221"/>
      <c r="K8" s="237" t="s">
        <v>193</v>
      </c>
      <c r="L8" s="236"/>
      <c r="M8" s="235">
        <v>1</v>
      </c>
      <c r="N8" s="234">
        <v>143</v>
      </c>
      <c r="O8" s="233">
        <v>80</v>
      </c>
      <c r="P8" s="233">
        <v>2</v>
      </c>
      <c r="Q8" s="232">
        <f>IF(AND(ISBLANK(N8),ISBLANK(O8)),"",N8+O8)</f>
        <v>223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136</v>
      </c>
      <c r="E9" s="224">
        <v>62</v>
      </c>
      <c r="F9" s="224">
        <v>4</v>
      </c>
      <c r="G9" s="223">
        <f>IF(AND(ISBLANK(D9),ISBLANK(E9)),"",D9+E9)</f>
        <v>198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141</v>
      </c>
      <c r="O9" s="224">
        <v>63</v>
      </c>
      <c r="P9" s="224">
        <v>3</v>
      </c>
      <c r="Q9" s="223">
        <f>IF(AND(ISBLANK(N9),ISBLANK(O9)),"",N9+O9)</f>
        <v>204</v>
      </c>
      <c r="R9" s="222">
        <f>IF(ISNUMBER($H9),1-$H9,"")</f>
        <v>1</v>
      </c>
      <c r="S9" s="221"/>
    </row>
    <row r="10" spans="1:19" ht="12.75" customHeight="1" thickBot="1">
      <c r="A10" s="228" t="s">
        <v>69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113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0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1</v>
      </c>
    </row>
    <row r="12" spans="1:19" ht="15.75" customHeight="1" thickBot="1">
      <c r="A12" s="212">
        <v>24112</v>
      </c>
      <c r="B12" s="211"/>
      <c r="C12" s="210" t="s">
        <v>12</v>
      </c>
      <c r="D12" s="207">
        <f>IF(ISNUMBER($G12),SUM(D8:D11),"")</f>
        <v>283</v>
      </c>
      <c r="E12" s="209">
        <f>IF(ISNUMBER($G12),SUM(E8:E11),"")</f>
        <v>109</v>
      </c>
      <c r="F12" s="209">
        <f>IF(ISNUMBER($G12),SUM(F8:F11),"")</f>
        <v>12</v>
      </c>
      <c r="G12" s="208">
        <f>IF(SUM($G8:$G11)+SUM($Q8:$Q11)&gt;0,SUM(G8:G11),"")</f>
        <v>392</v>
      </c>
      <c r="H12" s="207">
        <f>IF(ISNUMBER($G12),SUM(H8:H11),"")</f>
        <v>0</v>
      </c>
      <c r="I12" s="206"/>
      <c r="K12" s="212">
        <v>17882</v>
      </c>
      <c r="L12" s="211"/>
      <c r="M12" s="210" t="s">
        <v>12</v>
      </c>
      <c r="N12" s="207">
        <f>IF(ISNUMBER($G12),SUM(N8:N11),"")</f>
        <v>284</v>
      </c>
      <c r="O12" s="209">
        <f>IF(ISNUMBER($G12),SUM(O8:O11),"")</f>
        <v>143</v>
      </c>
      <c r="P12" s="209">
        <f>IF(ISNUMBER($G12),SUM(P8:P11),"")</f>
        <v>5</v>
      </c>
      <c r="Q12" s="208">
        <f>IF(SUM($G8:$G11)+SUM($Q8:$Q11)&gt;0,SUM(Q8:Q11),"")</f>
        <v>427</v>
      </c>
      <c r="R12" s="207">
        <f>IF(ISNUMBER($G12),SUM(R8:R11),"")</f>
        <v>2</v>
      </c>
      <c r="S12" s="206"/>
    </row>
    <row r="13" spans="1:19" ht="12.75" customHeight="1">
      <c r="A13" s="237" t="s">
        <v>192</v>
      </c>
      <c r="B13" s="236"/>
      <c r="C13" s="235">
        <v>1</v>
      </c>
      <c r="D13" s="234">
        <v>147</v>
      </c>
      <c r="E13" s="233">
        <v>80</v>
      </c>
      <c r="F13" s="233">
        <v>3</v>
      </c>
      <c r="G13" s="232">
        <f>IF(AND(ISBLANK(D13),ISBLANK(E13)),"",D13+E13)</f>
        <v>227</v>
      </c>
      <c r="H13" s="231">
        <f>IF(OR(ISNUMBER($G13),ISNUMBER($Q13)),(SIGN(N($G13)-N($Q13))+1)/2,"")</f>
        <v>1</v>
      </c>
      <c r="I13" s="221"/>
      <c r="K13" s="237" t="s">
        <v>191</v>
      </c>
      <c r="L13" s="236"/>
      <c r="M13" s="235">
        <v>1</v>
      </c>
      <c r="N13" s="234">
        <v>119</v>
      </c>
      <c r="O13" s="233">
        <v>61</v>
      </c>
      <c r="P13" s="233">
        <v>4</v>
      </c>
      <c r="Q13" s="232">
        <f>IF(AND(ISBLANK(N13),ISBLANK(O13)),"",N13+O13)</f>
        <v>180</v>
      </c>
      <c r="R13" s="231">
        <f>IF(ISNUMBER($H13),1-$H13,"")</f>
        <v>0</v>
      </c>
      <c r="S13" s="221"/>
    </row>
    <row r="14" spans="1:19" ht="12.75" customHeight="1">
      <c r="A14" s="230"/>
      <c r="B14" s="229"/>
      <c r="C14" s="226">
        <v>2</v>
      </c>
      <c r="D14" s="225">
        <v>144</v>
      </c>
      <c r="E14" s="224">
        <v>50</v>
      </c>
      <c r="F14" s="224">
        <v>6</v>
      </c>
      <c r="G14" s="223">
        <f>IF(AND(ISBLANK(D14),ISBLANK(E14)),"",D14+E14)</f>
        <v>194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117</v>
      </c>
      <c r="O14" s="224">
        <v>52</v>
      </c>
      <c r="P14" s="224">
        <v>6</v>
      </c>
      <c r="Q14" s="223">
        <f>IF(AND(ISBLANK(N14),ISBLANK(O14)),"",N14+O14)</f>
        <v>169</v>
      </c>
      <c r="R14" s="222">
        <f>IF(ISNUMBER($H14),1-$H14,"")</f>
        <v>0</v>
      </c>
      <c r="S14" s="221"/>
    </row>
    <row r="15" spans="1:19" ht="12.75" customHeight="1" thickBot="1">
      <c r="A15" s="228" t="s">
        <v>120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43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1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0</v>
      </c>
    </row>
    <row r="17" spans="1:19" ht="15.75" customHeight="1" thickBot="1">
      <c r="A17" s="212">
        <v>9912</v>
      </c>
      <c r="B17" s="211"/>
      <c r="C17" s="210" t="s">
        <v>12</v>
      </c>
      <c r="D17" s="207">
        <f>IF(ISNUMBER($G17),SUM(D13:D16),"")</f>
        <v>291</v>
      </c>
      <c r="E17" s="209">
        <f>IF(ISNUMBER($G17),SUM(E13:E16),"")</f>
        <v>130</v>
      </c>
      <c r="F17" s="209">
        <f>IF(ISNUMBER($G17),SUM(F13:F16),"")</f>
        <v>9</v>
      </c>
      <c r="G17" s="208">
        <f>IF(SUM($G13:$G16)+SUM($Q13:$Q16)&gt;0,SUM(G13:G16),"")</f>
        <v>421</v>
      </c>
      <c r="H17" s="207">
        <f>IF(ISNUMBER($G17),SUM(H13:H16),"")</f>
        <v>2</v>
      </c>
      <c r="I17" s="206"/>
      <c r="K17" s="212">
        <v>22648</v>
      </c>
      <c r="L17" s="211"/>
      <c r="M17" s="210" t="s">
        <v>12</v>
      </c>
      <c r="N17" s="207">
        <f>IF(ISNUMBER($G17),SUM(N13:N16),"")</f>
        <v>236</v>
      </c>
      <c r="O17" s="209">
        <f>IF(ISNUMBER($G17),SUM(O13:O16),"")</f>
        <v>113</v>
      </c>
      <c r="P17" s="209">
        <f>IF(ISNUMBER($G17),SUM(P13:P16),"")</f>
        <v>10</v>
      </c>
      <c r="Q17" s="208">
        <f>IF(SUM($G13:$G16)+SUM($Q13:$Q16)&gt;0,SUM(Q13:Q16),"")</f>
        <v>349</v>
      </c>
      <c r="R17" s="207">
        <f>IF(ISNUMBER($G17),SUM(R13:R16),"")</f>
        <v>0</v>
      </c>
      <c r="S17" s="206"/>
    </row>
    <row r="18" spans="1:19" ht="12.75" customHeight="1">
      <c r="A18" s="237" t="s">
        <v>190</v>
      </c>
      <c r="B18" s="236"/>
      <c r="C18" s="235">
        <v>1</v>
      </c>
      <c r="D18" s="234">
        <v>150</v>
      </c>
      <c r="E18" s="233">
        <v>81</v>
      </c>
      <c r="F18" s="233">
        <v>2</v>
      </c>
      <c r="G18" s="232">
        <f>IF(AND(ISBLANK(D18),ISBLANK(E18)),"",D18+E18)</f>
        <v>231</v>
      </c>
      <c r="H18" s="231">
        <f>IF(OR(ISNUMBER($G18),ISNUMBER($Q18)),(SIGN(N($G18)-N($Q18))+1)/2,"")</f>
        <v>1</v>
      </c>
      <c r="I18" s="221"/>
      <c r="K18" s="237" t="s">
        <v>189</v>
      </c>
      <c r="L18" s="236"/>
      <c r="M18" s="235">
        <v>1</v>
      </c>
      <c r="N18" s="234">
        <v>131</v>
      </c>
      <c r="O18" s="233">
        <v>65</v>
      </c>
      <c r="P18" s="233">
        <v>6</v>
      </c>
      <c r="Q18" s="232">
        <f>IF(AND(ISBLANK(N18),ISBLANK(O18)),"",N18+O18)</f>
        <v>196</v>
      </c>
      <c r="R18" s="231">
        <f>IF(ISNUMBER($H18),1-$H18,"")</f>
        <v>0</v>
      </c>
      <c r="S18" s="221"/>
    </row>
    <row r="19" spans="1:19" ht="12.75" customHeight="1">
      <c r="A19" s="230"/>
      <c r="B19" s="229"/>
      <c r="C19" s="226">
        <v>2</v>
      </c>
      <c r="D19" s="225">
        <v>139</v>
      </c>
      <c r="E19" s="224">
        <v>72</v>
      </c>
      <c r="F19" s="224">
        <v>2</v>
      </c>
      <c r="G19" s="223">
        <f>IF(AND(ISBLANK(D19),ISBLANK(E19)),"",D19+E19)</f>
        <v>211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143</v>
      </c>
      <c r="O19" s="224">
        <v>60</v>
      </c>
      <c r="P19" s="224">
        <v>5</v>
      </c>
      <c r="Q19" s="223">
        <f>IF(AND(ISBLANK(N19),ISBLANK(O19)),"",N19+O19)</f>
        <v>203</v>
      </c>
      <c r="R19" s="222">
        <f>IF(ISNUMBER($H19),1-$H19,"")</f>
        <v>0</v>
      </c>
      <c r="S19" s="221"/>
    </row>
    <row r="20" spans="1:19" ht="12.75" customHeight="1" thickBot="1">
      <c r="A20" s="228" t="s">
        <v>188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41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1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0</v>
      </c>
    </row>
    <row r="22" spans="1:19" ht="15.75" customHeight="1" thickBot="1">
      <c r="A22" s="212">
        <v>19175</v>
      </c>
      <c r="B22" s="211"/>
      <c r="C22" s="210" t="s">
        <v>12</v>
      </c>
      <c r="D22" s="207">
        <f>IF(ISNUMBER($G22),SUM(D18:D21),"")</f>
        <v>289</v>
      </c>
      <c r="E22" s="209">
        <f>IF(ISNUMBER($G22),SUM(E18:E21),"")</f>
        <v>153</v>
      </c>
      <c r="F22" s="209">
        <f>IF(ISNUMBER($G22),SUM(F18:F21),"")</f>
        <v>4</v>
      </c>
      <c r="G22" s="208">
        <f>IF(SUM($G18:$G21)+SUM($Q18:$Q21)&gt;0,SUM(G18:G21),"")</f>
        <v>442</v>
      </c>
      <c r="H22" s="207">
        <f>IF(ISNUMBER($G22),SUM(H18:H21),"")</f>
        <v>2</v>
      </c>
      <c r="I22" s="206"/>
      <c r="K22" s="212">
        <v>12629</v>
      </c>
      <c r="L22" s="211"/>
      <c r="M22" s="210" t="s">
        <v>12</v>
      </c>
      <c r="N22" s="207">
        <f>IF(ISNUMBER($G22),SUM(N18:N21),"")</f>
        <v>274</v>
      </c>
      <c r="O22" s="209">
        <f>IF(ISNUMBER($G22),SUM(O18:O21),"")</f>
        <v>125</v>
      </c>
      <c r="P22" s="209">
        <f>IF(ISNUMBER($G22),SUM(P18:P21),"")</f>
        <v>11</v>
      </c>
      <c r="Q22" s="208">
        <f>IF(SUM($G18:$G21)+SUM($Q18:$Q21)&gt;0,SUM(Q18:Q21),"")</f>
        <v>399</v>
      </c>
      <c r="R22" s="207">
        <f>IF(ISNUMBER($G22),SUM(R18:R21),"")</f>
        <v>0</v>
      </c>
      <c r="S22" s="206"/>
    </row>
    <row r="23" spans="1:19" ht="12.75" customHeight="1">
      <c r="A23" s="237" t="s">
        <v>158</v>
      </c>
      <c r="B23" s="236"/>
      <c r="C23" s="235">
        <v>1</v>
      </c>
      <c r="D23" s="234">
        <v>144</v>
      </c>
      <c r="E23" s="233">
        <v>53</v>
      </c>
      <c r="F23" s="233">
        <v>1</v>
      </c>
      <c r="G23" s="232">
        <f>IF(AND(ISBLANK(D23),ISBLANK(E23)),"",D23+E23)</f>
        <v>197</v>
      </c>
      <c r="H23" s="231">
        <f>IF(OR(ISNUMBER($G23),ISNUMBER($Q23)),(SIGN(N($G23)-N($Q23))+1)/2,"")</f>
        <v>0</v>
      </c>
      <c r="I23" s="221"/>
      <c r="K23" s="237" t="s">
        <v>187</v>
      </c>
      <c r="L23" s="236"/>
      <c r="M23" s="235">
        <v>1</v>
      </c>
      <c r="N23" s="234">
        <v>143</v>
      </c>
      <c r="O23" s="233">
        <v>81</v>
      </c>
      <c r="P23" s="233">
        <v>0</v>
      </c>
      <c r="Q23" s="232">
        <f>IF(AND(ISBLANK(N23),ISBLANK(O23)),"",N23+O23)</f>
        <v>224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132</v>
      </c>
      <c r="E24" s="224">
        <v>62</v>
      </c>
      <c r="F24" s="224">
        <v>2</v>
      </c>
      <c r="G24" s="223">
        <f>IF(AND(ISBLANK(D24),ISBLANK(E24)),"",D24+E24)</f>
        <v>194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145</v>
      </c>
      <c r="O24" s="224">
        <v>71</v>
      </c>
      <c r="P24" s="224">
        <v>1</v>
      </c>
      <c r="Q24" s="223">
        <f>IF(AND(ISBLANK(N24),ISBLANK(O24)),"",N24+O24)</f>
        <v>216</v>
      </c>
      <c r="R24" s="222">
        <f>IF(ISNUMBER($H24),1-$H24,"")</f>
        <v>1</v>
      </c>
      <c r="S24" s="221"/>
    </row>
    <row r="25" spans="1:19" ht="12.75" customHeight="1" thickBot="1">
      <c r="A25" s="228" t="s">
        <v>186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113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0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1</v>
      </c>
    </row>
    <row r="27" spans="1:19" ht="15.75" customHeight="1" thickBot="1">
      <c r="A27" s="212">
        <v>2631</v>
      </c>
      <c r="B27" s="211"/>
      <c r="C27" s="210" t="s">
        <v>12</v>
      </c>
      <c r="D27" s="207">
        <f>IF(ISNUMBER($G27),SUM(D23:D26),"")</f>
        <v>276</v>
      </c>
      <c r="E27" s="209">
        <f>IF(ISNUMBER($G27),SUM(E23:E26),"")</f>
        <v>115</v>
      </c>
      <c r="F27" s="209">
        <f>IF(ISNUMBER($G27),SUM(F23:F26),"")</f>
        <v>3</v>
      </c>
      <c r="G27" s="208">
        <f>IF(SUM($G23:$G26)+SUM($Q23:$Q26)&gt;0,SUM(G23:G26),"")</f>
        <v>391</v>
      </c>
      <c r="H27" s="207">
        <f>IF(ISNUMBER($G27),SUM(H23:H26),"")</f>
        <v>0</v>
      </c>
      <c r="I27" s="206"/>
      <c r="K27" s="212">
        <v>1181</v>
      </c>
      <c r="L27" s="211"/>
      <c r="M27" s="210" t="s">
        <v>12</v>
      </c>
      <c r="N27" s="207">
        <f>IF(ISNUMBER($G27),SUM(N23:N26),"")</f>
        <v>288</v>
      </c>
      <c r="O27" s="209">
        <f>IF(ISNUMBER($G27),SUM(O23:O26),"")</f>
        <v>152</v>
      </c>
      <c r="P27" s="209">
        <f>IF(ISNUMBER($G27),SUM(P23:P26),"")</f>
        <v>1</v>
      </c>
      <c r="Q27" s="208">
        <f>IF(SUM($G23:$G26)+SUM($Q23:$Q26)&gt;0,SUM(Q23:Q26),"")</f>
        <v>440</v>
      </c>
      <c r="R27" s="207">
        <f>IF(ISNUMBER($G27),SUM(R23:R26),"")</f>
        <v>2</v>
      </c>
      <c r="S27" s="206"/>
    </row>
    <row r="28" spans="1:19" ht="12.75" customHeight="1">
      <c r="A28" s="237" t="s">
        <v>182</v>
      </c>
      <c r="B28" s="236"/>
      <c r="C28" s="235">
        <v>1</v>
      </c>
      <c r="D28" s="234">
        <v>155</v>
      </c>
      <c r="E28" s="233">
        <v>77</v>
      </c>
      <c r="F28" s="233">
        <v>1</v>
      </c>
      <c r="G28" s="232">
        <f>IF(AND(ISBLANK(D28),ISBLANK(E28)),"",D28+E28)</f>
        <v>232</v>
      </c>
      <c r="H28" s="231">
        <f>IF(OR(ISNUMBER($G28),ISNUMBER($Q28)),(SIGN(N($G28)-N($Q28))+1)/2,"")</f>
        <v>0</v>
      </c>
      <c r="I28" s="221"/>
      <c r="K28" s="237" t="s">
        <v>185</v>
      </c>
      <c r="L28" s="236"/>
      <c r="M28" s="235">
        <v>1</v>
      </c>
      <c r="N28" s="234">
        <v>162</v>
      </c>
      <c r="O28" s="233">
        <v>77</v>
      </c>
      <c r="P28" s="233">
        <v>0</v>
      </c>
      <c r="Q28" s="232">
        <f>IF(AND(ISBLANK(N28),ISBLANK(O28)),"",N28+O28)</f>
        <v>239</v>
      </c>
      <c r="R28" s="231">
        <f>IF(ISNUMBER($H28),1-$H28,"")</f>
        <v>1</v>
      </c>
      <c r="S28" s="221"/>
    </row>
    <row r="29" spans="1:19" ht="12.75" customHeight="1">
      <c r="A29" s="230"/>
      <c r="B29" s="229"/>
      <c r="C29" s="226">
        <v>2</v>
      </c>
      <c r="D29" s="225">
        <v>151</v>
      </c>
      <c r="E29" s="224">
        <v>61</v>
      </c>
      <c r="F29" s="224">
        <v>2</v>
      </c>
      <c r="G29" s="223">
        <f>IF(AND(ISBLANK(D29),ISBLANK(E29)),"",D29+E29)</f>
        <v>212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145</v>
      </c>
      <c r="O29" s="224">
        <v>54</v>
      </c>
      <c r="P29" s="224">
        <v>4</v>
      </c>
      <c r="Q29" s="223">
        <f>IF(AND(ISBLANK(N29),ISBLANK(O29)),"",N29+O29)</f>
        <v>199</v>
      </c>
      <c r="R29" s="222">
        <f>IF(ISNUMBER($H29),1-$H29,"")</f>
        <v>0</v>
      </c>
      <c r="S29" s="221"/>
    </row>
    <row r="30" spans="1:19" ht="12.75" customHeight="1" thickBot="1">
      <c r="A30" s="228" t="s">
        <v>184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183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1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0</v>
      </c>
    </row>
    <row r="32" spans="1:19" ht="15.75" customHeight="1" thickBot="1">
      <c r="A32" s="212">
        <v>2624</v>
      </c>
      <c r="B32" s="211"/>
      <c r="C32" s="210" t="s">
        <v>12</v>
      </c>
      <c r="D32" s="207">
        <f>IF(ISNUMBER($G32),SUM(D28:D31),"")</f>
        <v>306</v>
      </c>
      <c r="E32" s="209">
        <f>IF(ISNUMBER($G32),SUM(E28:E31),"")</f>
        <v>138</v>
      </c>
      <c r="F32" s="209">
        <f>IF(ISNUMBER($G32),SUM(F28:F31),"")</f>
        <v>3</v>
      </c>
      <c r="G32" s="208">
        <f>IF(SUM($G28:$G31)+SUM($Q28:$Q31)&gt;0,SUM(G28:G31),"")</f>
        <v>444</v>
      </c>
      <c r="H32" s="207">
        <f>IF(ISNUMBER($G32),SUM(H28:H31),"")</f>
        <v>1</v>
      </c>
      <c r="I32" s="206"/>
      <c r="K32" s="212">
        <v>12115</v>
      </c>
      <c r="L32" s="211"/>
      <c r="M32" s="210" t="s">
        <v>12</v>
      </c>
      <c r="N32" s="207">
        <f>IF(ISNUMBER($G32),SUM(N28:N31),"")</f>
        <v>307</v>
      </c>
      <c r="O32" s="209">
        <f>IF(ISNUMBER($G32),SUM(O28:O31),"")</f>
        <v>131</v>
      </c>
      <c r="P32" s="209">
        <f>IF(ISNUMBER($G32),SUM(P28:P31),"")</f>
        <v>4</v>
      </c>
      <c r="Q32" s="208">
        <f>IF(SUM($G28:$G31)+SUM($Q28:$Q31)&gt;0,SUM(Q28:Q31),"")</f>
        <v>438</v>
      </c>
      <c r="R32" s="207">
        <f>IF(ISNUMBER($G32),SUM(R28:R31),"")</f>
        <v>1</v>
      </c>
      <c r="S32" s="206"/>
    </row>
    <row r="33" spans="1:19" ht="12.75" customHeight="1">
      <c r="A33" s="237" t="s">
        <v>182</v>
      </c>
      <c r="B33" s="236"/>
      <c r="C33" s="235">
        <v>1</v>
      </c>
      <c r="D33" s="234">
        <v>136</v>
      </c>
      <c r="E33" s="233">
        <v>54</v>
      </c>
      <c r="F33" s="233">
        <v>2</v>
      </c>
      <c r="G33" s="232">
        <f>IF(AND(ISBLANK(D33),ISBLANK(E33)),"",D33+E33)</f>
        <v>190</v>
      </c>
      <c r="H33" s="231">
        <f>IF(OR(ISNUMBER($G33),ISNUMBER($Q33)),(SIGN(N($G33)-N($Q33))+1)/2,"")</f>
        <v>0</v>
      </c>
      <c r="I33" s="221"/>
      <c r="K33" s="237" t="s">
        <v>181</v>
      </c>
      <c r="L33" s="236"/>
      <c r="M33" s="235">
        <v>1</v>
      </c>
      <c r="N33" s="234">
        <v>130</v>
      </c>
      <c r="O33" s="233">
        <v>84</v>
      </c>
      <c r="P33" s="233">
        <v>1</v>
      </c>
      <c r="Q33" s="232">
        <f>IF(AND(ISBLANK(N33),ISBLANK(O33)),"",N33+O33)</f>
        <v>214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137</v>
      </c>
      <c r="E34" s="224">
        <v>70</v>
      </c>
      <c r="F34" s="224">
        <v>1</v>
      </c>
      <c r="G34" s="223">
        <f>IF(AND(ISBLANK(D34),ISBLANK(E34)),"",D34+E34)</f>
        <v>207</v>
      </c>
      <c r="H34" s="222">
        <f>IF(OR(ISNUMBER($G34),ISNUMBER($Q34)),(SIGN(N($G34)-N($Q34))+1)/2,"")</f>
        <v>0</v>
      </c>
      <c r="I34" s="221"/>
      <c r="K34" s="230"/>
      <c r="L34" s="229"/>
      <c r="M34" s="226">
        <v>2</v>
      </c>
      <c r="N34" s="225">
        <v>142</v>
      </c>
      <c r="O34" s="224">
        <v>90</v>
      </c>
      <c r="P34" s="224">
        <v>0</v>
      </c>
      <c r="Q34" s="223">
        <f>IF(AND(ISBLANK(N34),ISBLANK(O34)),"",N34+O34)</f>
        <v>232</v>
      </c>
      <c r="R34" s="222">
        <f>IF(ISNUMBER($H34),1-$H34,"")</f>
        <v>1</v>
      </c>
      <c r="S34" s="221"/>
    </row>
    <row r="35" spans="1:19" ht="12.75" customHeight="1" thickBot="1">
      <c r="A35" s="228" t="s">
        <v>180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179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0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1</v>
      </c>
    </row>
    <row r="37" spans="1:19" ht="15.75" customHeight="1" thickBot="1">
      <c r="A37" s="212">
        <v>2625</v>
      </c>
      <c r="B37" s="211"/>
      <c r="C37" s="210" t="s">
        <v>12</v>
      </c>
      <c r="D37" s="207">
        <f>IF(ISNUMBER($G37),SUM(D33:D36),"")</f>
        <v>273</v>
      </c>
      <c r="E37" s="209">
        <f>IF(ISNUMBER($G37),SUM(E33:E36),"")</f>
        <v>124</v>
      </c>
      <c r="F37" s="209">
        <f>IF(ISNUMBER($G37),SUM(F33:F36),"")</f>
        <v>3</v>
      </c>
      <c r="G37" s="208">
        <f>IF(SUM($G33:$G36)+SUM($Q33:$Q36)&gt;0,SUM(G33:G36),"")</f>
        <v>397</v>
      </c>
      <c r="H37" s="207">
        <f>IF(ISNUMBER($G37),SUM(H33:H36),"")</f>
        <v>0</v>
      </c>
      <c r="I37" s="206"/>
      <c r="K37" s="212">
        <v>2557</v>
      </c>
      <c r="L37" s="211"/>
      <c r="M37" s="210" t="s">
        <v>12</v>
      </c>
      <c r="N37" s="207">
        <f>IF(ISNUMBER($G37),SUM(N33:N36),"")</f>
        <v>272</v>
      </c>
      <c r="O37" s="209">
        <f>IF(ISNUMBER($G37),SUM(O33:O36),"")</f>
        <v>174</v>
      </c>
      <c r="P37" s="209">
        <f>IF(ISNUMBER($G37),SUM(P33:P36),"")</f>
        <v>1</v>
      </c>
      <c r="Q37" s="208">
        <f>IF(SUM($G33:$G36)+SUM($Q33:$Q36)&gt;0,SUM(Q33:Q36),"")</f>
        <v>446</v>
      </c>
      <c r="R37" s="207">
        <f>IF(ISNUMBER($G37),SUM(R33:R36),"")</f>
        <v>2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1718</v>
      </c>
      <c r="E39" s="201">
        <f>IF(ISNUMBER($G39),SUM(E12,E17,E22,E27,E32,E37),"")</f>
        <v>769</v>
      </c>
      <c r="F39" s="201">
        <f>IF(ISNUMBER($G39),SUM(F12,F17,F22,F27,F32,F37),"")</f>
        <v>34</v>
      </c>
      <c r="G39" s="200">
        <f>IF(SUM($G$8:$G$37)+SUM($Q$8:$Q$37)&gt;0,SUM(G12,G17,G22,G27,G32,G37),"")</f>
        <v>2487</v>
      </c>
      <c r="H39" s="199">
        <f>IF(SUM($G$8:$G$37)+SUM($Q$8:$Q$37)&gt;0,SUM(H12,H17,H22,H27,H32,H37),"")</f>
        <v>5</v>
      </c>
      <c r="I39" s="198">
        <f>IF(ISNUMBER($G39),(SIGN($G39-$Q39)+1)/IF(COUNT(I$11,I$16,I$21,I$26,I$31,I$36)&gt;3,1,2),"")</f>
        <v>0</v>
      </c>
      <c r="K39" s="205"/>
      <c r="L39" s="204"/>
      <c r="M39" s="203" t="s">
        <v>15</v>
      </c>
      <c r="N39" s="202">
        <f>IF(ISNUMBER($G39),SUM(N12,N17,N22,N27,N32,N37),"")</f>
        <v>1661</v>
      </c>
      <c r="O39" s="201">
        <f>IF(ISNUMBER($G39),SUM(O12,O17,O22,O27,O32,O37),"")</f>
        <v>838</v>
      </c>
      <c r="P39" s="201">
        <f>IF(ISNUMBER($G39),SUM(P12,P17,P22,P27,P32,P37),"")</f>
        <v>32</v>
      </c>
      <c r="Q39" s="200">
        <f>IF(SUM($G$8:$G$37)+SUM($Q$8:$Q$37)&gt;0,SUM(Q12,Q17,Q22,Q27,Q32,Q37),"")</f>
        <v>2499</v>
      </c>
      <c r="R39" s="199">
        <f>IF(SUM($G$8:$G$37)+SUM($Q$8:$Q$37)&gt;0,SUM(R12,R17,R22,R27,R32,R37),"")</f>
        <v>7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178</v>
      </c>
      <c r="D41" s="197"/>
      <c r="E41" s="197"/>
      <c r="G41" s="196"/>
      <c r="H41" s="196"/>
      <c r="I41" s="195">
        <f>IF(ISNUMBER(I$39),SUM(I11,I16,I21,I26,I31,I36,I39),"")</f>
        <v>3</v>
      </c>
      <c r="K41" s="189"/>
      <c r="L41" s="191" t="s">
        <v>22</v>
      </c>
      <c r="M41" s="197" t="s">
        <v>177</v>
      </c>
      <c r="N41" s="197"/>
      <c r="O41" s="197"/>
      <c r="Q41" s="196" t="s">
        <v>16</v>
      </c>
      <c r="R41" s="196"/>
      <c r="S41" s="195">
        <f>IF(ISNUMBER(S$39),SUM(S11,S16,S21,S26,S31,S36,S39),"")</f>
        <v>5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174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176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KK Jiří Poděbrady -  B – TJ Neratovice -  A</v>
      </c>
    </row>
    <row r="46" spans="2:11" ht="19.5" customHeight="1">
      <c r="B46" s="184" t="s">
        <v>31</v>
      </c>
      <c r="C46" s="187">
        <v>0.7083333333333334</v>
      </c>
      <c r="D46" s="186"/>
      <c r="I46" s="184" t="s">
        <v>33</v>
      </c>
      <c r="J46" s="186">
        <v>20</v>
      </c>
      <c r="K46" s="186"/>
    </row>
    <row r="47" spans="2:19" ht="19.5" customHeight="1">
      <c r="B47" s="184" t="s">
        <v>32</v>
      </c>
      <c r="C47" s="266">
        <v>0.8541666666666666</v>
      </c>
      <c r="D47" s="185"/>
      <c r="I47" s="184" t="s">
        <v>34</v>
      </c>
      <c r="J47" s="185">
        <v>20</v>
      </c>
      <c r="K47" s="185"/>
      <c r="P47" s="184" t="s">
        <v>35</v>
      </c>
      <c r="Q47" s="183">
        <v>42977</v>
      </c>
      <c r="R47" s="182"/>
      <c r="S47" s="182"/>
    </row>
    <row r="48" ht="9.75" customHeight="1"/>
    <row r="49" spans="1:19" ht="15" customHeight="1">
      <c r="A49" s="146" t="s">
        <v>17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18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2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3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27</v>
      </c>
      <c r="C55" s="173"/>
      <c r="D55" s="175"/>
      <c r="E55" s="174" t="s">
        <v>29</v>
      </c>
      <c r="F55" s="173"/>
      <c r="G55" s="173"/>
      <c r="H55" s="173"/>
      <c r="I55" s="175"/>
      <c r="J55" s="162"/>
      <c r="K55" s="176"/>
      <c r="L55" s="174" t="s">
        <v>27</v>
      </c>
      <c r="M55" s="173"/>
      <c r="N55" s="175"/>
      <c r="O55" s="174" t="s">
        <v>29</v>
      </c>
      <c r="P55" s="173"/>
      <c r="Q55" s="173"/>
      <c r="R55" s="173"/>
      <c r="S55" s="172"/>
    </row>
    <row r="56" spans="1:19" ht="21" customHeight="1">
      <c r="A56" s="171" t="s">
        <v>26</v>
      </c>
      <c r="B56" s="167" t="s">
        <v>28</v>
      </c>
      <c r="C56" s="169"/>
      <c r="D56" s="168" t="s">
        <v>30</v>
      </c>
      <c r="E56" s="167" t="s">
        <v>28</v>
      </c>
      <c r="F56" s="166"/>
      <c r="G56" s="166"/>
      <c r="H56" s="165"/>
      <c r="I56" s="168" t="s">
        <v>30</v>
      </c>
      <c r="J56" s="162"/>
      <c r="K56" s="170" t="s">
        <v>26</v>
      </c>
      <c r="L56" s="167" t="s">
        <v>28</v>
      </c>
      <c r="M56" s="169"/>
      <c r="N56" s="168" t="s">
        <v>30</v>
      </c>
      <c r="O56" s="167" t="s">
        <v>28</v>
      </c>
      <c r="P56" s="166"/>
      <c r="Q56" s="166"/>
      <c r="R56" s="165"/>
      <c r="S56" s="164" t="s">
        <v>30</v>
      </c>
    </row>
    <row r="57" spans="1:19" ht="21" customHeight="1">
      <c r="A57" s="163">
        <v>51</v>
      </c>
      <c r="B57" s="159" t="s">
        <v>175</v>
      </c>
      <c r="C57" s="157"/>
      <c r="D57" s="160">
        <v>5147</v>
      </c>
      <c r="E57" s="159" t="s">
        <v>174</v>
      </c>
      <c r="F57" s="158"/>
      <c r="G57" s="158"/>
      <c r="H57" s="157"/>
      <c r="I57" s="160">
        <v>2625</v>
      </c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19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20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36</v>
      </c>
      <c r="C66" s="138" t="s">
        <v>173</v>
      </c>
      <c r="D66" s="137"/>
      <c r="E66" s="137"/>
      <c r="F66" s="137"/>
      <c r="G66" s="137"/>
      <c r="H66" s="13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2006-06-05T22:13:26Z</cp:lastPrinted>
  <dcterms:created xsi:type="dcterms:W3CDTF">2005-07-26T20:23:27Z</dcterms:created>
  <dcterms:modified xsi:type="dcterms:W3CDTF">2015-03-22T17:58:21Z</dcterms:modified>
  <cp:category/>
  <cp:version/>
  <cp:contentType/>
  <cp:contentStatus/>
</cp:coreProperties>
</file>