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2120" windowHeight="8130" activeTab="0"/>
  </bookViews>
  <sheets>
    <sheet name="Kolín-Union" sheetId="1" r:id="rId1"/>
    <sheet name="Brandýs-Poděbrady A" sheetId="2" r:id="rId2"/>
    <sheet name="Neratovice-Benešov" sheetId="3" r:id="rId3"/>
    <sheet name="Vršovice-Kosmonosy" sheetId="4" r:id="rId4"/>
    <sheet name="Slavia-Slavoj" sheetId="5" r:id="rId5"/>
    <sheet name="Poděbrady B-Sparta" sheetId="6" r:id="rId6"/>
    <sheet name="Konstruktiva-Kutná Hora" sheetId="7" r:id="rId7"/>
  </sheets>
  <definedNames>
    <definedName name="_xlnm.Print_Area" localSheetId="0">'Kolín-Union'!$A$1:$AE$66</definedName>
  </definedNames>
  <calcPr fullCalcOnLoad="1"/>
</workbook>
</file>

<file path=xl/sharedStrings.xml><?xml version="1.0" encoding="utf-8"?>
<sst xmlns="http://schemas.openxmlformats.org/spreadsheetml/2006/main" count="786" uniqueCount="232">
  <si>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</si>
  <si>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</si>
  <si>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</si>
  <si>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</si>
  <si>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</si>
  <si>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</si>
  <si>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</si>
  <si>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</si>
  <si>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</si>
  <si>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</si>
  <si>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</si>
  <si>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</si>
  <si>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</si>
  <si>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</si>
  <si>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</si>
  <si>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</si>
  <si>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</si>
  <si>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</si>
  <si>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</si>
  <si>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</si>
  <si>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</si>
  <si>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</si>
  <si>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</si>
  <si>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</si>
  <si>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</si>
  <si>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</si>
  <si>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</si>
  <si>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</si>
  <si>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</si>
  <si>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</si>
  <si>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</si>
  <si>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</si>
  <si>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</si>
  <si>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</si>
  <si>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</si>
  <si>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</si>
  <si>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</si>
  <si>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</si>
  <si>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</si>
  <si>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Sokol Kolín</t>
  </si>
  <si>
    <t>TJ Sokol Kolín B</t>
  </si>
  <si>
    <t>Josef</t>
  </si>
  <si>
    <t xml:space="preserve">Mikoláš </t>
  </si>
  <si>
    <t>Jan</t>
  </si>
  <si>
    <t>Mierva Dalibor</t>
  </si>
  <si>
    <t>Mierva</t>
  </si>
  <si>
    <t>Dalibor</t>
  </si>
  <si>
    <t>II/0194</t>
  </si>
  <si>
    <t>nebyly</t>
  </si>
  <si>
    <t>Nebylo</t>
  </si>
  <si>
    <t>Brdíčko</t>
  </si>
  <si>
    <t>Brdíčko Jan</t>
  </si>
  <si>
    <t>18°C</t>
  </si>
  <si>
    <t>Holosko</t>
  </si>
  <si>
    <t>Lukáš</t>
  </si>
  <si>
    <t>Zelenka</t>
  </si>
  <si>
    <t>Vojtěch</t>
  </si>
  <si>
    <t>Luboš</t>
  </si>
  <si>
    <t>PSK Union Praha</t>
  </si>
  <si>
    <t>8.4.2016 D.Mierva</t>
  </si>
  <si>
    <t>Vacková</t>
  </si>
  <si>
    <t>Jitka</t>
  </si>
  <si>
    <t>Soukup</t>
  </si>
  <si>
    <t>Franc</t>
  </si>
  <si>
    <t>Michal</t>
  </si>
  <si>
    <t>Vlček</t>
  </si>
  <si>
    <t>Ivan</t>
  </si>
  <si>
    <t>Dudycha</t>
  </si>
  <si>
    <t>Ctirad</t>
  </si>
  <si>
    <t>Dittrich</t>
  </si>
  <si>
    <t>David</t>
  </si>
  <si>
    <t>Polanský</t>
  </si>
  <si>
    <t>Polanský Luboš</t>
  </si>
  <si>
    <t>8.4.2016 Šustr Ondřej v.r.</t>
  </si>
  <si>
    <t>Start náhradníka Svobodová Kamila - 13562</t>
  </si>
  <si>
    <t>S/0114</t>
  </si>
  <si>
    <t>Šustr</t>
  </si>
  <si>
    <t>Viktorín</t>
  </si>
  <si>
    <t>Martin</t>
  </si>
  <si>
    <t>Vratislav</t>
  </si>
  <si>
    <t>Dubský</t>
  </si>
  <si>
    <t>Tesař</t>
  </si>
  <si>
    <t>Václav</t>
  </si>
  <si>
    <t>Stanislav</t>
  </si>
  <si>
    <t>Klička</t>
  </si>
  <si>
    <t>Stejskal</t>
  </si>
  <si>
    <t>Kamila</t>
  </si>
  <si>
    <t>Petr</t>
  </si>
  <si>
    <t>Svobodová</t>
  </si>
  <si>
    <t>Kroupa</t>
  </si>
  <si>
    <t>Jiří st.</t>
  </si>
  <si>
    <t>Neumajer</t>
  </si>
  <si>
    <t>Miláček</t>
  </si>
  <si>
    <t>Ondřej</t>
  </si>
  <si>
    <t>Hartina</t>
  </si>
  <si>
    <t>Krákora</t>
  </si>
  <si>
    <t>Poláček</t>
  </si>
  <si>
    <t>AC Sparta Praha -  A</t>
  </si>
  <si>
    <t>KK Jiří Poděbrady -  B</t>
  </si>
  <si>
    <t>8.4.2016</t>
  </si>
  <si>
    <t>Poděbrady</t>
  </si>
  <si>
    <t>Václav Jelínek</t>
  </si>
  <si>
    <t>Zdeněk Končel</t>
  </si>
  <si>
    <t>II/0240</t>
  </si>
  <si>
    <t>Miroslav Šnejdar</t>
  </si>
  <si>
    <t>František Tesař</t>
  </si>
  <si>
    <t>Jaroslav Pleticha</t>
  </si>
  <si>
    <t>Čermák</t>
  </si>
  <si>
    <t>Hlava</t>
  </si>
  <si>
    <t>Jaroslav</t>
  </si>
  <si>
    <t>Jakub</t>
  </si>
  <si>
    <t>Jelínek</t>
  </si>
  <si>
    <t>Posejpal</t>
  </si>
  <si>
    <t>Pleticha</t>
  </si>
  <si>
    <t>František</t>
  </si>
  <si>
    <t xml:space="preserve">Jaroslav </t>
  </si>
  <si>
    <t>Pokorný</t>
  </si>
  <si>
    <t>Šnejdar</t>
  </si>
  <si>
    <t xml:space="preserve">Jiří </t>
  </si>
  <si>
    <t xml:space="preserve">Miroslav </t>
  </si>
  <si>
    <t>Vymazal</t>
  </si>
  <si>
    <t>Tomáš</t>
  </si>
  <si>
    <t>Pavel</t>
  </si>
  <si>
    <t>Kopecký</t>
  </si>
  <si>
    <t>Nedbal</t>
  </si>
  <si>
    <t>Bohumír</t>
  </si>
  <si>
    <t>Arnošt</t>
  </si>
  <si>
    <t>TJ Sparta Kutná Hora C</t>
  </si>
  <si>
    <t>KK Konstruktiva B</t>
  </si>
  <si>
    <t>Braník 2-5</t>
  </si>
  <si>
    <t>Starty náhradníků Neratovice:Meščan Martin r.č.21574, Kozák Jan r.č. 11908, Trnka Zdeněk r.č. 18025         Benešov: Brabec Luboš r.č. 22292</t>
  </si>
  <si>
    <t>nebylo třeba</t>
  </si>
  <si>
    <t>Meščan Martin</t>
  </si>
  <si>
    <t>Kozák Jan</t>
  </si>
  <si>
    <t>S/0033</t>
  </si>
  <si>
    <t>Červ Marek</t>
  </si>
  <si>
    <t>Božka Petr</t>
  </si>
  <si>
    <t>Karel</t>
  </si>
  <si>
    <t>Palát</t>
  </si>
  <si>
    <t xml:space="preserve">Božka </t>
  </si>
  <si>
    <t>Marek</t>
  </si>
  <si>
    <t>Červ</t>
  </si>
  <si>
    <t>Šteiner</t>
  </si>
  <si>
    <t>Miroslav</t>
  </si>
  <si>
    <t>Brabec</t>
  </si>
  <si>
    <t>Burock</t>
  </si>
  <si>
    <t>Ladislav</t>
  </si>
  <si>
    <t>Zdeněk</t>
  </si>
  <si>
    <t>Kalous</t>
  </si>
  <si>
    <t>Trnka</t>
  </si>
  <si>
    <t>Antonín</t>
  </si>
  <si>
    <t>Šostý</t>
  </si>
  <si>
    <t>Kvapil</t>
  </si>
  <si>
    <t>Hašek</t>
  </si>
  <si>
    <t>Meščan</t>
  </si>
  <si>
    <t>TJ SOKOL BENEŠOV "B"</t>
  </si>
  <si>
    <t>TJ NERATOVICE "A"</t>
  </si>
  <si>
    <t>Neratovice</t>
  </si>
  <si>
    <t>8.4.2016, Čvančara František</t>
  </si>
  <si>
    <t>S/0109</t>
  </si>
  <si>
    <t>Čvančara František</t>
  </si>
  <si>
    <t>Miláček Jiří</t>
  </si>
  <si>
    <t>Rychetský Miloslav</t>
  </si>
  <si>
    <t>Svatopluk</t>
  </si>
  <si>
    <t>ČECH</t>
  </si>
  <si>
    <t>KŘENEK</t>
  </si>
  <si>
    <t>Miloslav</t>
  </si>
  <si>
    <t>KAZDA</t>
  </si>
  <si>
    <t>RYCHETSKÝ</t>
  </si>
  <si>
    <t>Dušan</t>
  </si>
  <si>
    <t>Vladimír</t>
  </si>
  <si>
    <t>RICHTER</t>
  </si>
  <si>
    <t>SOMMER</t>
  </si>
  <si>
    <t>NOŽIČKA</t>
  </si>
  <si>
    <t>ŠTICH</t>
  </si>
  <si>
    <t>KOTEK</t>
  </si>
  <si>
    <t>Vít</t>
  </si>
  <si>
    <t>JÍROVEC</t>
  </si>
  <si>
    <t>ČVANČARA</t>
  </si>
  <si>
    <t>KK JIŘÍ PODĚBRADY "A"</t>
  </si>
  <si>
    <t>TJ SOKOL BRANDÝS NAD LABEM "A"</t>
  </si>
  <si>
    <t>BRANDÝS nad Labem</t>
  </si>
  <si>
    <t>5.4.2016 Zelenka</t>
  </si>
  <si>
    <t>Start náhradníků : Slavia Praha A - Lidmila FOŘTOVÁ 01042, Slavoj Praha B - Aleš KRÁL 01198</t>
  </si>
  <si>
    <t>A/015</t>
  </si>
  <si>
    <t>Bubeník</t>
  </si>
  <si>
    <t>PRAVLOVSKÝ</t>
  </si>
  <si>
    <t>Kryda</t>
  </si>
  <si>
    <t>BÜRGER</t>
  </si>
  <si>
    <t>BUBENÍK</t>
  </si>
  <si>
    <t>ŠŤASTNÝ</t>
  </si>
  <si>
    <t>VAŇATA</t>
  </si>
  <si>
    <t>Viktor</t>
  </si>
  <si>
    <t>Aleš</t>
  </si>
  <si>
    <t>JUNGBAUER</t>
  </si>
  <si>
    <t>JUNGMANN</t>
  </si>
  <si>
    <t>Jiří</t>
  </si>
  <si>
    <t>Lidmila</t>
  </si>
  <si>
    <t>KRYDA</t>
  </si>
  <si>
    <t>KAŠPAR</t>
  </si>
  <si>
    <t>FOŘTOVÁ</t>
  </si>
  <si>
    <t>KRÁL</t>
  </si>
  <si>
    <t>KK Slavoj Praha B</t>
  </si>
  <si>
    <t>KK SLAVIA PRAHA</t>
  </si>
  <si>
    <t>EDEN 1-2</t>
  </si>
  <si>
    <t>Troják Ondrej</t>
  </si>
  <si>
    <t>Mlejnek Aleš</t>
  </si>
  <si>
    <t>Krejza  Antonín</t>
  </si>
  <si>
    <t>Holada Karel</t>
  </si>
  <si>
    <t>vedoucí družstev</t>
  </si>
  <si>
    <t>Náhlovský Marek</t>
  </si>
  <si>
    <t>Krejza Antonín</t>
  </si>
  <si>
    <t>Jaromír</t>
  </si>
  <si>
    <t>Fabián</t>
  </si>
  <si>
    <t>Śmejkal</t>
  </si>
  <si>
    <t>Radek</t>
  </si>
  <si>
    <t>Tajč</t>
  </si>
  <si>
    <t>Jabůrek</t>
  </si>
  <si>
    <t>Kocourek</t>
  </si>
  <si>
    <t>Krejza</t>
  </si>
  <si>
    <t>Ondrej</t>
  </si>
  <si>
    <t>Zbyněk</t>
  </si>
  <si>
    <t>Troják</t>
  </si>
  <si>
    <t>Vilímovský</t>
  </si>
  <si>
    <t>Náhlovský</t>
  </si>
  <si>
    <t>Śveda</t>
  </si>
  <si>
    <t>Jíří</t>
  </si>
  <si>
    <t>Eliáš</t>
  </si>
  <si>
    <t xml:space="preserve">Rajthárek </t>
  </si>
  <si>
    <t>KK Kosmonosy B</t>
  </si>
  <si>
    <t>TJ SOKOL PRAHA VRŠOVICE</t>
  </si>
  <si>
    <t>Sokol Vršovice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</si>
</sst>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0" fontId="6" fillId="0" borderId="65" xfId="0" applyFont="1" applyFill="1" applyBorder="1" applyAlignment="1" applyProtection="1">
      <alignment horizontal="left" vertical="top" indent="1"/>
      <protection hidden="1" locked="0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169" fontId="11" fillId="0" borderId="59" xfId="0" applyNumberFormat="1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75" xfId="0" applyNumberFormat="1" applyFont="1" applyFill="1" applyBorder="1" applyAlignment="1" applyProtection="1">
      <alignment horizontal="center"/>
      <protection hidden="1" locked="0"/>
    </xf>
    <xf numFmtId="0" fontId="6" fillId="0" borderId="75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7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0" fillId="0" borderId="78" xfId="0" applyNumberFormat="1" applyFill="1" applyBorder="1" applyAlignment="1" applyProtection="1">
      <alignment horizontal="left" indent="1"/>
      <protection hidden="1" locked="0"/>
    </xf>
    <xf numFmtId="0" fontId="0" fillId="0" borderId="78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Fill="1" applyBorder="1" applyAlignment="1" applyProtection="1">
      <alignment/>
      <protection hidden="1" locked="0"/>
    </xf>
    <xf numFmtId="0" fontId="11" fillId="0" borderId="75" xfId="0" applyFont="1" applyFill="1" applyBorder="1" applyAlignment="1" applyProtection="1">
      <alignment/>
      <protection hidden="1" locked="0"/>
    </xf>
    <xf numFmtId="0" fontId="0" fillId="0" borderId="75" xfId="0" applyFill="1" applyBorder="1" applyAlignment="1" applyProtection="1">
      <alignment/>
      <protection hidden="1" locked="0"/>
    </xf>
    <xf numFmtId="0" fontId="0" fillId="0" borderId="77" xfId="0" applyFill="1" applyBorder="1" applyAlignment="1" applyProtection="1">
      <alignment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78" xfId="0" applyBorder="1" applyAlignment="1" applyProtection="1">
      <alignment horizontal="left" indent="1"/>
      <protection hidden="1" locked="0"/>
    </xf>
    <xf numFmtId="14" fontId="0" fillId="0" borderId="78" xfId="0" applyNumberFormat="1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75" xfId="0" applyFont="1" applyBorder="1" applyAlignment="1" applyProtection="1">
      <alignment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77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6" fillId="0" borderId="75" xfId="0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9" zoomScaleNormal="79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4" t="s">
        <v>0</v>
      </c>
      <c r="C1" s="104"/>
      <c r="D1" s="106" t="s">
        <v>1</v>
      </c>
      <c r="E1" s="106"/>
      <c r="F1" s="106"/>
      <c r="G1" s="106"/>
      <c r="H1" s="106"/>
      <c r="I1" s="106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42468</v>
      </c>
      <c r="R1" s="103"/>
      <c r="S1" s="103"/>
    </row>
    <row r="2" spans="2:3" ht="6" customHeight="1" thickBot="1">
      <c r="B2" s="105"/>
      <c r="C2" s="105"/>
    </row>
    <row r="3" spans="1:19" ht="19.5" customHeight="1" thickBot="1">
      <c r="A3" s="3" t="s">
        <v>2</v>
      </c>
      <c r="B3" s="97" t="s">
        <v>40</v>
      </c>
      <c r="C3" s="98"/>
      <c r="D3" s="98"/>
      <c r="E3" s="98"/>
      <c r="F3" s="98"/>
      <c r="G3" s="98"/>
      <c r="H3" s="98"/>
      <c r="I3" s="99"/>
      <c r="K3" s="3" t="s">
        <v>3</v>
      </c>
      <c r="L3" s="97" t="s">
        <v>58</v>
      </c>
      <c r="M3" s="98"/>
      <c r="N3" s="98"/>
      <c r="O3" s="98"/>
      <c r="P3" s="98"/>
      <c r="Q3" s="98"/>
      <c r="R3" s="98"/>
      <c r="S3" s="99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45</v>
      </c>
      <c r="B8" s="76"/>
      <c r="C8" s="10">
        <v>1</v>
      </c>
      <c r="D8" s="11">
        <v>150</v>
      </c>
      <c r="E8" s="12">
        <v>81</v>
      </c>
      <c r="F8" s="12">
        <v>2</v>
      </c>
      <c r="G8" s="13">
        <f>IF(AND(ISBLANK(D8),ISBLANK(E8)),"",D8+E8)</f>
        <v>231</v>
      </c>
      <c r="H8" s="14">
        <f>IF(OR(ISNUMBER($G8),ISNUMBER($Q8)),(SIGN(N($G8)-N($Q8))+1)/2,"")</f>
        <v>1</v>
      </c>
      <c r="I8" s="15"/>
      <c r="K8" s="75" t="s">
        <v>62</v>
      </c>
      <c r="L8" s="76"/>
      <c r="M8" s="10">
        <v>1</v>
      </c>
      <c r="N8" s="11">
        <v>144</v>
      </c>
      <c r="O8" s="12">
        <v>50</v>
      </c>
      <c r="P8" s="12">
        <v>4</v>
      </c>
      <c r="Q8" s="13">
        <f>IF(AND(ISBLANK(N8),ISBLANK(O8)),"",N8+O8)</f>
        <v>194</v>
      </c>
      <c r="R8" s="14">
        <f>IF(ISNUMBER($H8),1-$H8,"")</f>
        <v>0</v>
      </c>
      <c r="S8" s="15"/>
    </row>
    <row r="9" spans="1:19" ht="12.75" customHeight="1">
      <c r="A9" s="77"/>
      <c r="B9" s="78"/>
      <c r="C9" s="16">
        <v>2</v>
      </c>
      <c r="D9" s="17">
        <v>148</v>
      </c>
      <c r="E9" s="18">
        <v>68</v>
      </c>
      <c r="F9" s="18">
        <v>1</v>
      </c>
      <c r="G9" s="19">
        <f>IF(AND(ISBLANK(D9),ISBLANK(E9)),"",D9+E9)</f>
        <v>216</v>
      </c>
      <c r="H9" s="20">
        <f>IF(OR(ISNUMBER($G9),ISNUMBER($Q9)),(SIGN(N($G9)-N($Q9))+1)/2,"")</f>
        <v>0</v>
      </c>
      <c r="I9" s="15"/>
      <c r="K9" s="77"/>
      <c r="L9" s="78"/>
      <c r="M9" s="16">
        <v>2</v>
      </c>
      <c r="N9" s="17">
        <v>160</v>
      </c>
      <c r="O9" s="18">
        <v>60</v>
      </c>
      <c r="P9" s="18">
        <v>5</v>
      </c>
      <c r="Q9" s="19">
        <f>IF(AND(ISBLANK(N9),ISBLANK(O9)),"",N9+O9)</f>
        <v>220</v>
      </c>
      <c r="R9" s="20">
        <f>IF(ISNUMBER($H9),1-$H9,"")</f>
        <v>1</v>
      </c>
      <c r="S9" s="15"/>
    </row>
    <row r="10" spans="1:19" ht="12.75" customHeight="1" thickBot="1">
      <c r="A10" s="79" t="s">
        <v>46</v>
      </c>
      <c r="B10" s="8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9" t="s">
        <v>57</v>
      </c>
      <c r="L10" s="8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1"/>
      <c r="B11" s="8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3">
        <f>IF(ISNUMBER(H12),(SIGN(1000*($H12-$R12)+$G12-$Q12)+1)/2,"")</f>
        <v>1</v>
      </c>
      <c r="K11" s="81"/>
      <c r="L11" s="8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3">
        <f>IF(ISNUMBER($I11),1-$I11,"")</f>
        <v>0</v>
      </c>
    </row>
    <row r="12" spans="1:19" ht="15.75" customHeight="1" thickBot="1">
      <c r="A12" s="73">
        <v>4782</v>
      </c>
      <c r="B12" s="74"/>
      <c r="C12" s="26" t="s">
        <v>12</v>
      </c>
      <c r="D12" s="27">
        <f>IF(ISNUMBER($G12),SUM(D8:D11),"")</f>
        <v>298</v>
      </c>
      <c r="E12" s="28">
        <f>IF(ISNUMBER($G12),SUM(E8:E11),"")</f>
        <v>149</v>
      </c>
      <c r="F12" s="28">
        <f>IF(ISNUMBER($G12),SUM(F8:F11),"")</f>
        <v>3</v>
      </c>
      <c r="G12" s="29">
        <f>IF(SUM($G8:$G11)+SUM($Q8:$Q11)&gt;0,SUM(G8:G11),"")</f>
        <v>447</v>
      </c>
      <c r="H12" s="27">
        <f>IF(ISNUMBER($G12),SUM(H8:H11),"")</f>
        <v>1</v>
      </c>
      <c r="I12" s="84"/>
      <c r="K12" s="73">
        <v>10118</v>
      </c>
      <c r="L12" s="96"/>
      <c r="M12" s="26" t="s">
        <v>12</v>
      </c>
      <c r="N12" s="27">
        <f>IF(ISNUMBER($G12),SUM(N8:N11),"")</f>
        <v>304</v>
      </c>
      <c r="O12" s="28">
        <f>IF(ISNUMBER($G12),SUM(O8:O11),"")</f>
        <v>110</v>
      </c>
      <c r="P12" s="28">
        <f>IF(ISNUMBER($G12),SUM(P8:P11),"")</f>
        <v>9</v>
      </c>
      <c r="Q12" s="29">
        <f>IF(SUM($G8:$G11)+SUM($Q8:$Q11)&gt;0,SUM(Q8:Q11),"")</f>
        <v>414</v>
      </c>
      <c r="R12" s="27">
        <f>IF(ISNUMBER($G12),SUM(R8:R11),"")</f>
        <v>1</v>
      </c>
      <c r="S12" s="84"/>
    </row>
    <row r="13" spans="1:19" ht="12.75" customHeight="1">
      <c r="A13" s="75" t="s">
        <v>50</v>
      </c>
      <c r="B13" s="76"/>
      <c r="C13" s="10">
        <v>1</v>
      </c>
      <c r="D13" s="11">
        <v>135</v>
      </c>
      <c r="E13" s="12">
        <v>80</v>
      </c>
      <c r="F13" s="12">
        <v>1</v>
      </c>
      <c r="G13" s="13">
        <f>IF(AND(ISBLANK(D13),ISBLANK(E13)),"",D13+E13)</f>
        <v>215</v>
      </c>
      <c r="H13" s="14">
        <f>IF(OR(ISNUMBER($G13),ISNUMBER($Q13)),(SIGN(N($G13)-N($Q13))+1)/2,"")</f>
        <v>1</v>
      </c>
      <c r="I13" s="15"/>
      <c r="K13" s="75" t="s">
        <v>63</v>
      </c>
      <c r="L13" s="76"/>
      <c r="M13" s="10">
        <v>1</v>
      </c>
      <c r="N13" s="11">
        <v>118</v>
      </c>
      <c r="O13" s="12">
        <v>70</v>
      </c>
      <c r="P13" s="12">
        <v>2</v>
      </c>
      <c r="Q13" s="13">
        <f>IF(AND(ISBLANK(N13),ISBLANK(O13)),"",N13+O13)</f>
        <v>188</v>
      </c>
      <c r="R13" s="14">
        <f>IF(ISNUMBER($H13),1-$H13,"")</f>
        <v>0</v>
      </c>
      <c r="S13" s="15"/>
    </row>
    <row r="14" spans="1:19" ht="12.75" customHeight="1">
      <c r="A14" s="77"/>
      <c r="B14" s="78"/>
      <c r="C14" s="16">
        <v>2</v>
      </c>
      <c r="D14" s="17">
        <v>160</v>
      </c>
      <c r="E14" s="18">
        <v>80</v>
      </c>
      <c r="F14" s="18">
        <v>0</v>
      </c>
      <c r="G14" s="19">
        <f>IF(AND(ISBLANK(D14),ISBLANK(E14)),"",D14+E14)</f>
        <v>240</v>
      </c>
      <c r="H14" s="20">
        <f>IF(OR(ISNUMBER($G14),ISNUMBER($Q14)),(SIGN(N($G14)-N($Q14))+1)/2,"")</f>
        <v>1</v>
      </c>
      <c r="I14" s="15"/>
      <c r="K14" s="77"/>
      <c r="L14" s="78"/>
      <c r="M14" s="16">
        <v>2</v>
      </c>
      <c r="N14" s="17">
        <v>143</v>
      </c>
      <c r="O14" s="18">
        <v>52</v>
      </c>
      <c r="P14" s="18">
        <v>8</v>
      </c>
      <c r="Q14" s="19">
        <f>IF(AND(ISBLANK(N14),ISBLANK(O14)),"",N14+O14)</f>
        <v>195</v>
      </c>
      <c r="R14" s="20">
        <f>IF(ISNUMBER($H14),1-$H14,"")</f>
        <v>0</v>
      </c>
      <c r="S14" s="15"/>
    </row>
    <row r="15" spans="1:19" ht="12.75" customHeight="1" thickBot="1">
      <c r="A15" s="79" t="s">
        <v>43</v>
      </c>
      <c r="B15" s="8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9" t="s">
        <v>64</v>
      </c>
      <c r="L15" s="8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1"/>
      <c r="B16" s="8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3">
        <f>IF(ISNUMBER(H17),(SIGN(1000*($H17-$R17)+$G17-$Q17)+1)/2,"")</f>
        <v>1</v>
      </c>
      <c r="K16" s="81"/>
      <c r="L16" s="8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3">
        <f>IF(ISNUMBER($I16),1-$I16,"")</f>
        <v>0</v>
      </c>
    </row>
    <row r="17" spans="1:19" ht="15.75" customHeight="1" thickBot="1">
      <c r="A17" s="73">
        <v>5242</v>
      </c>
      <c r="B17" s="74"/>
      <c r="C17" s="26" t="s">
        <v>12</v>
      </c>
      <c r="D17" s="27">
        <f>IF(ISNUMBER($G17),SUM(D13:D16),"")</f>
        <v>295</v>
      </c>
      <c r="E17" s="28">
        <f>IF(ISNUMBER($G17),SUM(E13:E16),"")</f>
        <v>160</v>
      </c>
      <c r="F17" s="28">
        <f>IF(ISNUMBER($G17),SUM(F13:F16),"")</f>
        <v>1</v>
      </c>
      <c r="G17" s="29">
        <f>IF(SUM($G13:$G16)+SUM($Q13:$Q16)&gt;0,SUM(G13:G16),"")</f>
        <v>455</v>
      </c>
      <c r="H17" s="27">
        <f>IF(ISNUMBER($G17),SUM(H13:H16),"")</f>
        <v>2</v>
      </c>
      <c r="I17" s="84"/>
      <c r="K17" s="73">
        <v>9470</v>
      </c>
      <c r="L17" s="74"/>
      <c r="M17" s="26" t="s">
        <v>12</v>
      </c>
      <c r="N17" s="27">
        <f>IF(ISNUMBER($G17),SUM(N13:N16),"")</f>
        <v>261</v>
      </c>
      <c r="O17" s="28">
        <f>IF(ISNUMBER($G17),SUM(O13:O16),"")</f>
        <v>122</v>
      </c>
      <c r="P17" s="28">
        <f>IF(ISNUMBER($G17),SUM(P13:P16),"")</f>
        <v>10</v>
      </c>
      <c r="Q17" s="29">
        <f>IF(SUM($G13:$G16)+SUM($Q13:$Q16)&gt;0,SUM(Q13:Q16),"")</f>
        <v>383</v>
      </c>
      <c r="R17" s="27">
        <f>IF(ISNUMBER($G17),SUM(R13:R16),"")</f>
        <v>0</v>
      </c>
      <c r="S17" s="84"/>
    </row>
    <row r="18" spans="1:19" ht="12.75" customHeight="1">
      <c r="A18" s="75" t="s">
        <v>55</v>
      </c>
      <c r="B18" s="76"/>
      <c r="C18" s="10">
        <v>1</v>
      </c>
      <c r="D18" s="11">
        <v>131</v>
      </c>
      <c r="E18" s="12">
        <v>69</v>
      </c>
      <c r="F18" s="12">
        <v>2</v>
      </c>
      <c r="G18" s="13">
        <f>IF(AND(ISBLANK(D18),ISBLANK(E18)),"",D18+E18)</f>
        <v>200</v>
      </c>
      <c r="H18" s="14">
        <f>IF(OR(ISNUMBER($G18),ISNUMBER($Q18)),(SIGN(N($G18)-N($Q18))+1)/2,"")</f>
        <v>1</v>
      </c>
      <c r="I18" s="15"/>
      <c r="K18" s="75" t="s">
        <v>65</v>
      </c>
      <c r="L18" s="76"/>
      <c r="M18" s="10">
        <v>1</v>
      </c>
      <c r="N18" s="11">
        <v>123</v>
      </c>
      <c r="O18" s="12">
        <v>71</v>
      </c>
      <c r="P18" s="12">
        <v>7</v>
      </c>
      <c r="Q18" s="13">
        <f>IF(AND(ISBLANK(N18),ISBLANK(O18)),"",N18+O18)</f>
        <v>194</v>
      </c>
      <c r="R18" s="14">
        <f>IF(ISNUMBER($H18),1-$H18,"")</f>
        <v>0</v>
      </c>
      <c r="S18" s="15"/>
    </row>
    <row r="19" spans="1:19" ht="12.75" customHeight="1">
      <c r="A19" s="77"/>
      <c r="B19" s="78"/>
      <c r="C19" s="16">
        <v>2</v>
      </c>
      <c r="D19" s="17">
        <v>137</v>
      </c>
      <c r="E19" s="18">
        <v>45</v>
      </c>
      <c r="F19" s="18">
        <v>6</v>
      </c>
      <c r="G19" s="19">
        <f>IF(AND(ISBLANK(D19),ISBLANK(E19)),"",D19+E19)</f>
        <v>182</v>
      </c>
      <c r="H19" s="20">
        <f>IF(OR(ISNUMBER($G19),ISNUMBER($Q19)),(SIGN(N($G19)-N($Q19))+1)/2,"")</f>
        <v>0</v>
      </c>
      <c r="I19" s="15"/>
      <c r="K19" s="77"/>
      <c r="L19" s="78"/>
      <c r="M19" s="16">
        <v>2</v>
      </c>
      <c r="N19" s="17">
        <v>152</v>
      </c>
      <c r="O19" s="18">
        <v>62</v>
      </c>
      <c r="P19" s="18">
        <v>3</v>
      </c>
      <c r="Q19" s="19">
        <f>IF(AND(ISBLANK(N19),ISBLANK(O19)),"",N19+O19)</f>
        <v>214</v>
      </c>
      <c r="R19" s="20">
        <f>IF(ISNUMBER($H19),1-$H19,"")</f>
        <v>1</v>
      </c>
      <c r="S19" s="15"/>
    </row>
    <row r="20" spans="1:19" ht="12.75" customHeight="1" thickBot="1">
      <c r="A20" s="79" t="s">
        <v>56</v>
      </c>
      <c r="B20" s="8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9" t="s">
        <v>66</v>
      </c>
      <c r="L20" s="8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1"/>
      <c r="B21" s="8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3">
        <f>IF(ISNUMBER(H22),(SIGN(1000*($H22-$R22)+$G22-$Q22)+1)/2,"")</f>
        <v>0</v>
      </c>
      <c r="K21" s="81"/>
      <c r="L21" s="8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3">
        <f>IF(ISNUMBER($I21),1-$I21,"")</f>
        <v>1</v>
      </c>
    </row>
    <row r="22" spans="1:19" ht="15.75" customHeight="1" thickBot="1">
      <c r="A22" s="73">
        <v>22237</v>
      </c>
      <c r="B22" s="74"/>
      <c r="C22" s="26" t="s">
        <v>12</v>
      </c>
      <c r="D22" s="27">
        <f>IF(ISNUMBER($G22),SUM(D18:D21),"")</f>
        <v>268</v>
      </c>
      <c r="E22" s="28">
        <f>IF(ISNUMBER($G22),SUM(E18:E21),"")</f>
        <v>114</v>
      </c>
      <c r="F22" s="28">
        <f>IF(ISNUMBER($G22),SUM(F18:F21),"")</f>
        <v>8</v>
      </c>
      <c r="G22" s="29">
        <f>IF(SUM($G18:$G21)+SUM($Q18:$Q21)&gt;0,SUM(G18:G21),"")</f>
        <v>382</v>
      </c>
      <c r="H22" s="27">
        <f>IF(ISNUMBER($G22),SUM(H18:H21),"")</f>
        <v>1</v>
      </c>
      <c r="I22" s="84"/>
      <c r="K22" s="73">
        <v>1234</v>
      </c>
      <c r="L22" s="74"/>
      <c r="M22" s="26" t="s">
        <v>12</v>
      </c>
      <c r="N22" s="27">
        <f>IF(ISNUMBER($G22),SUM(N18:N21),"")</f>
        <v>275</v>
      </c>
      <c r="O22" s="28">
        <f>IF(ISNUMBER($G22),SUM(O18:O21),"")</f>
        <v>133</v>
      </c>
      <c r="P22" s="28">
        <f>IF(ISNUMBER($G22),SUM(P18:P21),"")</f>
        <v>10</v>
      </c>
      <c r="Q22" s="29">
        <f>IF(SUM($G18:$G21)+SUM($Q18:$Q21)&gt;0,SUM(Q18:Q21),"")</f>
        <v>408</v>
      </c>
      <c r="R22" s="27">
        <f>IF(ISNUMBER($G22),SUM(R18:R21),"")</f>
        <v>1</v>
      </c>
      <c r="S22" s="84"/>
    </row>
    <row r="23" spans="1:19" ht="12.75" customHeight="1">
      <c r="A23" s="75" t="s">
        <v>60</v>
      </c>
      <c r="B23" s="76"/>
      <c r="C23" s="10">
        <v>1</v>
      </c>
      <c r="D23" s="11">
        <v>156</v>
      </c>
      <c r="E23" s="12">
        <v>63</v>
      </c>
      <c r="F23" s="12">
        <v>5</v>
      </c>
      <c r="G23" s="13">
        <f>IF(AND(ISBLANK(D23),ISBLANK(E23)),"",D23+E23)</f>
        <v>219</v>
      </c>
      <c r="H23" s="14">
        <f>IF(OR(ISNUMBER($G23),ISNUMBER($Q23)),(SIGN(N($G23)-N($Q23))+1)/2,"")</f>
        <v>0</v>
      </c>
      <c r="I23" s="15"/>
      <c r="K23" s="75" t="s">
        <v>67</v>
      </c>
      <c r="L23" s="76"/>
      <c r="M23" s="10">
        <v>1</v>
      </c>
      <c r="N23" s="11">
        <v>150</v>
      </c>
      <c r="O23" s="12">
        <v>72</v>
      </c>
      <c r="P23" s="12">
        <v>1</v>
      </c>
      <c r="Q23" s="13">
        <f>IF(AND(ISBLANK(N23),ISBLANK(O23)),"",N23+O23)</f>
        <v>222</v>
      </c>
      <c r="R23" s="14">
        <f>IF(ISNUMBER($H23),1-$H23,"")</f>
        <v>1</v>
      </c>
      <c r="S23" s="15"/>
    </row>
    <row r="24" spans="1:19" ht="12.75" customHeight="1">
      <c r="A24" s="77"/>
      <c r="B24" s="78"/>
      <c r="C24" s="16">
        <v>2</v>
      </c>
      <c r="D24" s="17">
        <v>143</v>
      </c>
      <c r="E24" s="18">
        <v>71</v>
      </c>
      <c r="F24" s="18">
        <v>1</v>
      </c>
      <c r="G24" s="19">
        <f>IF(AND(ISBLANK(D24),ISBLANK(E24)),"",D24+E24)</f>
        <v>214</v>
      </c>
      <c r="H24" s="20">
        <f>IF(OR(ISNUMBER($G24),ISNUMBER($Q24)),(SIGN(N($G24)-N($Q24))+1)/2,"")</f>
        <v>0</v>
      </c>
      <c r="I24" s="15"/>
      <c r="K24" s="77"/>
      <c r="L24" s="78"/>
      <c r="M24" s="16">
        <v>2</v>
      </c>
      <c r="N24" s="17">
        <v>151</v>
      </c>
      <c r="O24" s="18">
        <v>78</v>
      </c>
      <c r="P24" s="18">
        <v>1</v>
      </c>
      <c r="Q24" s="19">
        <f>IF(AND(ISBLANK(N24),ISBLANK(O24)),"",N24+O24)</f>
        <v>229</v>
      </c>
      <c r="R24" s="20">
        <f>IF(ISNUMBER($H24),1-$H24,"")</f>
        <v>1</v>
      </c>
      <c r="S24" s="15"/>
    </row>
    <row r="25" spans="1:19" ht="12.75" customHeight="1" thickBot="1">
      <c r="A25" s="79" t="s">
        <v>61</v>
      </c>
      <c r="B25" s="8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9" t="s">
        <v>68</v>
      </c>
      <c r="L25" s="8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1"/>
      <c r="B26" s="8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3">
        <f>IF(ISNUMBER(H27),(SIGN(1000*($H27-$R27)+$G27-$Q27)+1)/2,"")</f>
        <v>0</v>
      </c>
      <c r="K26" s="81"/>
      <c r="L26" s="8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3">
        <f>IF(ISNUMBER($I26),1-$I26,"")</f>
        <v>1</v>
      </c>
    </row>
    <row r="27" spans="1:19" ht="15.75" customHeight="1" thickBot="1">
      <c r="A27" s="71">
        <v>18933</v>
      </c>
      <c r="B27" s="72"/>
      <c r="C27" s="26" t="s">
        <v>12</v>
      </c>
      <c r="D27" s="27">
        <f>IF(ISNUMBER($G27),SUM(D23:D26),"")</f>
        <v>299</v>
      </c>
      <c r="E27" s="28">
        <f>IF(ISNUMBER($G27),SUM(E23:E26),"")</f>
        <v>134</v>
      </c>
      <c r="F27" s="28">
        <f>IF(ISNUMBER($G27),SUM(F23:F26),"")</f>
        <v>6</v>
      </c>
      <c r="G27" s="29">
        <f>IF(SUM($G23:$G26)+SUM($Q23:$Q26)&gt;0,SUM(G23:G26),"")</f>
        <v>433</v>
      </c>
      <c r="H27" s="27">
        <f>IF(ISNUMBER($G27),SUM(H23:H26),"")</f>
        <v>0</v>
      </c>
      <c r="I27" s="84"/>
      <c r="K27" s="73">
        <v>9458</v>
      </c>
      <c r="L27" s="74"/>
      <c r="M27" s="26" t="s">
        <v>12</v>
      </c>
      <c r="N27" s="27">
        <f>IF(ISNUMBER($G27),SUM(N23:N26),"")</f>
        <v>301</v>
      </c>
      <c r="O27" s="28">
        <f>IF(ISNUMBER($G27),SUM(O23:O26),"")</f>
        <v>150</v>
      </c>
      <c r="P27" s="28">
        <f>IF(ISNUMBER($G27),SUM(P23:P26),"")</f>
        <v>2</v>
      </c>
      <c r="Q27" s="29">
        <f>IF(SUM($G23:$G26)+SUM($Q23:$Q26)&gt;0,SUM(Q23:Q26),"")</f>
        <v>451</v>
      </c>
      <c r="R27" s="27">
        <f>IF(ISNUMBER($G27),SUM(R23:R26),"")</f>
        <v>2</v>
      </c>
      <c r="S27" s="84"/>
    </row>
    <row r="28" spans="1:19" ht="12.75" customHeight="1">
      <c r="A28" s="75" t="s">
        <v>53</v>
      </c>
      <c r="B28" s="76"/>
      <c r="C28" s="10">
        <v>1</v>
      </c>
      <c r="D28" s="11">
        <v>142</v>
      </c>
      <c r="E28" s="12">
        <v>79</v>
      </c>
      <c r="F28" s="12">
        <v>1</v>
      </c>
      <c r="G28" s="13">
        <f>IF(AND(ISBLANK(D28),ISBLANK(E28)),"",D28+E28)</f>
        <v>221</v>
      </c>
      <c r="H28" s="14">
        <f>IF(OR(ISNUMBER($G28),ISNUMBER($Q28)),(SIGN(N($G28)-N($Q28))+1)/2,"")</f>
        <v>1</v>
      </c>
      <c r="I28" s="15"/>
      <c r="K28" s="75" t="s">
        <v>69</v>
      </c>
      <c r="L28" s="76"/>
      <c r="M28" s="10">
        <v>1</v>
      </c>
      <c r="N28" s="11">
        <v>133</v>
      </c>
      <c r="O28" s="12">
        <v>63</v>
      </c>
      <c r="P28" s="12">
        <v>3</v>
      </c>
      <c r="Q28" s="13">
        <f>IF(AND(ISBLANK(N28),ISBLANK(O28)),"",N28+O28)</f>
        <v>196</v>
      </c>
      <c r="R28" s="14">
        <f>IF(ISNUMBER($H28),1-$H28,"")</f>
        <v>0</v>
      </c>
      <c r="S28" s="15"/>
    </row>
    <row r="29" spans="1:19" ht="12.75" customHeight="1">
      <c r="A29" s="77"/>
      <c r="B29" s="78"/>
      <c r="C29" s="16">
        <v>2</v>
      </c>
      <c r="D29" s="17">
        <v>143</v>
      </c>
      <c r="E29" s="18">
        <v>53</v>
      </c>
      <c r="F29" s="18">
        <v>3</v>
      </c>
      <c r="G29" s="19">
        <f>IF(AND(ISBLANK(D29),ISBLANK(E29)),"",D29+E29)</f>
        <v>196</v>
      </c>
      <c r="H29" s="20">
        <f>IF(OR(ISNUMBER($G29),ISNUMBER($Q29)),(SIGN(N($G29)-N($Q29))+1)/2,"")</f>
        <v>1</v>
      </c>
      <c r="I29" s="15"/>
      <c r="K29" s="77"/>
      <c r="L29" s="78"/>
      <c r="M29" s="16">
        <v>2</v>
      </c>
      <c r="N29" s="17">
        <v>138</v>
      </c>
      <c r="O29" s="18">
        <v>43</v>
      </c>
      <c r="P29" s="18">
        <v>3</v>
      </c>
      <c r="Q29" s="19">
        <f>IF(AND(ISBLANK(N29),ISBLANK(O29)),"",N29+O29)</f>
        <v>181</v>
      </c>
      <c r="R29" s="20">
        <f>IF(ISNUMBER($H29),1-$H29,"")</f>
        <v>0</v>
      </c>
      <c r="S29" s="15"/>
    </row>
    <row r="30" spans="1:19" ht="12.75" customHeight="1" thickBot="1">
      <c r="A30" s="79" t="s">
        <v>54</v>
      </c>
      <c r="B30" s="8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9" t="s">
        <v>70</v>
      </c>
      <c r="L30" s="8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1"/>
      <c r="B31" s="8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3">
        <f>IF(ISNUMBER(H32),(SIGN(1000*($H32-$R32)+$G32-$Q32)+1)/2,"")</f>
        <v>1</v>
      </c>
      <c r="K31" s="81"/>
      <c r="L31" s="8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3">
        <f>IF(ISNUMBER($I31),1-$I31,"")</f>
        <v>0</v>
      </c>
    </row>
    <row r="32" spans="1:19" ht="15.75" customHeight="1" thickBot="1">
      <c r="A32" s="73">
        <v>22236</v>
      </c>
      <c r="B32" s="74"/>
      <c r="C32" s="26" t="s">
        <v>12</v>
      </c>
      <c r="D32" s="27">
        <f>IF(ISNUMBER($G32),SUM(D28:D31),"")</f>
        <v>285</v>
      </c>
      <c r="E32" s="28">
        <f>IF(ISNUMBER($G32),SUM(E28:E31),"")</f>
        <v>132</v>
      </c>
      <c r="F32" s="28">
        <f>IF(ISNUMBER($G32),SUM(F28:F31),"")</f>
        <v>4</v>
      </c>
      <c r="G32" s="29">
        <f>IF(SUM($G28:$G31)+SUM($Q28:$Q31)&gt;0,SUM(G28:G31),"")</f>
        <v>417</v>
      </c>
      <c r="H32" s="27">
        <f>IF(ISNUMBER($G32),SUM(H28:H31),"")</f>
        <v>2</v>
      </c>
      <c r="I32" s="84"/>
      <c r="K32" s="73">
        <v>9468</v>
      </c>
      <c r="L32" s="74"/>
      <c r="M32" s="26" t="s">
        <v>12</v>
      </c>
      <c r="N32" s="27">
        <f>IF(ISNUMBER($G32),SUM(N28:N31),"")</f>
        <v>271</v>
      </c>
      <c r="O32" s="28">
        <f>IF(ISNUMBER($G32),SUM(O28:O31),"")</f>
        <v>106</v>
      </c>
      <c r="P32" s="28">
        <f>IF(ISNUMBER($G32),SUM(P28:P31),"")</f>
        <v>6</v>
      </c>
      <c r="Q32" s="29">
        <f>IF(SUM($G28:$G31)+SUM($Q28:$Q31)&gt;0,SUM(Q28:Q31),"")</f>
        <v>377</v>
      </c>
      <c r="R32" s="27">
        <f>IF(ISNUMBER($G32),SUM(R28:R31),"")</f>
        <v>0</v>
      </c>
      <c r="S32" s="84"/>
    </row>
    <row r="33" spans="1:19" ht="12.75" customHeight="1">
      <c r="A33" s="75" t="s">
        <v>42</v>
      </c>
      <c r="B33" s="76"/>
      <c r="C33" s="10">
        <v>1</v>
      </c>
      <c r="D33" s="11">
        <v>147</v>
      </c>
      <c r="E33" s="12">
        <v>81</v>
      </c>
      <c r="F33" s="12">
        <v>3</v>
      </c>
      <c r="G33" s="13">
        <f>IF(AND(ISBLANK(D33),ISBLANK(E33)),"",D33+E33)</f>
        <v>228</v>
      </c>
      <c r="H33" s="14">
        <f>IF(OR(ISNUMBER($G33),ISNUMBER($Q33)),(SIGN(N($G33)-N($Q33))+1)/2,"")</f>
        <v>1</v>
      </c>
      <c r="I33" s="15"/>
      <c r="K33" s="75" t="s">
        <v>71</v>
      </c>
      <c r="L33" s="76"/>
      <c r="M33" s="10">
        <v>1</v>
      </c>
      <c r="N33" s="11">
        <v>124</v>
      </c>
      <c r="O33" s="12">
        <v>86</v>
      </c>
      <c r="P33" s="12">
        <v>2</v>
      </c>
      <c r="Q33" s="13">
        <f>IF(AND(ISBLANK(N33),ISBLANK(O33)),"",N33+O33)</f>
        <v>210</v>
      </c>
      <c r="R33" s="14">
        <f>IF(ISNUMBER($H33),1-$H33,"")</f>
        <v>0</v>
      </c>
      <c r="S33" s="15"/>
    </row>
    <row r="34" spans="1:19" ht="12.75" customHeight="1">
      <c r="A34" s="77"/>
      <c r="B34" s="78"/>
      <c r="C34" s="16">
        <v>2</v>
      </c>
      <c r="D34" s="17">
        <v>143</v>
      </c>
      <c r="E34" s="18">
        <v>66</v>
      </c>
      <c r="F34" s="18">
        <v>2</v>
      </c>
      <c r="G34" s="19">
        <f>IF(AND(ISBLANK(D34),ISBLANK(E34)),"",D34+E34)</f>
        <v>209</v>
      </c>
      <c r="H34" s="20">
        <f>IF(OR(ISNUMBER($G34),ISNUMBER($Q34)),(SIGN(N($G34)-N($Q34))+1)/2,"")</f>
        <v>0</v>
      </c>
      <c r="I34" s="15"/>
      <c r="K34" s="77"/>
      <c r="L34" s="78"/>
      <c r="M34" s="16">
        <v>2</v>
      </c>
      <c r="N34" s="17">
        <v>149</v>
      </c>
      <c r="O34" s="18">
        <v>62</v>
      </c>
      <c r="P34" s="18">
        <v>1</v>
      </c>
      <c r="Q34" s="19">
        <f>IF(AND(ISBLANK(N34),ISBLANK(O34)),"",N34+O34)</f>
        <v>211</v>
      </c>
      <c r="R34" s="20">
        <f>IF(ISNUMBER($H34),1-$H34,"")</f>
        <v>1</v>
      </c>
      <c r="S34" s="15"/>
    </row>
    <row r="35" spans="1:19" ht="12.75" customHeight="1" thickBot="1">
      <c r="A35" s="79" t="s">
        <v>41</v>
      </c>
      <c r="B35" s="8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9" t="s">
        <v>57</v>
      </c>
      <c r="L35" s="8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1"/>
      <c r="B36" s="8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3">
        <f>IF(ISNUMBER(H37),(SIGN(1000*($H37-$R37)+$G37-$Q37)+1)/2,"")</f>
        <v>1</v>
      </c>
      <c r="K36" s="81"/>
      <c r="L36" s="8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3">
        <f>IF(ISNUMBER($I36),1-$I36,"")</f>
        <v>0</v>
      </c>
    </row>
    <row r="37" spans="1:19" ht="15.75" customHeight="1" thickBot="1">
      <c r="A37" s="73">
        <v>1640</v>
      </c>
      <c r="B37" s="74"/>
      <c r="C37" s="26" t="s">
        <v>12</v>
      </c>
      <c r="D37" s="27">
        <f>IF(ISNUMBER($G37),SUM(D33:D36),"")</f>
        <v>290</v>
      </c>
      <c r="E37" s="28">
        <f>IF(ISNUMBER($G37),SUM(E33:E36),"")</f>
        <v>147</v>
      </c>
      <c r="F37" s="28">
        <f>IF(ISNUMBER($G37),SUM(F33:F36),"")</f>
        <v>5</v>
      </c>
      <c r="G37" s="29">
        <f>IF(SUM($G33:$G36)+SUM($Q33:$Q36)&gt;0,SUM(G33:G36),"")</f>
        <v>437</v>
      </c>
      <c r="H37" s="27">
        <f>IF(ISNUMBER($G37),SUM(H33:H36),"")</f>
        <v>1</v>
      </c>
      <c r="I37" s="84"/>
      <c r="K37" s="73">
        <v>10286</v>
      </c>
      <c r="L37" s="74"/>
      <c r="M37" s="26" t="s">
        <v>12</v>
      </c>
      <c r="N37" s="27">
        <f>IF(ISNUMBER($G37),SUM(N33:N36),"")</f>
        <v>273</v>
      </c>
      <c r="O37" s="28">
        <f>IF(ISNUMBER($G37),SUM(O33:O36),"")</f>
        <v>148</v>
      </c>
      <c r="P37" s="28">
        <f>IF(ISNUMBER($G37),SUM(P33:P36),"")</f>
        <v>3</v>
      </c>
      <c r="Q37" s="29">
        <f>IF(SUM($G33:$G36)+SUM($Q33:$Q36)&gt;0,SUM(Q33:Q36),"")</f>
        <v>421</v>
      </c>
      <c r="R37" s="27">
        <f>IF(ISNUMBER($G37),SUM(R33:R36),"")</f>
        <v>1</v>
      </c>
      <c r="S37" s="8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1735</v>
      </c>
      <c r="E39" s="34">
        <f>IF(ISNUMBER($G39),SUM(E12,E17,E22,E27,E32,E37),"")</f>
        <v>836</v>
      </c>
      <c r="F39" s="34">
        <f>IF(ISNUMBER($G39),SUM(F12,F17,F22,F27,F32,F37),"")</f>
        <v>27</v>
      </c>
      <c r="G39" s="35">
        <f>IF(SUM($G$8:$G$37)+SUM($Q$8:$Q$37)&gt;0,SUM(G12,G17,G22,G27,G32,G37),"")</f>
        <v>2571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1685</v>
      </c>
      <c r="O39" s="34">
        <f>IF(ISNUMBER($G39),SUM(O12,O17,O22,O27,O32,O37),"")</f>
        <v>769</v>
      </c>
      <c r="P39" s="34">
        <f>IF(ISNUMBER($G39),SUM(P12,P17,P22,P27,P32,P37),"")</f>
        <v>40</v>
      </c>
      <c r="Q39" s="35">
        <f>IF(SUM($G$8:$G$37)+SUM($Q$8:$Q$37)&gt;0,SUM(Q12,Q17,Q22,Q27,Q32,Q37),"")</f>
        <v>2454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7" t="s">
        <v>51</v>
      </c>
      <c r="D41" s="127"/>
      <c r="E41" s="127"/>
      <c r="G41" s="110" t="s">
        <v>16</v>
      </c>
      <c r="H41" s="110"/>
      <c r="I41" s="40">
        <f>IF(ISNUMBER(I$39),SUM(I11,I16,I21,I26,I31,I36,I39),"")</f>
        <v>6</v>
      </c>
      <c r="K41" s="38"/>
      <c r="L41" s="39" t="s">
        <v>22</v>
      </c>
      <c r="M41" s="127" t="s">
        <v>72</v>
      </c>
      <c r="N41" s="127"/>
      <c r="O41" s="127"/>
      <c r="Q41" s="110" t="s">
        <v>16</v>
      </c>
      <c r="R41" s="110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128"/>
      <c r="D42" s="128"/>
      <c r="E42" s="128"/>
      <c r="G42" s="41"/>
      <c r="H42" s="41"/>
      <c r="I42" s="41"/>
      <c r="K42" s="38"/>
      <c r="L42" s="39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9" t="s">
        <v>44</v>
      </c>
      <c r="D43" s="129"/>
      <c r="E43" s="129"/>
      <c r="F43" s="129"/>
      <c r="G43" s="129"/>
      <c r="H43" s="129"/>
      <c r="I43" s="39"/>
      <c r="J43" s="39"/>
      <c r="K43" s="39" t="s">
        <v>25</v>
      </c>
      <c r="L43" s="130" t="s">
        <v>47</v>
      </c>
      <c r="M43" s="130"/>
      <c r="O43" s="39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Kolín B – PSK Union Praha</v>
      </c>
    </row>
    <row r="46" spans="2:11" ht="19.5" customHeight="1">
      <c r="B46" s="2" t="s">
        <v>31</v>
      </c>
      <c r="C46" s="134">
        <v>0.7291666666666666</v>
      </c>
      <c r="D46" s="107"/>
      <c r="I46" s="2" t="s">
        <v>33</v>
      </c>
      <c r="J46" s="107" t="s">
        <v>52</v>
      </c>
      <c r="K46" s="107"/>
    </row>
    <row r="47" spans="2:19" ht="19.5" customHeight="1">
      <c r="B47" s="2" t="s">
        <v>32</v>
      </c>
      <c r="C47" s="108">
        <v>0.9270833333333334</v>
      </c>
      <c r="D47" s="109"/>
      <c r="I47" s="2" t="s">
        <v>34</v>
      </c>
      <c r="J47" s="109">
        <v>6</v>
      </c>
      <c r="K47" s="109"/>
      <c r="P47" s="2" t="s">
        <v>35</v>
      </c>
      <c r="Q47" s="125">
        <v>42613</v>
      </c>
      <c r="R47" s="126"/>
      <c r="S47" s="126"/>
    </row>
    <row r="48" ht="9.75" customHeight="1"/>
    <row r="49" spans="1:19" ht="15" customHeight="1">
      <c r="A49" s="119" t="s">
        <v>17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1"/>
    </row>
    <row r="50" spans="1:19" ht="81" customHeight="1">
      <c r="A50" s="122" t="s">
        <v>48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4"/>
    </row>
    <row r="51" ht="4.5" customHeight="1"/>
    <row r="52" spans="1:19" ht="15" customHeight="1">
      <c r="A52" s="119" t="s">
        <v>18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31"/>
      <c r="C57" s="132"/>
      <c r="D57" s="68"/>
      <c r="E57" s="131"/>
      <c r="F57" s="133"/>
      <c r="G57" s="133"/>
      <c r="H57" s="132"/>
      <c r="I57" s="68"/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3" t="s">
        <v>19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5"/>
    </row>
    <row r="62" spans="1:19" ht="81" customHeight="1">
      <c r="A62" s="116" t="s">
        <v>49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8"/>
    </row>
    <row r="63" ht="4.5" customHeight="1"/>
    <row r="64" spans="1:19" ht="15" customHeight="1">
      <c r="A64" s="119" t="s">
        <v>20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1"/>
    </row>
    <row r="65" spans="1:19" ht="81" customHeight="1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4"/>
    </row>
    <row r="66" spans="1:8" ht="30" customHeight="1">
      <c r="A66" s="65"/>
      <c r="B66" s="66" t="s">
        <v>36</v>
      </c>
      <c r="C66" s="111" t="s">
        <v>59</v>
      </c>
      <c r="D66" s="112"/>
      <c r="E66" s="112"/>
      <c r="F66" s="112"/>
      <c r="G66" s="112"/>
      <c r="H66" s="112"/>
    </row>
  </sheetData>
  <sheetProtection password="FC6B" sheet="1" objects="1" scenarios="1"/>
  <mergeCells count="94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36:I37"/>
    <mergeCell ref="A35:B36"/>
    <mergeCell ref="A28:B29"/>
    <mergeCell ref="A32:B32"/>
    <mergeCell ref="L3:S3"/>
    <mergeCell ref="L1:N1"/>
    <mergeCell ref="O1:P1"/>
    <mergeCell ref="Q1:S1"/>
    <mergeCell ref="B1:C2"/>
    <mergeCell ref="D1:I1"/>
    <mergeCell ref="C5:C6"/>
    <mergeCell ref="I11:I12"/>
    <mergeCell ref="H5:I5"/>
    <mergeCell ref="I31:I32"/>
    <mergeCell ref="A33:B34"/>
    <mergeCell ref="B3:I3"/>
    <mergeCell ref="I26:I27"/>
    <mergeCell ref="D5:G5"/>
    <mergeCell ref="A5:B5"/>
    <mergeCell ref="A6:B6"/>
    <mergeCell ref="A8:B9"/>
    <mergeCell ref="A20:B21"/>
    <mergeCell ref="I16:I17"/>
    <mergeCell ref="I21:I22"/>
    <mergeCell ref="A30:B31"/>
    <mergeCell ref="A23:B24"/>
    <mergeCell ref="A25:B26"/>
    <mergeCell ref="A15:B16"/>
    <mergeCell ref="A22:B22"/>
    <mergeCell ref="A17:B1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7:L17"/>
    <mergeCell ref="A37:B37"/>
    <mergeCell ref="K13:L14"/>
    <mergeCell ref="A10:B11"/>
    <mergeCell ref="A12:B12"/>
    <mergeCell ref="A13:B14"/>
    <mergeCell ref="K18:L19"/>
    <mergeCell ref="K20:L21"/>
    <mergeCell ref="K22:L22"/>
    <mergeCell ref="K15:L16"/>
    <mergeCell ref="A18:B19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22:B22 A12:B12 A17:B17 S57:S58 A32:B32 A37:B37 K37:L37 K32:L32 K27:L27 K22:L22 K17:L17 K12:L12 D57:D58 I57:I58 N57:N58 A2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4" t="s">
        <v>0</v>
      </c>
      <c r="C1" s="104"/>
      <c r="D1" s="106" t="s">
        <v>1</v>
      </c>
      <c r="E1" s="106"/>
      <c r="F1" s="106"/>
      <c r="G1" s="106"/>
      <c r="H1" s="106"/>
      <c r="I1" s="106"/>
      <c r="K1" s="2" t="s">
        <v>38</v>
      </c>
      <c r="L1" s="100" t="s">
        <v>181</v>
      </c>
      <c r="M1" s="100"/>
      <c r="N1" s="100"/>
      <c r="O1" s="101" t="s">
        <v>37</v>
      </c>
      <c r="P1" s="101"/>
      <c r="Q1" s="102">
        <v>42468</v>
      </c>
      <c r="R1" s="103"/>
      <c r="S1" s="103"/>
    </row>
    <row r="2" spans="2:3" ht="6" customHeight="1" thickBot="1">
      <c r="B2" s="105"/>
      <c r="C2" s="105"/>
    </row>
    <row r="3" spans="1:19" ht="19.5" customHeight="1" thickBot="1">
      <c r="A3" s="3" t="s">
        <v>2</v>
      </c>
      <c r="B3" s="97" t="s">
        <v>180</v>
      </c>
      <c r="C3" s="98"/>
      <c r="D3" s="98"/>
      <c r="E3" s="98"/>
      <c r="F3" s="98"/>
      <c r="G3" s="98"/>
      <c r="H3" s="98"/>
      <c r="I3" s="99"/>
      <c r="K3" s="3" t="s">
        <v>3</v>
      </c>
      <c r="L3" s="97" t="s">
        <v>179</v>
      </c>
      <c r="M3" s="98"/>
      <c r="N3" s="98"/>
      <c r="O3" s="98"/>
      <c r="P3" s="98"/>
      <c r="Q3" s="98"/>
      <c r="R3" s="98"/>
      <c r="S3" s="99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178</v>
      </c>
      <c r="B8" s="76"/>
      <c r="C8" s="10">
        <v>1</v>
      </c>
      <c r="D8" s="11">
        <v>149</v>
      </c>
      <c r="E8" s="12">
        <v>62</v>
      </c>
      <c r="F8" s="12">
        <v>2</v>
      </c>
      <c r="G8" s="13">
        <f>IF(AND(ISBLANK(D8),ISBLANK(E8)),"",D8+E8)</f>
        <v>211</v>
      </c>
      <c r="H8" s="14">
        <f>IF(OR(ISNUMBER($G8),ISNUMBER($Q8)),(SIGN(N($G8)-N($Q8))+1)/2,"")</f>
        <v>1</v>
      </c>
      <c r="I8" s="15"/>
      <c r="K8" s="75" t="s">
        <v>177</v>
      </c>
      <c r="L8" s="76"/>
      <c r="M8" s="10">
        <v>1</v>
      </c>
      <c r="N8" s="11">
        <v>150</v>
      </c>
      <c r="O8" s="12">
        <v>60</v>
      </c>
      <c r="P8" s="12">
        <v>3</v>
      </c>
      <c r="Q8" s="13">
        <f>IF(AND(ISBLANK(N8),ISBLANK(O8)),"",N8+O8)</f>
        <v>210</v>
      </c>
      <c r="R8" s="14">
        <f>IF(ISNUMBER($H8),1-$H8,"")</f>
        <v>0</v>
      </c>
      <c r="S8" s="15"/>
    </row>
    <row r="9" spans="1:19" ht="12.75" customHeight="1">
      <c r="A9" s="77"/>
      <c r="B9" s="78"/>
      <c r="C9" s="16">
        <v>2</v>
      </c>
      <c r="D9" s="17">
        <v>143</v>
      </c>
      <c r="E9" s="18">
        <v>54</v>
      </c>
      <c r="F9" s="18">
        <v>3</v>
      </c>
      <c r="G9" s="19">
        <f>IF(AND(ISBLANK(D9),ISBLANK(E9)),"",D9+E9)</f>
        <v>197</v>
      </c>
      <c r="H9" s="20">
        <f>IF(OR(ISNUMBER($G9),ISNUMBER($Q9)),(SIGN(N($G9)-N($Q9))+1)/2,"")</f>
        <v>0</v>
      </c>
      <c r="I9" s="15"/>
      <c r="K9" s="77"/>
      <c r="L9" s="78"/>
      <c r="M9" s="16">
        <v>2</v>
      </c>
      <c r="N9" s="17">
        <v>151</v>
      </c>
      <c r="O9" s="18">
        <v>97</v>
      </c>
      <c r="P9" s="18">
        <v>0</v>
      </c>
      <c r="Q9" s="19">
        <f>IF(AND(ISBLANK(N9),ISBLANK(O9)),"",N9+O9)</f>
        <v>248</v>
      </c>
      <c r="R9" s="20">
        <f>IF(ISNUMBER($H9),1-$H9,"")</f>
        <v>1</v>
      </c>
      <c r="S9" s="15"/>
    </row>
    <row r="10" spans="1:19" ht="12.75" customHeight="1" thickBot="1">
      <c r="A10" s="79" t="s">
        <v>114</v>
      </c>
      <c r="B10" s="8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9" t="s">
        <v>176</v>
      </c>
      <c r="L10" s="8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1"/>
      <c r="B11" s="8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3">
        <f>IF(ISNUMBER(H12),(SIGN(1000*($H12-$R12)+$G12-$Q12)+1)/2,"")</f>
        <v>0</v>
      </c>
      <c r="K11" s="81"/>
      <c r="L11" s="8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3">
        <f>IF(ISNUMBER($I11),1-$I11,"")</f>
        <v>1</v>
      </c>
    </row>
    <row r="12" spans="1:19" ht="15.75" customHeight="1" thickBot="1">
      <c r="A12" s="73">
        <v>15102</v>
      </c>
      <c r="B12" s="74"/>
      <c r="C12" s="26" t="s">
        <v>12</v>
      </c>
      <c r="D12" s="27">
        <f>IF(ISNUMBER($G12),SUM(D8:D11),"")</f>
        <v>292</v>
      </c>
      <c r="E12" s="28">
        <f>IF(ISNUMBER($G12),SUM(E8:E11),"")</f>
        <v>116</v>
      </c>
      <c r="F12" s="28">
        <f>IF(ISNUMBER($G12),SUM(F8:F11),"")</f>
        <v>5</v>
      </c>
      <c r="G12" s="29">
        <f>IF(SUM($G8:$G11)+SUM($Q8:$Q11)&gt;0,SUM(G8:G11),"")</f>
        <v>408</v>
      </c>
      <c r="H12" s="27">
        <f>IF(ISNUMBER($G12),SUM(H8:H11),"")</f>
        <v>1</v>
      </c>
      <c r="I12" s="84"/>
      <c r="K12" s="73">
        <v>23148</v>
      </c>
      <c r="L12" s="74"/>
      <c r="M12" s="26" t="s">
        <v>12</v>
      </c>
      <c r="N12" s="27">
        <f>IF(ISNUMBER($G12),SUM(N8:N11),"")</f>
        <v>301</v>
      </c>
      <c r="O12" s="28">
        <f>IF(ISNUMBER($G12),SUM(O8:O11),"")</f>
        <v>157</v>
      </c>
      <c r="P12" s="28">
        <f>IF(ISNUMBER($G12),SUM(P8:P11),"")</f>
        <v>3</v>
      </c>
      <c r="Q12" s="29">
        <f>IF(SUM($G8:$G11)+SUM($Q8:$Q11)&gt;0,SUM(Q8:Q11),"")</f>
        <v>458</v>
      </c>
      <c r="R12" s="27">
        <f>IF(ISNUMBER($G12),SUM(R8:R11),"")</f>
        <v>1</v>
      </c>
      <c r="S12" s="84"/>
    </row>
    <row r="13" spans="1:19" ht="12.75" customHeight="1">
      <c r="A13" s="75" t="s">
        <v>175</v>
      </c>
      <c r="B13" s="76"/>
      <c r="C13" s="10">
        <v>1</v>
      </c>
      <c r="D13" s="11">
        <v>155</v>
      </c>
      <c r="E13" s="12">
        <v>69</v>
      </c>
      <c r="F13" s="12">
        <v>4</v>
      </c>
      <c r="G13" s="13">
        <f>IF(AND(ISBLANK(D13),ISBLANK(E13)),"",D13+E13)</f>
        <v>224</v>
      </c>
      <c r="H13" s="14">
        <f>IF(OR(ISNUMBER($G13),ISNUMBER($Q13)),(SIGN(N($G13)-N($Q13))+1)/2,"")</f>
        <v>1</v>
      </c>
      <c r="I13" s="15"/>
      <c r="K13" s="75" t="s">
        <v>174</v>
      </c>
      <c r="L13" s="76"/>
      <c r="M13" s="10">
        <v>1</v>
      </c>
      <c r="N13" s="11">
        <v>121</v>
      </c>
      <c r="O13" s="12">
        <v>77</v>
      </c>
      <c r="P13" s="12">
        <v>1</v>
      </c>
      <c r="Q13" s="13">
        <f>IF(AND(ISBLANK(N13),ISBLANK(O13)),"",N13+O13)</f>
        <v>198</v>
      </c>
      <c r="R13" s="14">
        <f>IF(ISNUMBER($H13),1-$H13,"")</f>
        <v>0</v>
      </c>
      <c r="S13" s="15"/>
    </row>
    <row r="14" spans="1:19" ht="12.75" customHeight="1">
      <c r="A14" s="77"/>
      <c r="B14" s="78"/>
      <c r="C14" s="16">
        <v>2</v>
      </c>
      <c r="D14" s="17">
        <v>140</v>
      </c>
      <c r="E14" s="18">
        <v>72</v>
      </c>
      <c r="F14" s="18">
        <v>0</v>
      </c>
      <c r="G14" s="19">
        <f>IF(AND(ISBLANK(D14),ISBLANK(E14)),"",D14+E14)</f>
        <v>212</v>
      </c>
      <c r="H14" s="20">
        <f>IF(OR(ISNUMBER($G14),ISNUMBER($Q14)),(SIGN(N($G14)-N($Q14))+1)/2,"")</f>
        <v>0</v>
      </c>
      <c r="I14" s="15"/>
      <c r="K14" s="77"/>
      <c r="L14" s="78"/>
      <c r="M14" s="16">
        <v>2</v>
      </c>
      <c r="N14" s="17">
        <v>146</v>
      </c>
      <c r="O14" s="18">
        <v>85</v>
      </c>
      <c r="P14" s="18">
        <v>1</v>
      </c>
      <c r="Q14" s="19">
        <f>IF(AND(ISBLANK(N14),ISBLANK(O14)),"",N14+O14)</f>
        <v>231</v>
      </c>
      <c r="R14" s="20">
        <f>IF(ISNUMBER($H14),1-$H14,"")</f>
        <v>1</v>
      </c>
      <c r="S14" s="15"/>
    </row>
    <row r="15" spans="1:19" ht="12.75" customHeight="1" thickBot="1">
      <c r="A15" s="79" t="s">
        <v>122</v>
      </c>
      <c r="B15" s="8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9" t="s">
        <v>54</v>
      </c>
      <c r="L15" s="8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1"/>
      <c r="B16" s="8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3">
        <f>IF(ISNUMBER(H17),(SIGN(1000*($H17-$R17)+$G17-$Q17)+1)/2,"")</f>
        <v>1</v>
      </c>
      <c r="K16" s="81"/>
      <c r="L16" s="8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3">
        <f>IF(ISNUMBER($I16),1-$I16,"")</f>
        <v>0</v>
      </c>
    </row>
    <row r="17" spans="1:19" ht="15.75" customHeight="1" thickBot="1">
      <c r="A17" s="73">
        <v>11249</v>
      </c>
      <c r="B17" s="74"/>
      <c r="C17" s="26" t="s">
        <v>12</v>
      </c>
      <c r="D17" s="27">
        <f>IF(ISNUMBER($G17),SUM(D13:D16),"")</f>
        <v>295</v>
      </c>
      <c r="E17" s="28">
        <f>IF(ISNUMBER($G17),SUM(E13:E16),"")</f>
        <v>141</v>
      </c>
      <c r="F17" s="28">
        <f>IF(ISNUMBER($G17),SUM(F13:F16),"")</f>
        <v>4</v>
      </c>
      <c r="G17" s="29">
        <f>IF(SUM($G13:$G16)+SUM($Q13:$Q16)&gt;0,SUM(G13:G16),"")</f>
        <v>436</v>
      </c>
      <c r="H17" s="27">
        <f>IF(ISNUMBER($G17),SUM(H13:H16),"")</f>
        <v>1</v>
      </c>
      <c r="I17" s="84"/>
      <c r="K17" s="73">
        <v>21184</v>
      </c>
      <c r="L17" s="74"/>
      <c r="M17" s="26" t="s">
        <v>12</v>
      </c>
      <c r="N17" s="27">
        <f>IF(ISNUMBER($G17),SUM(N13:N16),"")</f>
        <v>267</v>
      </c>
      <c r="O17" s="28">
        <f>IF(ISNUMBER($G17),SUM(O13:O16),"")</f>
        <v>162</v>
      </c>
      <c r="P17" s="28">
        <f>IF(ISNUMBER($G17),SUM(P13:P16),"")</f>
        <v>2</v>
      </c>
      <c r="Q17" s="29">
        <f>IF(SUM($G13:$G16)+SUM($Q13:$Q16)&gt;0,SUM(Q13:Q16),"")</f>
        <v>429</v>
      </c>
      <c r="R17" s="27">
        <f>IF(ISNUMBER($G17),SUM(R13:R16),"")</f>
        <v>1</v>
      </c>
      <c r="S17" s="84"/>
    </row>
    <row r="18" spans="1:19" ht="12.75" customHeight="1">
      <c r="A18" s="75" t="s">
        <v>172</v>
      </c>
      <c r="B18" s="76"/>
      <c r="C18" s="10">
        <v>1</v>
      </c>
      <c r="D18" s="11">
        <v>143</v>
      </c>
      <c r="E18" s="12">
        <v>53</v>
      </c>
      <c r="F18" s="12">
        <v>3</v>
      </c>
      <c r="G18" s="13">
        <f>IF(AND(ISBLANK(D18),ISBLANK(E18)),"",D18+E18)</f>
        <v>196</v>
      </c>
      <c r="H18" s="14">
        <f>IF(OR(ISNUMBER($G18),ISNUMBER($Q18)),(SIGN(N($G18)-N($Q18))+1)/2,"")</f>
        <v>0</v>
      </c>
      <c r="I18" s="15"/>
      <c r="K18" s="75" t="s">
        <v>173</v>
      </c>
      <c r="L18" s="76"/>
      <c r="M18" s="10">
        <v>1</v>
      </c>
      <c r="N18" s="11">
        <v>137</v>
      </c>
      <c r="O18" s="12">
        <v>62</v>
      </c>
      <c r="P18" s="12">
        <v>3</v>
      </c>
      <c r="Q18" s="13">
        <f>IF(AND(ISBLANK(N18),ISBLANK(O18)),"",N18+O18)</f>
        <v>199</v>
      </c>
      <c r="R18" s="14">
        <f>IF(ISNUMBER($H18),1-$H18,"")</f>
        <v>1</v>
      </c>
      <c r="S18" s="15"/>
    </row>
    <row r="19" spans="1:19" ht="12.75" customHeight="1">
      <c r="A19" s="77"/>
      <c r="B19" s="78"/>
      <c r="C19" s="16">
        <v>2</v>
      </c>
      <c r="D19" s="17">
        <v>147</v>
      </c>
      <c r="E19" s="18">
        <v>69</v>
      </c>
      <c r="F19" s="18">
        <v>4</v>
      </c>
      <c r="G19" s="19">
        <f>IF(AND(ISBLANK(D19),ISBLANK(E19)),"",D19+E19)</f>
        <v>216</v>
      </c>
      <c r="H19" s="20">
        <f>IF(OR(ISNUMBER($G19),ISNUMBER($Q19)),(SIGN(N($G19)-N($Q19))+1)/2,"")</f>
        <v>1</v>
      </c>
      <c r="I19" s="15"/>
      <c r="K19" s="77"/>
      <c r="L19" s="78"/>
      <c r="M19" s="16">
        <v>2</v>
      </c>
      <c r="N19" s="17">
        <v>152</v>
      </c>
      <c r="O19" s="18">
        <v>60</v>
      </c>
      <c r="P19" s="18">
        <v>2</v>
      </c>
      <c r="Q19" s="19">
        <f>IF(AND(ISBLANK(N19),ISBLANK(O19)),"",N19+O19)</f>
        <v>212</v>
      </c>
      <c r="R19" s="20">
        <f>IF(ISNUMBER($H19),1-$H19,"")</f>
        <v>0</v>
      </c>
      <c r="S19" s="15"/>
    </row>
    <row r="20" spans="1:19" ht="12.75" customHeight="1" thickBot="1">
      <c r="A20" s="79" t="s">
        <v>82</v>
      </c>
      <c r="B20" s="8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9" t="s">
        <v>146</v>
      </c>
      <c r="L20" s="8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1"/>
      <c r="B21" s="8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3">
        <f>IF(ISNUMBER(H22),(SIGN(1000*($H22-$R22)+$G22-$Q22)+1)/2,"")</f>
        <v>1</v>
      </c>
      <c r="K21" s="81"/>
      <c r="L21" s="8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3">
        <f>IF(ISNUMBER($I21),1-$I21,"")</f>
        <v>0</v>
      </c>
    </row>
    <row r="22" spans="1:19" ht="15.75" customHeight="1" thickBot="1">
      <c r="A22" s="73">
        <v>18550</v>
      </c>
      <c r="B22" s="74"/>
      <c r="C22" s="26" t="s">
        <v>12</v>
      </c>
      <c r="D22" s="27">
        <f>IF(ISNUMBER($G22),SUM(D18:D21),"")</f>
        <v>290</v>
      </c>
      <c r="E22" s="28">
        <f>IF(ISNUMBER($G22),SUM(E18:E21),"")</f>
        <v>122</v>
      </c>
      <c r="F22" s="28">
        <f>IF(ISNUMBER($G22),SUM(F18:F21),"")</f>
        <v>7</v>
      </c>
      <c r="G22" s="29">
        <f>IF(SUM($G18:$G21)+SUM($Q18:$Q21)&gt;0,SUM(G18:G21),"")</f>
        <v>412</v>
      </c>
      <c r="H22" s="27">
        <f>IF(ISNUMBER($G22),SUM(H18:H21),"")</f>
        <v>1</v>
      </c>
      <c r="I22" s="84"/>
      <c r="K22" s="73">
        <v>22827</v>
      </c>
      <c r="L22" s="74"/>
      <c r="M22" s="26" t="s">
        <v>12</v>
      </c>
      <c r="N22" s="27">
        <f>IF(ISNUMBER($G22),SUM(N18:N21),"")</f>
        <v>289</v>
      </c>
      <c r="O22" s="28">
        <f>IF(ISNUMBER($G22),SUM(O18:O21),"")</f>
        <v>122</v>
      </c>
      <c r="P22" s="28">
        <f>IF(ISNUMBER($G22),SUM(P18:P21),"")</f>
        <v>5</v>
      </c>
      <c r="Q22" s="29">
        <f>IF(SUM($G18:$G21)+SUM($Q18:$Q21)&gt;0,SUM(Q18:Q21),"")</f>
        <v>411</v>
      </c>
      <c r="R22" s="27">
        <f>IF(ISNUMBER($G22),SUM(R18:R21),"")</f>
        <v>1</v>
      </c>
      <c r="S22" s="84"/>
    </row>
    <row r="23" spans="1:19" ht="12.75" customHeight="1">
      <c r="A23" s="75" t="s">
        <v>172</v>
      </c>
      <c r="B23" s="76"/>
      <c r="C23" s="10">
        <v>1</v>
      </c>
      <c r="D23" s="11">
        <v>150</v>
      </c>
      <c r="E23" s="12">
        <v>62</v>
      </c>
      <c r="F23" s="12">
        <v>5</v>
      </c>
      <c r="G23" s="13">
        <f>IF(AND(ISBLANK(D23),ISBLANK(E23)),"",D23+E23)</f>
        <v>212</v>
      </c>
      <c r="H23" s="14">
        <f>IF(OR(ISNUMBER($G23),ISNUMBER($Q23)),(SIGN(N($G23)-N($Q23))+1)/2,"")</f>
        <v>1</v>
      </c>
      <c r="I23" s="15"/>
      <c r="K23" s="75" t="s">
        <v>171</v>
      </c>
      <c r="L23" s="76"/>
      <c r="M23" s="10">
        <v>1</v>
      </c>
      <c r="N23" s="11">
        <v>140</v>
      </c>
      <c r="O23" s="12">
        <v>70</v>
      </c>
      <c r="P23" s="12">
        <v>2</v>
      </c>
      <c r="Q23" s="13">
        <f>IF(AND(ISBLANK(N23),ISBLANK(O23)),"",N23+O23)</f>
        <v>210</v>
      </c>
      <c r="R23" s="14">
        <f>IF(ISNUMBER($H23),1-$H23,"")</f>
        <v>0</v>
      </c>
      <c r="S23" s="15"/>
    </row>
    <row r="24" spans="1:19" ht="12.75" customHeight="1">
      <c r="A24" s="77"/>
      <c r="B24" s="78"/>
      <c r="C24" s="16">
        <v>2</v>
      </c>
      <c r="D24" s="17">
        <v>138</v>
      </c>
      <c r="E24" s="18">
        <v>71</v>
      </c>
      <c r="F24" s="18">
        <v>4</v>
      </c>
      <c r="G24" s="19">
        <f>IF(AND(ISBLANK(D24),ISBLANK(E24)),"",D24+E24)</f>
        <v>209</v>
      </c>
      <c r="H24" s="20">
        <f>IF(OR(ISNUMBER($G24),ISNUMBER($Q24)),(SIGN(N($G24)-N($Q24))+1)/2,"")</f>
        <v>1</v>
      </c>
      <c r="I24" s="15"/>
      <c r="K24" s="77"/>
      <c r="L24" s="78"/>
      <c r="M24" s="16">
        <v>2</v>
      </c>
      <c r="N24" s="17">
        <v>133</v>
      </c>
      <c r="O24" s="18">
        <v>70</v>
      </c>
      <c r="P24" s="18">
        <v>2</v>
      </c>
      <c r="Q24" s="19">
        <f>IF(AND(ISBLANK(N24),ISBLANK(O24)),"",N24+O24)</f>
        <v>203</v>
      </c>
      <c r="R24" s="20">
        <f>IF(ISNUMBER($H24),1-$H24,"")</f>
        <v>0</v>
      </c>
      <c r="S24" s="15"/>
    </row>
    <row r="25" spans="1:19" ht="12.75" customHeight="1" thickBot="1">
      <c r="A25" s="79" t="s">
        <v>170</v>
      </c>
      <c r="B25" s="8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9" t="s">
        <v>169</v>
      </c>
      <c r="L25" s="8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1"/>
      <c r="B26" s="8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3">
        <f>IF(ISNUMBER(H27),(SIGN(1000*($H27-$R27)+$G27-$Q27)+1)/2,"")</f>
        <v>1</v>
      </c>
      <c r="K26" s="81"/>
      <c r="L26" s="8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3">
        <f>IF(ISNUMBER($I26),1-$I26,"")</f>
        <v>0</v>
      </c>
    </row>
    <row r="27" spans="1:19" ht="15.75" customHeight="1" thickBot="1">
      <c r="A27" s="73">
        <v>19250</v>
      </c>
      <c r="B27" s="74"/>
      <c r="C27" s="26" t="s">
        <v>12</v>
      </c>
      <c r="D27" s="27">
        <f>IF(ISNUMBER($G27),SUM(D23:D26),"")</f>
        <v>288</v>
      </c>
      <c r="E27" s="28">
        <f>IF(ISNUMBER($G27),SUM(E23:E26),"")</f>
        <v>133</v>
      </c>
      <c r="F27" s="28">
        <f>IF(ISNUMBER($G27),SUM(F23:F26),"")</f>
        <v>9</v>
      </c>
      <c r="G27" s="29">
        <f>IF(SUM($G23:$G26)+SUM($Q23:$Q26)&gt;0,SUM(G23:G26),"")</f>
        <v>421</v>
      </c>
      <c r="H27" s="27">
        <f>IF(ISNUMBER($G27),SUM(H23:H26),"")</f>
        <v>2</v>
      </c>
      <c r="I27" s="84"/>
      <c r="K27" s="73">
        <v>19177</v>
      </c>
      <c r="L27" s="74"/>
      <c r="M27" s="26" t="s">
        <v>12</v>
      </c>
      <c r="N27" s="27">
        <f>IF(ISNUMBER($G27),SUM(N23:N26),"")</f>
        <v>273</v>
      </c>
      <c r="O27" s="28">
        <f>IF(ISNUMBER($G27),SUM(O23:O26),"")</f>
        <v>140</v>
      </c>
      <c r="P27" s="28">
        <f>IF(ISNUMBER($G27),SUM(P23:P26),"")</f>
        <v>4</v>
      </c>
      <c r="Q27" s="29">
        <f>IF(SUM($G23:$G26)+SUM($Q23:$Q26)&gt;0,SUM(Q23:Q26),"")</f>
        <v>413</v>
      </c>
      <c r="R27" s="27">
        <f>IF(ISNUMBER($G27),SUM(R23:R26),"")</f>
        <v>0</v>
      </c>
      <c r="S27" s="84"/>
    </row>
    <row r="28" spans="1:19" ht="12.75" customHeight="1">
      <c r="A28" s="75" t="s">
        <v>168</v>
      </c>
      <c r="B28" s="76"/>
      <c r="C28" s="10">
        <v>1</v>
      </c>
      <c r="D28" s="11">
        <v>148</v>
      </c>
      <c r="E28" s="12">
        <v>72</v>
      </c>
      <c r="F28" s="12">
        <v>2</v>
      </c>
      <c r="G28" s="13">
        <f>IF(AND(ISBLANK(D28),ISBLANK(E28)),"",D28+E28)</f>
        <v>220</v>
      </c>
      <c r="H28" s="14">
        <f>IF(OR(ISNUMBER($G28),ISNUMBER($Q28)),(SIGN(N($G28)-N($Q28))+1)/2,"")</f>
        <v>1</v>
      </c>
      <c r="I28" s="15"/>
      <c r="K28" s="75" t="s">
        <v>167</v>
      </c>
      <c r="L28" s="76"/>
      <c r="M28" s="10">
        <v>1</v>
      </c>
      <c r="N28" s="11">
        <v>146</v>
      </c>
      <c r="O28" s="12">
        <v>62</v>
      </c>
      <c r="P28" s="12">
        <v>1</v>
      </c>
      <c r="Q28" s="13">
        <f>IF(AND(ISBLANK(N28),ISBLANK(O28)),"",N28+O28)</f>
        <v>208</v>
      </c>
      <c r="R28" s="14">
        <f>IF(ISNUMBER($H28),1-$H28,"")</f>
        <v>0</v>
      </c>
      <c r="S28" s="15"/>
    </row>
    <row r="29" spans="1:19" ht="12.75" customHeight="1">
      <c r="A29" s="77"/>
      <c r="B29" s="78"/>
      <c r="C29" s="16">
        <v>2</v>
      </c>
      <c r="D29" s="17">
        <v>147</v>
      </c>
      <c r="E29" s="18">
        <v>62</v>
      </c>
      <c r="F29" s="18">
        <v>2</v>
      </c>
      <c r="G29" s="19">
        <f>IF(AND(ISBLANK(D29),ISBLANK(E29)),"",D29+E29)</f>
        <v>209</v>
      </c>
      <c r="H29" s="20">
        <f>IF(OR(ISNUMBER($G29),ISNUMBER($Q29)),(SIGN(N($G29)-N($Q29))+1)/2,"")</f>
        <v>0</v>
      </c>
      <c r="I29" s="15"/>
      <c r="K29" s="77"/>
      <c r="L29" s="78"/>
      <c r="M29" s="16">
        <v>2</v>
      </c>
      <c r="N29" s="17">
        <v>161</v>
      </c>
      <c r="O29" s="18">
        <v>71</v>
      </c>
      <c r="P29" s="18">
        <v>3</v>
      </c>
      <c r="Q29" s="19">
        <f>IF(AND(ISBLANK(N29),ISBLANK(O29)),"",N29+O29)</f>
        <v>232</v>
      </c>
      <c r="R29" s="20">
        <f>IF(ISNUMBER($H29),1-$H29,"")</f>
        <v>1</v>
      </c>
      <c r="S29" s="15"/>
    </row>
    <row r="30" spans="1:19" ht="12.75" customHeight="1" thickBot="1">
      <c r="A30" s="79" t="s">
        <v>166</v>
      </c>
      <c r="B30" s="8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9" t="s">
        <v>109</v>
      </c>
      <c r="L30" s="8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1"/>
      <c r="B31" s="8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3">
        <f>IF(ISNUMBER(H32),(SIGN(1000*($H32-$R32)+$G32-$Q32)+1)/2,"")</f>
        <v>0</v>
      </c>
      <c r="K31" s="81"/>
      <c r="L31" s="8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3">
        <f>IF(ISNUMBER($I31),1-$I31,"")</f>
        <v>1</v>
      </c>
    </row>
    <row r="32" spans="1:19" ht="15.75" customHeight="1" thickBot="1">
      <c r="A32" s="73">
        <v>11250</v>
      </c>
      <c r="B32" s="74"/>
      <c r="C32" s="26" t="s">
        <v>12</v>
      </c>
      <c r="D32" s="27">
        <f>IF(ISNUMBER($G32),SUM(D28:D31),"")</f>
        <v>295</v>
      </c>
      <c r="E32" s="28">
        <f>IF(ISNUMBER($G32),SUM(E28:E31),"")</f>
        <v>134</v>
      </c>
      <c r="F32" s="28">
        <f>IF(ISNUMBER($G32),SUM(F28:F31),"")</f>
        <v>4</v>
      </c>
      <c r="G32" s="29">
        <f>IF(SUM($G28:$G31)+SUM($Q28:$Q31)&gt;0,SUM(G28:G31),"")</f>
        <v>429</v>
      </c>
      <c r="H32" s="27">
        <f>IF(ISNUMBER($G32),SUM(H28:H31),"")</f>
        <v>1</v>
      </c>
      <c r="I32" s="84"/>
      <c r="K32" s="73">
        <v>14260</v>
      </c>
      <c r="L32" s="74"/>
      <c r="M32" s="26" t="s">
        <v>12</v>
      </c>
      <c r="N32" s="27">
        <f>IF(ISNUMBER($G32),SUM(N28:N31),"")</f>
        <v>307</v>
      </c>
      <c r="O32" s="28">
        <f>IF(ISNUMBER($G32),SUM(O28:O31),"")</f>
        <v>133</v>
      </c>
      <c r="P32" s="28">
        <f>IF(ISNUMBER($G32),SUM(P28:P31),"")</f>
        <v>4</v>
      </c>
      <c r="Q32" s="29">
        <f>IF(SUM($G28:$G31)+SUM($Q28:$Q31)&gt;0,SUM(Q28:Q31),"")</f>
        <v>440</v>
      </c>
      <c r="R32" s="27">
        <f>IF(ISNUMBER($G32),SUM(R28:R31),"")</f>
        <v>1</v>
      </c>
      <c r="S32" s="84"/>
    </row>
    <row r="33" spans="1:19" ht="12.75" customHeight="1">
      <c r="A33" s="75" t="s">
        <v>165</v>
      </c>
      <c r="B33" s="76"/>
      <c r="C33" s="10">
        <v>1</v>
      </c>
      <c r="D33" s="11">
        <v>141</v>
      </c>
      <c r="E33" s="12">
        <v>79</v>
      </c>
      <c r="F33" s="12">
        <v>0</v>
      </c>
      <c r="G33" s="13">
        <f>IF(AND(ISBLANK(D33),ISBLANK(E33)),"",D33+E33)</f>
        <v>220</v>
      </c>
      <c r="H33" s="14">
        <f>IF(OR(ISNUMBER($G33),ISNUMBER($Q33)),(SIGN(N($G33)-N($Q33))+1)/2,"")</f>
        <v>0</v>
      </c>
      <c r="I33" s="15"/>
      <c r="K33" s="75" t="s">
        <v>164</v>
      </c>
      <c r="L33" s="76"/>
      <c r="M33" s="10">
        <v>1</v>
      </c>
      <c r="N33" s="11">
        <v>151</v>
      </c>
      <c r="O33" s="12">
        <v>80</v>
      </c>
      <c r="P33" s="12">
        <v>0</v>
      </c>
      <c r="Q33" s="13">
        <f>IF(AND(ISBLANK(N33),ISBLANK(O33)),"",N33+O33)</f>
        <v>231</v>
      </c>
      <c r="R33" s="14">
        <f>IF(ISNUMBER($H33),1-$H33,"")</f>
        <v>1</v>
      </c>
      <c r="S33" s="15"/>
    </row>
    <row r="34" spans="1:19" ht="12.75" customHeight="1">
      <c r="A34" s="77"/>
      <c r="B34" s="78"/>
      <c r="C34" s="16">
        <v>2</v>
      </c>
      <c r="D34" s="17">
        <v>147</v>
      </c>
      <c r="E34" s="18">
        <v>62</v>
      </c>
      <c r="F34" s="18">
        <v>3</v>
      </c>
      <c r="G34" s="19">
        <f>IF(AND(ISBLANK(D34),ISBLANK(E34)),"",D34+E34)</f>
        <v>209</v>
      </c>
      <c r="H34" s="20">
        <f>IF(OR(ISNUMBER($G34),ISNUMBER($Q34)),(SIGN(N($G34)-N($Q34))+1)/2,"")</f>
        <v>0</v>
      </c>
      <c r="I34" s="15"/>
      <c r="K34" s="77"/>
      <c r="L34" s="78"/>
      <c r="M34" s="16">
        <v>2</v>
      </c>
      <c r="N34" s="17">
        <v>137</v>
      </c>
      <c r="O34" s="18">
        <v>79</v>
      </c>
      <c r="P34" s="18">
        <v>1</v>
      </c>
      <c r="Q34" s="19">
        <f>IF(AND(ISBLANK(N34),ISBLANK(O34)),"",N34+O34)</f>
        <v>216</v>
      </c>
      <c r="R34" s="20">
        <f>IF(ISNUMBER($H34),1-$H34,"")</f>
        <v>1</v>
      </c>
      <c r="S34" s="15"/>
    </row>
    <row r="35" spans="1:19" ht="12.75" customHeight="1" thickBot="1">
      <c r="A35" s="79" t="s">
        <v>137</v>
      </c>
      <c r="B35" s="8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9" t="s">
        <v>163</v>
      </c>
      <c r="L35" s="8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1"/>
      <c r="B36" s="8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3">
        <f>IF(ISNUMBER(H37),(SIGN(1000*($H37-$R37)+$G37-$Q37)+1)/2,"")</f>
        <v>0</v>
      </c>
      <c r="K36" s="81"/>
      <c r="L36" s="8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3">
        <f>IF(ISNUMBER($I36),1-$I36,"")</f>
        <v>1</v>
      </c>
    </row>
    <row r="37" spans="1:19" ht="15.75" customHeight="1" thickBot="1">
      <c r="A37" s="73">
        <v>12918</v>
      </c>
      <c r="B37" s="74"/>
      <c r="C37" s="26" t="s">
        <v>12</v>
      </c>
      <c r="D37" s="27">
        <f>IF(ISNUMBER($G37),SUM(D33:D36),"")</f>
        <v>288</v>
      </c>
      <c r="E37" s="28">
        <f>IF(ISNUMBER($G37),SUM(E33:E36),"")</f>
        <v>141</v>
      </c>
      <c r="F37" s="28">
        <f>IF(ISNUMBER($G37),SUM(F33:F36),"")</f>
        <v>3</v>
      </c>
      <c r="G37" s="29">
        <f>IF(SUM($G33:$G36)+SUM($Q33:$Q36)&gt;0,SUM(G33:G36),"")</f>
        <v>429</v>
      </c>
      <c r="H37" s="27">
        <f>IF(ISNUMBER($G37),SUM(H33:H36),"")</f>
        <v>0</v>
      </c>
      <c r="I37" s="84"/>
      <c r="K37" s="73">
        <v>19334</v>
      </c>
      <c r="L37" s="74"/>
      <c r="M37" s="26" t="s">
        <v>12</v>
      </c>
      <c r="N37" s="27">
        <f>IF(ISNUMBER($G37),SUM(N33:N36),"")</f>
        <v>288</v>
      </c>
      <c r="O37" s="28">
        <f>IF(ISNUMBER($G37),SUM(O33:O36),"")</f>
        <v>159</v>
      </c>
      <c r="P37" s="28">
        <f>IF(ISNUMBER($G37),SUM(P33:P36),"")</f>
        <v>1</v>
      </c>
      <c r="Q37" s="29">
        <f>IF(SUM($G33:$G36)+SUM($Q33:$Q36)&gt;0,SUM(Q33:Q36),"")</f>
        <v>447</v>
      </c>
      <c r="R37" s="27">
        <f>IF(ISNUMBER($G37),SUM(R33:R36),"")</f>
        <v>2</v>
      </c>
      <c r="S37" s="8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1748</v>
      </c>
      <c r="E39" s="34">
        <f>IF(ISNUMBER($G39),SUM(E12,E17,E22,E27,E32,E37),"")</f>
        <v>787</v>
      </c>
      <c r="F39" s="34">
        <f>IF(ISNUMBER($G39),SUM(F12,F17,F22,F27,F32,F37),"")</f>
        <v>32</v>
      </c>
      <c r="G39" s="35">
        <f>IF(SUM($G$8:$G$37)+SUM($Q$8:$Q$37)&gt;0,SUM(G12,G17,G22,G27,G32,G37),"")</f>
        <v>2535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1725</v>
      </c>
      <c r="O39" s="34">
        <f>IF(ISNUMBER($G39),SUM(O12,O17,O22,O27,O32,O37),"")</f>
        <v>873</v>
      </c>
      <c r="P39" s="34">
        <f>IF(ISNUMBER($G39),SUM(P12,P17,P22,P27,P32,P37),"")</f>
        <v>19</v>
      </c>
      <c r="Q39" s="35">
        <f>IF(SUM($G$8:$G$37)+SUM($Q$8:$Q$37)&gt;0,SUM(Q12,Q17,Q22,Q27,Q32,Q37),"")</f>
        <v>2598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127" t="s">
        <v>162</v>
      </c>
      <c r="D41" s="127"/>
      <c r="E41" s="127"/>
      <c r="G41" s="110" t="s">
        <v>16</v>
      </c>
      <c r="H41" s="110"/>
      <c r="I41" s="40">
        <f>IF(ISNUMBER(I$39),SUM(I11,I16,I21,I26,I31,I36,I39),"")</f>
        <v>3</v>
      </c>
      <c r="K41" s="38"/>
      <c r="L41" s="39" t="s">
        <v>22</v>
      </c>
      <c r="M41" s="127" t="s">
        <v>161</v>
      </c>
      <c r="N41" s="127"/>
      <c r="O41" s="127"/>
      <c r="Q41" s="110" t="s">
        <v>16</v>
      </c>
      <c r="R41" s="110"/>
      <c r="S41" s="40">
        <f>IF(ISNUMBER(S$39),SUM(S11,S16,S21,S26,S31,S36,S39),"")</f>
        <v>5</v>
      </c>
    </row>
    <row r="42" spans="1:19" ht="18" customHeight="1">
      <c r="A42" s="38"/>
      <c r="B42" s="39" t="s">
        <v>21</v>
      </c>
      <c r="C42" s="128"/>
      <c r="D42" s="128"/>
      <c r="E42" s="128"/>
      <c r="G42" s="41"/>
      <c r="H42" s="41"/>
      <c r="I42" s="41"/>
      <c r="K42" s="38"/>
      <c r="L42" s="39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9" t="s">
        <v>160</v>
      </c>
      <c r="D43" s="129"/>
      <c r="E43" s="129"/>
      <c r="F43" s="129"/>
      <c r="G43" s="129"/>
      <c r="H43" s="129"/>
      <c r="I43" s="39"/>
      <c r="J43" s="39"/>
      <c r="K43" s="39" t="s">
        <v>25</v>
      </c>
      <c r="L43" s="130" t="s">
        <v>159</v>
      </c>
      <c r="M43" s="130"/>
      <c r="O43" s="39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BRANDÝS NAD LABEM "A" – KK JIŘÍ PODĚBRADY "A"</v>
      </c>
    </row>
    <row r="46" spans="2:11" ht="19.5" customHeight="1">
      <c r="B46" s="2" t="s">
        <v>31</v>
      </c>
      <c r="C46" s="134">
        <v>0.7291666666666666</v>
      </c>
      <c r="D46" s="107"/>
      <c r="I46" s="2" t="s">
        <v>33</v>
      </c>
      <c r="J46" s="107">
        <v>21</v>
      </c>
      <c r="K46" s="107"/>
    </row>
    <row r="47" spans="2:19" ht="19.5" customHeight="1">
      <c r="B47" s="2" t="s">
        <v>32</v>
      </c>
      <c r="C47" s="108">
        <v>0.9166666666666666</v>
      </c>
      <c r="D47" s="109"/>
      <c r="I47" s="2" t="s">
        <v>34</v>
      </c>
      <c r="J47" s="109">
        <v>7</v>
      </c>
      <c r="K47" s="109"/>
      <c r="P47" s="2" t="s">
        <v>35</v>
      </c>
      <c r="Q47" s="125">
        <v>43343</v>
      </c>
      <c r="R47" s="126"/>
      <c r="S47" s="126"/>
    </row>
    <row r="48" ht="9.75" customHeight="1"/>
    <row r="49" spans="1:19" ht="15" customHeight="1">
      <c r="A49" s="119" t="s">
        <v>17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1"/>
    </row>
    <row r="50" spans="1:19" ht="81" customHeigh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4"/>
    </row>
    <row r="51" ht="4.5" customHeight="1"/>
    <row r="52" spans="1:19" ht="15" customHeight="1">
      <c r="A52" s="119" t="s">
        <v>18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31"/>
      <c r="C57" s="132"/>
      <c r="D57" s="68"/>
      <c r="E57" s="131"/>
      <c r="F57" s="133"/>
      <c r="G57" s="133"/>
      <c r="H57" s="132"/>
      <c r="I57" s="68"/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8" t="s">
        <v>19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6"/>
    </row>
    <row r="62" spans="1:19" ht="81" customHeight="1">
      <c r="A62" s="116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8"/>
    </row>
    <row r="63" ht="4.5" customHeight="1"/>
    <row r="64" spans="1:19" ht="15" customHeight="1">
      <c r="A64" s="119" t="s">
        <v>20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1"/>
    </row>
    <row r="65" spans="1:19" ht="81" customHeight="1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4"/>
    </row>
    <row r="66" spans="1:8" ht="30" customHeight="1">
      <c r="A66" s="65"/>
      <c r="B66" s="66" t="s">
        <v>36</v>
      </c>
      <c r="C66" s="112" t="s">
        <v>158</v>
      </c>
      <c r="D66" s="112"/>
      <c r="E66" s="112"/>
      <c r="F66" s="112"/>
      <c r="G66" s="112"/>
      <c r="H66" s="112"/>
    </row>
  </sheetData>
  <sheetProtection password="FC6B" sheet="1" objects="1" scenarios="1"/>
  <mergeCells count="95">
    <mergeCell ref="G41:H41"/>
    <mergeCell ref="C41:E41"/>
    <mergeCell ref="C42:E42"/>
    <mergeCell ref="C43:H43"/>
    <mergeCell ref="P43:S43"/>
    <mergeCell ref="L57:M57"/>
    <mergeCell ref="O57:R57"/>
    <mergeCell ref="C47:D47"/>
    <mergeCell ref="M42:O42"/>
    <mergeCell ref="M41:O41"/>
    <mergeCell ref="L58:M58"/>
    <mergeCell ref="E57:H57"/>
    <mergeCell ref="E58:H58"/>
    <mergeCell ref="L43:M43"/>
    <mergeCell ref="C66:H66"/>
    <mergeCell ref="A61:S61"/>
    <mergeCell ref="A62:S62"/>
    <mergeCell ref="A64:S64"/>
    <mergeCell ref="A65:S65"/>
    <mergeCell ref="J47:K47"/>
    <mergeCell ref="O58:R58"/>
    <mergeCell ref="B58:C58"/>
    <mergeCell ref="B57:C57"/>
    <mergeCell ref="Q41:R41"/>
    <mergeCell ref="A52:S52"/>
    <mergeCell ref="Q47:S47"/>
    <mergeCell ref="A49:S49"/>
    <mergeCell ref="A50:S50"/>
    <mergeCell ref="C46:D46"/>
    <mergeCell ref="J46:K46"/>
    <mergeCell ref="S36:S37"/>
    <mergeCell ref="I36:I37"/>
    <mergeCell ref="I31:I32"/>
    <mergeCell ref="H5:I5"/>
    <mergeCell ref="I11:I12"/>
    <mergeCell ref="I26:I27"/>
    <mergeCell ref="R5:S5"/>
    <mergeCell ref="K8:L9"/>
    <mergeCell ref="K23:L24"/>
    <mergeCell ref="K28:L29"/>
    <mergeCell ref="S11:S12"/>
    <mergeCell ref="L3:S3"/>
    <mergeCell ref="L1:N1"/>
    <mergeCell ref="O1:P1"/>
    <mergeCell ref="Q1:S1"/>
    <mergeCell ref="N5:Q5"/>
    <mergeCell ref="K12:L12"/>
    <mergeCell ref="M5:M6"/>
    <mergeCell ref="K5:L5"/>
    <mergeCell ref="K6:L6"/>
    <mergeCell ref="B3:I3"/>
    <mergeCell ref="B1:C2"/>
    <mergeCell ref="D1:I1"/>
    <mergeCell ref="C5:C6"/>
    <mergeCell ref="D5:G5"/>
    <mergeCell ref="A5:B5"/>
    <mergeCell ref="A6:B6"/>
    <mergeCell ref="S16:S17"/>
    <mergeCell ref="K33:L34"/>
    <mergeCell ref="S26:S27"/>
    <mergeCell ref="S31:S32"/>
    <mergeCell ref="K25:L26"/>
    <mergeCell ref="S21:S22"/>
    <mergeCell ref="K18:L19"/>
    <mergeCell ref="K20:L21"/>
    <mergeCell ref="A25:B26"/>
    <mergeCell ref="K15:L16"/>
    <mergeCell ref="A17:B17"/>
    <mergeCell ref="A22:B22"/>
    <mergeCell ref="A23:B24"/>
    <mergeCell ref="A18:B19"/>
    <mergeCell ref="A20:B21"/>
    <mergeCell ref="I16:I17"/>
    <mergeCell ref="I21:I22"/>
    <mergeCell ref="K17:L17"/>
    <mergeCell ref="A37:B37"/>
    <mergeCell ref="A28:B29"/>
    <mergeCell ref="A27:B27"/>
    <mergeCell ref="K37:L37"/>
    <mergeCell ref="K32:L32"/>
    <mergeCell ref="A30:B31"/>
    <mergeCell ref="A33:B34"/>
    <mergeCell ref="K30:L31"/>
    <mergeCell ref="A32:B32"/>
    <mergeCell ref="K27:L27"/>
    <mergeCell ref="A8:B9"/>
    <mergeCell ref="A10:B11"/>
    <mergeCell ref="A12:B12"/>
    <mergeCell ref="K35:L36"/>
    <mergeCell ref="K13:L14"/>
    <mergeCell ref="A35:B36"/>
    <mergeCell ref="K22:L22"/>
    <mergeCell ref="K10:L11"/>
    <mergeCell ref="A13:B14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 P33:P36 P28:P31 P23:P26 P18:P21 P13:P16 P8:P11 F33:F36 F28:F31 F23:F26 F18:F21 F13: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  <dataValidation type="whole" allowBlank="1" showInputMessage="1" showErrorMessage="1" sqref="A37:B37 I57:I58 D57:D58 K12:L12 K17:L17 K22:L22 K27:L27 K32:L32 K37:L37 N57:N58 S57:S58 A27:B27 A22:B22 A32:B32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4" t="s">
        <v>0</v>
      </c>
      <c r="C1" s="104"/>
      <c r="D1" s="106" t="s">
        <v>1</v>
      </c>
      <c r="E1" s="106"/>
      <c r="F1" s="106"/>
      <c r="G1" s="106"/>
      <c r="H1" s="106"/>
      <c r="I1" s="106"/>
      <c r="K1" s="2" t="s">
        <v>38</v>
      </c>
      <c r="L1" s="100" t="s">
        <v>157</v>
      </c>
      <c r="M1" s="100"/>
      <c r="N1" s="100"/>
      <c r="O1" s="101" t="s">
        <v>37</v>
      </c>
      <c r="P1" s="101"/>
      <c r="Q1" s="102">
        <v>42468</v>
      </c>
      <c r="R1" s="103"/>
      <c r="S1" s="103"/>
    </row>
    <row r="2" spans="2:3" ht="6" customHeight="1" thickBot="1">
      <c r="B2" s="105"/>
      <c r="C2" s="105"/>
    </row>
    <row r="3" spans="1:19" ht="19.5" customHeight="1" thickBot="1">
      <c r="A3" s="3" t="s">
        <v>2</v>
      </c>
      <c r="B3" s="97" t="s">
        <v>156</v>
      </c>
      <c r="C3" s="98"/>
      <c r="D3" s="98"/>
      <c r="E3" s="98"/>
      <c r="F3" s="98"/>
      <c r="G3" s="98"/>
      <c r="H3" s="98"/>
      <c r="I3" s="99"/>
      <c r="K3" s="3" t="s">
        <v>3</v>
      </c>
      <c r="L3" s="97" t="s">
        <v>155</v>
      </c>
      <c r="M3" s="98"/>
      <c r="N3" s="98"/>
      <c r="O3" s="98"/>
      <c r="P3" s="98"/>
      <c r="Q3" s="98"/>
      <c r="R3" s="98"/>
      <c r="S3" s="99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154</v>
      </c>
      <c r="B8" s="76"/>
      <c r="C8" s="10">
        <v>1</v>
      </c>
      <c r="D8" s="11">
        <v>132</v>
      </c>
      <c r="E8" s="12">
        <v>52</v>
      </c>
      <c r="F8" s="12">
        <v>4</v>
      </c>
      <c r="G8" s="13">
        <f>IF(AND(ISBLANK(D8),ISBLANK(E8)),"",D8+E8)</f>
        <v>184</v>
      </c>
      <c r="H8" s="14">
        <f>IF(OR(ISNUMBER($G8),ISNUMBER($Q8)),(SIGN(N($G8)-N($Q8))+1)/2,"")</f>
        <v>0</v>
      </c>
      <c r="I8" s="15"/>
      <c r="K8" s="75" t="s">
        <v>153</v>
      </c>
      <c r="L8" s="76"/>
      <c r="M8" s="10">
        <v>1</v>
      </c>
      <c r="N8" s="11">
        <v>133</v>
      </c>
      <c r="O8" s="12">
        <v>62</v>
      </c>
      <c r="P8" s="12">
        <v>4</v>
      </c>
      <c r="Q8" s="13">
        <f>IF(AND(ISBLANK(N8),ISBLANK(O8)),"",N8+O8)</f>
        <v>195</v>
      </c>
      <c r="R8" s="14">
        <f>IF(ISNUMBER($H8),1-$H8,"")</f>
        <v>1</v>
      </c>
      <c r="S8" s="15"/>
    </row>
    <row r="9" spans="1:19" ht="12.75" customHeight="1">
      <c r="A9" s="77"/>
      <c r="B9" s="78"/>
      <c r="C9" s="16">
        <v>2</v>
      </c>
      <c r="D9" s="17">
        <v>126</v>
      </c>
      <c r="E9" s="18">
        <v>61</v>
      </c>
      <c r="F9" s="18">
        <v>0</v>
      </c>
      <c r="G9" s="19">
        <f>IF(AND(ISBLANK(D9),ISBLANK(E9)),"",D9+E9)</f>
        <v>187</v>
      </c>
      <c r="H9" s="20">
        <f>IF(OR(ISNUMBER($G9),ISNUMBER($Q9)),(SIGN(N($G9)-N($Q9))+1)/2,"")</f>
        <v>0</v>
      </c>
      <c r="I9" s="15"/>
      <c r="K9" s="77"/>
      <c r="L9" s="78"/>
      <c r="M9" s="16">
        <v>2</v>
      </c>
      <c r="N9" s="17">
        <v>144</v>
      </c>
      <c r="O9" s="18">
        <v>59</v>
      </c>
      <c r="P9" s="18">
        <v>3</v>
      </c>
      <c r="Q9" s="19">
        <f>IF(AND(ISBLANK(N9),ISBLANK(O9)),"",N9+O9)</f>
        <v>203</v>
      </c>
      <c r="R9" s="20">
        <f>IF(ISNUMBER($H9),1-$H9,"")</f>
        <v>1</v>
      </c>
      <c r="S9" s="15"/>
    </row>
    <row r="10" spans="1:19" ht="12.75" customHeight="1" thickBot="1">
      <c r="A10" s="79" t="s">
        <v>78</v>
      </c>
      <c r="B10" s="8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9" t="s">
        <v>137</v>
      </c>
      <c r="L10" s="8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1"/>
      <c r="B11" s="8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3">
        <f>IF(ISNUMBER(H12),(SIGN(1000*($H12-$R12)+$G12-$Q12)+1)/2,"")</f>
        <v>0</v>
      </c>
      <c r="K11" s="81"/>
      <c r="L11" s="8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3">
        <f>IF(ISNUMBER($I11),1-$I11,"")</f>
        <v>1</v>
      </c>
    </row>
    <row r="12" spans="1:19" ht="15.75" customHeight="1" thickBot="1">
      <c r="A12" s="73">
        <v>21574</v>
      </c>
      <c r="B12" s="74"/>
      <c r="C12" s="26" t="s">
        <v>12</v>
      </c>
      <c r="D12" s="27">
        <f>IF(ISNUMBER($G12),SUM(D8:D11),"")</f>
        <v>258</v>
      </c>
      <c r="E12" s="28">
        <f>IF(ISNUMBER($G12),SUM(E8:E11),"")</f>
        <v>113</v>
      </c>
      <c r="F12" s="28">
        <f>IF(ISNUMBER($G12),SUM(F8:F11),"")</f>
        <v>4</v>
      </c>
      <c r="G12" s="29">
        <f>IF(SUM($G8:$G11)+SUM($Q8:$Q11)&gt;0,SUM(G8:G11),"")</f>
        <v>371</v>
      </c>
      <c r="H12" s="27">
        <f>IF(ISNUMBER($G12),SUM(H8:H11),"")</f>
        <v>0</v>
      </c>
      <c r="I12" s="84"/>
      <c r="K12" s="73">
        <v>9445</v>
      </c>
      <c r="L12" s="74"/>
      <c r="M12" s="26" t="s">
        <v>12</v>
      </c>
      <c r="N12" s="27">
        <f>IF(ISNUMBER($G12),SUM(N8:N11),"")</f>
        <v>277</v>
      </c>
      <c r="O12" s="28">
        <f>IF(ISNUMBER($G12),SUM(O8:O11),"")</f>
        <v>121</v>
      </c>
      <c r="P12" s="28">
        <f>IF(ISNUMBER($G12),SUM(P8:P11),"")</f>
        <v>7</v>
      </c>
      <c r="Q12" s="29">
        <f>IF(SUM($G8:$G11)+SUM($Q8:$Q11)&gt;0,SUM(Q8:Q11),"")</f>
        <v>398</v>
      </c>
      <c r="R12" s="27">
        <f>IF(ISNUMBER($G12),SUM(R8:R11),"")</f>
        <v>2</v>
      </c>
      <c r="S12" s="84"/>
    </row>
    <row r="13" spans="1:19" ht="12.75" customHeight="1">
      <c r="A13" s="75" t="s">
        <v>152</v>
      </c>
      <c r="B13" s="76"/>
      <c r="C13" s="10">
        <v>1</v>
      </c>
      <c r="D13" s="11">
        <v>150</v>
      </c>
      <c r="E13" s="12">
        <v>68</v>
      </c>
      <c r="F13" s="12">
        <v>0</v>
      </c>
      <c r="G13" s="13">
        <f>IF(AND(ISBLANK(D13),ISBLANK(E13)),"",D13+E13)</f>
        <v>218</v>
      </c>
      <c r="H13" s="14">
        <f>IF(OR(ISNUMBER($G13),ISNUMBER($Q13)),(SIGN(N($G13)-N($Q13))+1)/2,"")</f>
        <v>1</v>
      </c>
      <c r="I13" s="15"/>
      <c r="K13" s="75" t="s">
        <v>151</v>
      </c>
      <c r="L13" s="76"/>
      <c r="M13" s="10">
        <v>1</v>
      </c>
      <c r="N13" s="11">
        <v>132</v>
      </c>
      <c r="O13" s="12">
        <v>67</v>
      </c>
      <c r="P13" s="12">
        <v>3</v>
      </c>
      <c r="Q13" s="13">
        <f>IF(AND(ISBLANK(N13),ISBLANK(O13)),"",N13+O13)</f>
        <v>199</v>
      </c>
      <c r="R13" s="14">
        <f>IF(ISNUMBER($H13),1-$H13,"")</f>
        <v>0</v>
      </c>
      <c r="S13" s="15"/>
    </row>
    <row r="14" spans="1:19" ht="12.75" customHeight="1">
      <c r="A14" s="77"/>
      <c r="B14" s="78"/>
      <c r="C14" s="16">
        <v>2</v>
      </c>
      <c r="D14" s="17">
        <v>143</v>
      </c>
      <c r="E14" s="18">
        <v>72</v>
      </c>
      <c r="F14" s="18">
        <v>2</v>
      </c>
      <c r="G14" s="19">
        <f>IF(AND(ISBLANK(D14),ISBLANK(E14)),"",D14+E14)</f>
        <v>215</v>
      </c>
      <c r="H14" s="20">
        <f>IF(OR(ISNUMBER($G14),ISNUMBER($Q14)),(SIGN(N($G14)-N($Q14))+1)/2,"")</f>
        <v>1</v>
      </c>
      <c r="I14" s="15"/>
      <c r="K14" s="77"/>
      <c r="L14" s="78"/>
      <c r="M14" s="16">
        <v>2</v>
      </c>
      <c r="N14" s="17">
        <v>145</v>
      </c>
      <c r="O14" s="18">
        <v>43</v>
      </c>
      <c r="P14" s="18">
        <v>4</v>
      </c>
      <c r="Q14" s="19">
        <f>IF(AND(ISBLANK(N14),ISBLANK(O14)),"",N14+O14)</f>
        <v>188</v>
      </c>
      <c r="R14" s="20">
        <f>IF(ISNUMBER($H14),1-$H14,"")</f>
        <v>0</v>
      </c>
      <c r="S14" s="15"/>
    </row>
    <row r="15" spans="1:19" ht="12.75" customHeight="1" thickBot="1">
      <c r="A15" s="79" t="s">
        <v>43</v>
      </c>
      <c r="B15" s="8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9" t="s">
        <v>150</v>
      </c>
      <c r="L15" s="8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1"/>
      <c r="B16" s="8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3">
        <f>IF(ISNUMBER(H17),(SIGN(1000*($H17-$R17)+$G17-$Q17)+1)/2,"")</f>
        <v>1</v>
      </c>
      <c r="K16" s="81"/>
      <c r="L16" s="8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3">
        <f>IF(ISNUMBER($I16),1-$I16,"")</f>
        <v>0</v>
      </c>
    </row>
    <row r="17" spans="1:19" ht="15.75" customHeight="1" thickBot="1">
      <c r="A17" s="73">
        <v>4480</v>
      </c>
      <c r="B17" s="74"/>
      <c r="C17" s="26" t="s">
        <v>12</v>
      </c>
      <c r="D17" s="27">
        <f>IF(ISNUMBER($G17),SUM(D13:D16),"")</f>
        <v>293</v>
      </c>
      <c r="E17" s="28">
        <f>IF(ISNUMBER($G17),SUM(E13:E16),"")</f>
        <v>140</v>
      </c>
      <c r="F17" s="28">
        <f>IF(ISNUMBER($G17),SUM(F13:F16),"")</f>
        <v>2</v>
      </c>
      <c r="G17" s="29">
        <f>IF(SUM($G13:$G16)+SUM($Q13:$Q16)&gt;0,SUM(G13:G16),"")</f>
        <v>433</v>
      </c>
      <c r="H17" s="27">
        <f>IF(ISNUMBER($G17),SUM(H13:H16),"")</f>
        <v>2</v>
      </c>
      <c r="I17" s="84"/>
      <c r="K17" s="73">
        <v>1473</v>
      </c>
      <c r="L17" s="74"/>
      <c r="M17" s="26" t="s">
        <v>12</v>
      </c>
      <c r="N17" s="27">
        <f>IF(ISNUMBER($G17),SUM(N13:N16),"")</f>
        <v>277</v>
      </c>
      <c r="O17" s="28">
        <f>IF(ISNUMBER($G17),SUM(O13:O16),"")</f>
        <v>110</v>
      </c>
      <c r="P17" s="28">
        <f>IF(ISNUMBER($G17),SUM(P13:P16),"")</f>
        <v>7</v>
      </c>
      <c r="Q17" s="29">
        <f>IF(SUM($G13:$G16)+SUM($Q13:$Q16)&gt;0,SUM(Q13:Q16),"")</f>
        <v>387</v>
      </c>
      <c r="R17" s="27">
        <f>IF(ISNUMBER($G17),SUM(R13:R16),"")</f>
        <v>0</v>
      </c>
      <c r="S17" s="84"/>
    </row>
    <row r="18" spans="1:19" ht="12.75" customHeight="1">
      <c r="A18" s="75" t="s">
        <v>149</v>
      </c>
      <c r="B18" s="76"/>
      <c r="C18" s="10">
        <v>1</v>
      </c>
      <c r="D18" s="11">
        <v>143</v>
      </c>
      <c r="E18" s="12">
        <v>45</v>
      </c>
      <c r="F18" s="12">
        <v>7</v>
      </c>
      <c r="G18" s="13">
        <f>IF(AND(ISBLANK(D18),ISBLANK(E18)),"",D18+E18)</f>
        <v>188</v>
      </c>
      <c r="H18" s="14">
        <f>IF(OR(ISNUMBER($G18),ISNUMBER($Q18)),(SIGN(N($G18)-N($Q18))+1)/2,"")</f>
        <v>1</v>
      </c>
      <c r="I18" s="15"/>
      <c r="K18" s="75" t="s">
        <v>148</v>
      </c>
      <c r="L18" s="76"/>
      <c r="M18" s="10">
        <v>1</v>
      </c>
      <c r="N18" s="11">
        <v>129</v>
      </c>
      <c r="O18" s="12">
        <v>53</v>
      </c>
      <c r="P18" s="12">
        <v>6</v>
      </c>
      <c r="Q18" s="13">
        <f>IF(AND(ISBLANK(N18),ISBLANK(O18)),"",N18+O18)</f>
        <v>182</v>
      </c>
      <c r="R18" s="14">
        <f>IF(ISNUMBER($H18),1-$H18,"")</f>
        <v>0</v>
      </c>
      <c r="S18" s="15"/>
    </row>
    <row r="19" spans="1:19" ht="12.75" customHeight="1">
      <c r="A19" s="77"/>
      <c r="B19" s="78"/>
      <c r="C19" s="16">
        <v>2</v>
      </c>
      <c r="D19" s="17">
        <v>136</v>
      </c>
      <c r="E19" s="18">
        <v>62</v>
      </c>
      <c r="F19" s="18">
        <v>2</v>
      </c>
      <c r="G19" s="19">
        <f>IF(AND(ISBLANK(D19),ISBLANK(E19)),"",D19+E19)</f>
        <v>198</v>
      </c>
      <c r="H19" s="20">
        <f>IF(OR(ISNUMBER($G19),ISNUMBER($Q19)),(SIGN(N($G19)-N($Q19))+1)/2,"")</f>
        <v>1</v>
      </c>
      <c r="I19" s="15"/>
      <c r="K19" s="77"/>
      <c r="L19" s="78"/>
      <c r="M19" s="16">
        <v>2</v>
      </c>
      <c r="N19" s="17">
        <v>124</v>
      </c>
      <c r="O19" s="18">
        <v>53</v>
      </c>
      <c r="P19" s="18">
        <v>2</v>
      </c>
      <c r="Q19" s="19">
        <f>IF(AND(ISBLANK(N19),ISBLANK(O19)),"",N19+O19)</f>
        <v>177</v>
      </c>
      <c r="R19" s="20">
        <f>IF(ISNUMBER($H19),1-$H19,"")</f>
        <v>0</v>
      </c>
      <c r="S19" s="15"/>
    </row>
    <row r="20" spans="1:19" ht="12.75" customHeight="1" thickBot="1">
      <c r="A20" s="79" t="s">
        <v>147</v>
      </c>
      <c r="B20" s="8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9" t="s">
        <v>146</v>
      </c>
      <c r="L20" s="8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1"/>
      <c r="B21" s="8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3">
        <f>IF(ISNUMBER(H22),(SIGN(1000*($H22-$R22)+$G22-$Q22)+1)/2,"")</f>
        <v>1</v>
      </c>
      <c r="K21" s="81"/>
      <c r="L21" s="8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3">
        <f>IF(ISNUMBER($I21),1-$I21,"")</f>
        <v>0</v>
      </c>
    </row>
    <row r="22" spans="1:19" ht="15.75" customHeight="1" thickBot="1">
      <c r="A22" s="73">
        <v>18025</v>
      </c>
      <c r="B22" s="74"/>
      <c r="C22" s="26" t="s">
        <v>12</v>
      </c>
      <c r="D22" s="27">
        <f>IF(ISNUMBER($G22),SUM(D18:D21),"")</f>
        <v>279</v>
      </c>
      <c r="E22" s="28">
        <f>IF(ISNUMBER($G22),SUM(E18:E21),"")</f>
        <v>107</v>
      </c>
      <c r="F22" s="28">
        <f>IF(ISNUMBER($G22),SUM(F18:F21),"")</f>
        <v>9</v>
      </c>
      <c r="G22" s="29">
        <f>IF(SUM($G18:$G21)+SUM($Q18:$Q21)&gt;0,SUM(G18:G21),"")</f>
        <v>386</v>
      </c>
      <c r="H22" s="27">
        <f>IF(ISNUMBER($G22),SUM(H18:H21),"")</f>
        <v>2</v>
      </c>
      <c r="I22" s="84"/>
      <c r="K22" s="73">
        <v>10537</v>
      </c>
      <c r="L22" s="74"/>
      <c r="M22" s="26" t="s">
        <v>12</v>
      </c>
      <c r="N22" s="27">
        <f>IF(ISNUMBER($G22),SUM(N18:N21),"")</f>
        <v>253</v>
      </c>
      <c r="O22" s="28">
        <f>IF(ISNUMBER($G22),SUM(O18:O21),"")</f>
        <v>106</v>
      </c>
      <c r="P22" s="28">
        <f>IF(ISNUMBER($G22),SUM(P18:P21),"")</f>
        <v>8</v>
      </c>
      <c r="Q22" s="29">
        <f>IF(SUM($G18:$G21)+SUM($Q18:$Q21)&gt;0,SUM(Q18:Q21),"")</f>
        <v>359</v>
      </c>
      <c r="R22" s="27">
        <f>IF(ISNUMBER($G22),SUM(R18:R21),"")</f>
        <v>0</v>
      </c>
      <c r="S22" s="84"/>
    </row>
    <row r="23" spans="1:19" ht="12.75" customHeight="1">
      <c r="A23" s="75" t="s">
        <v>145</v>
      </c>
      <c r="B23" s="76"/>
      <c r="C23" s="10">
        <v>1</v>
      </c>
      <c r="D23" s="11">
        <v>141</v>
      </c>
      <c r="E23" s="12">
        <v>62</v>
      </c>
      <c r="F23" s="12">
        <v>2</v>
      </c>
      <c r="G23" s="13">
        <f>IF(AND(ISBLANK(D23),ISBLANK(E23)),"",D23+E23)</f>
        <v>203</v>
      </c>
      <c r="H23" s="14">
        <f>IF(OR(ISNUMBER($G23),ISNUMBER($Q23)),(SIGN(N($G23)-N($Q23))+1)/2,"")</f>
        <v>0</v>
      </c>
      <c r="I23" s="15"/>
      <c r="K23" s="75" t="s">
        <v>144</v>
      </c>
      <c r="L23" s="76"/>
      <c r="M23" s="10">
        <v>1</v>
      </c>
      <c r="N23" s="11">
        <v>139</v>
      </c>
      <c r="O23" s="12">
        <v>81</v>
      </c>
      <c r="P23" s="12">
        <v>2</v>
      </c>
      <c r="Q23" s="13">
        <f>IF(AND(ISBLANK(N23),ISBLANK(O23)),"",N23+O23)</f>
        <v>220</v>
      </c>
      <c r="R23" s="14">
        <f>IF(ISNUMBER($H23),1-$H23,"")</f>
        <v>1</v>
      </c>
      <c r="S23" s="15"/>
    </row>
    <row r="24" spans="1:19" ht="12.75" customHeight="1">
      <c r="A24" s="77"/>
      <c r="B24" s="78"/>
      <c r="C24" s="16">
        <v>2</v>
      </c>
      <c r="D24" s="17">
        <v>157</v>
      </c>
      <c r="E24" s="18">
        <v>78</v>
      </c>
      <c r="F24" s="18">
        <v>0</v>
      </c>
      <c r="G24" s="19">
        <f>IF(AND(ISBLANK(D24),ISBLANK(E24)),"",D24+E24)</f>
        <v>235</v>
      </c>
      <c r="H24" s="20">
        <f>IF(OR(ISNUMBER($G24),ISNUMBER($Q24)),(SIGN(N($G24)-N($Q24))+1)/2,"")</f>
        <v>1</v>
      </c>
      <c r="I24" s="15"/>
      <c r="K24" s="77"/>
      <c r="L24" s="78"/>
      <c r="M24" s="16">
        <v>2</v>
      </c>
      <c r="N24" s="17">
        <v>120</v>
      </c>
      <c r="O24" s="18">
        <v>81</v>
      </c>
      <c r="P24" s="18">
        <v>2</v>
      </c>
      <c r="Q24" s="19">
        <f>IF(AND(ISBLANK(N24),ISBLANK(O24)),"",N24+O24)</f>
        <v>201</v>
      </c>
      <c r="R24" s="20">
        <f>IF(ISNUMBER($H24),1-$H24,"")</f>
        <v>0</v>
      </c>
      <c r="S24" s="15"/>
    </row>
    <row r="25" spans="1:19" ht="12.75" customHeight="1" thickBot="1">
      <c r="A25" s="79" t="s">
        <v>143</v>
      </c>
      <c r="B25" s="8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9" t="s">
        <v>57</v>
      </c>
      <c r="L25" s="8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1"/>
      <c r="B26" s="8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3">
        <f>IF(ISNUMBER(H27),(SIGN(1000*($H27-$R27)+$G27-$Q27)+1)/2,"")</f>
        <v>1</v>
      </c>
      <c r="K26" s="81"/>
      <c r="L26" s="8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3">
        <f>IF(ISNUMBER($I26),1-$I26,"")</f>
        <v>0</v>
      </c>
    </row>
    <row r="27" spans="1:19" ht="15.75" customHeight="1" thickBot="1">
      <c r="A27" s="73">
        <v>14005</v>
      </c>
      <c r="B27" s="74"/>
      <c r="C27" s="26" t="s">
        <v>12</v>
      </c>
      <c r="D27" s="27">
        <f>IF(ISNUMBER($G27),SUM(D23:D26),"")</f>
        <v>298</v>
      </c>
      <c r="E27" s="28">
        <f>IF(ISNUMBER($G27),SUM(E23:E26),"")</f>
        <v>140</v>
      </c>
      <c r="F27" s="28">
        <f>IF(ISNUMBER($G27),SUM(F23:F26),"")</f>
        <v>2</v>
      </c>
      <c r="G27" s="29">
        <f>IF(SUM($G23:$G26)+SUM($Q23:$Q26)&gt;0,SUM(G23:G26),"")</f>
        <v>438</v>
      </c>
      <c r="H27" s="27">
        <f>IF(ISNUMBER($G27),SUM(H23:H26),"")</f>
        <v>1</v>
      </c>
      <c r="I27" s="84"/>
      <c r="K27" s="73">
        <v>22292</v>
      </c>
      <c r="L27" s="74"/>
      <c r="M27" s="26" t="s">
        <v>12</v>
      </c>
      <c r="N27" s="27">
        <f>IF(ISNUMBER($G27),SUM(N23:N26),"")</f>
        <v>259</v>
      </c>
      <c r="O27" s="28">
        <f>IF(ISNUMBER($G27),SUM(O23:O26),"")</f>
        <v>162</v>
      </c>
      <c r="P27" s="28">
        <f>IF(ISNUMBER($G27),SUM(P23:P26),"")</f>
        <v>4</v>
      </c>
      <c r="Q27" s="29">
        <f>IF(SUM($G23:$G26)+SUM($Q23:$Q26)&gt;0,SUM(Q23:Q26),"")</f>
        <v>421</v>
      </c>
      <c r="R27" s="27">
        <f>IF(ISNUMBER($G27),SUM(R23:R26),"")</f>
        <v>1</v>
      </c>
      <c r="S27" s="84"/>
    </row>
    <row r="28" spans="1:19" ht="12.75" customHeight="1">
      <c r="A28" s="75" t="s">
        <v>142</v>
      </c>
      <c r="B28" s="76"/>
      <c r="C28" s="10">
        <v>1</v>
      </c>
      <c r="D28" s="11">
        <v>135</v>
      </c>
      <c r="E28" s="12">
        <v>70</v>
      </c>
      <c r="F28" s="12">
        <v>2</v>
      </c>
      <c r="G28" s="13">
        <f>IF(AND(ISBLANK(D28),ISBLANK(E28)),"",D28+E28)</f>
        <v>205</v>
      </c>
      <c r="H28" s="14">
        <f>IF(OR(ISNUMBER($G28),ISNUMBER($Q28)),(SIGN(N($G28)-N($Q28))+1)/2,"")</f>
        <v>1</v>
      </c>
      <c r="I28" s="15"/>
      <c r="K28" s="75" t="s">
        <v>141</v>
      </c>
      <c r="L28" s="76"/>
      <c r="M28" s="10">
        <v>1</v>
      </c>
      <c r="N28" s="11">
        <v>130</v>
      </c>
      <c r="O28" s="12">
        <v>63</v>
      </c>
      <c r="P28" s="12">
        <v>3</v>
      </c>
      <c r="Q28" s="13">
        <f>IF(AND(ISBLANK(N28),ISBLANK(O28)),"",N28+O28)</f>
        <v>193</v>
      </c>
      <c r="R28" s="14">
        <f>IF(ISNUMBER($H28),1-$H28,"")</f>
        <v>0</v>
      </c>
      <c r="S28" s="15"/>
    </row>
    <row r="29" spans="1:19" ht="12.75" customHeight="1">
      <c r="A29" s="77"/>
      <c r="B29" s="78"/>
      <c r="C29" s="16">
        <v>2</v>
      </c>
      <c r="D29" s="17">
        <v>145</v>
      </c>
      <c r="E29" s="18">
        <v>70</v>
      </c>
      <c r="F29" s="18">
        <v>1</v>
      </c>
      <c r="G29" s="19">
        <f>IF(AND(ISBLANK(D29),ISBLANK(E29)),"",D29+E29)</f>
        <v>215</v>
      </c>
      <c r="H29" s="20">
        <f>IF(OR(ISNUMBER($G29),ISNUMBER($Q29)),(SIGN(N($G29)-N($Q29))+1)/2,"")</f>
        <v>1</v>
      </c>
      <c r="I29" s="15"/>
      <c r="K29" s="77"/>
      <c r="L29" s="78"/>
      <c r="M29" s="16">
        <v>2</v>
      </c>
      <c r="N29" s="17">
        <v>122</v>
      </c>
      <c r="O29" s="18">
        <v>54</v>
      </c>
      <c r="P29" s="18">
        <v>4</v>
      </c>
      <c r="Q29" s="19">
        <f>IF(AND(ISBLANK(N29),ISBLANK(O29)),"",N29+O29)</f>
        <v>176</v>
      </c>
      <c r="R29" s="20">
        <f>IF(ISNUMBER($H29),1-$H29,"")</f>
        <v>0</v>
      </c>
      <c r="S29" s="15"/>
    </row>
    <row r="30" spans="1:19" ht="12.75" customHeight="1" thickBot="1">
      <c r="A30" s="79" t="s">
        <v>87</v>
      </c>
      <c r="B30" s="8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9" t="s">
        <v>140</v>
      </c>
      <c r="L30" s="8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1"/>
      <c r="B31" s="8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3">
        <f>IF(ISNUMBER(H32),(SIGN(1000*($H32-$R32)+$G32-$Q32)+1)/2,"")</f>
        <v>1</v>
      </c>
      <c r="K31" s="81"/>
      <c r="L31" s="8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3">
        <f>IF(ISNUMBER($I31),1-$I31,"")</f>
        <v>0</v>
      </c>
    </row>
    <row r="32" spans="1:19" ht="15.75" customHeight="1" thickBot="1">
      <c r="A32" s="73">
        <v>20299</v>
      </c>
      <c r="B32" s="74"/>
      <c r="C32" s="26" t="s">
        <v>12</v>
      </c>
      <c r="D32" s="27">
        <f>IF(ISNUMBER($G32),SUM(D28:D31),"")</f>
        <v>280</v>
      </c>
      <c r="E32" s="28">
        <f>IF(ISNUMBER($G32),SUM(E28:E31),"")</f>
        <v>140</v>
      </c>
      <c r="F32" s="28">
        <f>IF(ISNUMBER($G32),SUM(F28:F31),"")</f>
        <v>3</v>
      </c>
      <c r="G32" s="29">
        <f>IF(SUM($G28:$G31)+SUM($Q28:$Q31)&gt;0,SUM(G28:G31),"")</f>
        <v>420</v>
      </c>
      <c r="H32" s="27">
        <f>IF(ISNUMBER($G32),SUM(H28:H31),"")</f>
        <v>2</v>
      </c>
      <c r="I32" s="84"/>
      <c r="K32" s="73">
        <v>16443</v>
      </c>
      <c r="L32" s="74"/>
      <c r="M32" s="26" t="s">
        <v>12</v>
      </c>
      <c r="N32" s="27">
        <f>IF(ISNUMBER($G32),SUM(N28:N31),"")</f>
        <v>252</v>
      </c>
      <c r="O32" s="28">
        <f>IF(ISNUMBER($G32),SUM(O28:O31),"")</f>
        <v>117</v>
      </c>
      <c r="P32" s="28">
        <f>IF(ISNUMBER($G32),SUM(P28:P31),"")</f>
        <v>7</v>
      </c>
      <c r="Q32" s="29">
        <f>IF(SUM($G28:$G31)+SUM($Q28:$Q31)&gt;0,SUM(Q28:Q31),"")</f>
        <v>369</v>
      </c>
      <c r="R32" s="27">
        <f>IF(ISNUMBER($G32),SUM(R28:R31),"")</f>
        <v>0</v>
      </c>
      <c r="S32" s="84"/>
    </row>
    <row r="33" spans="1:19" ht="12.75" customHeight="1">
      <c r="A33" s="75" t="s">
        <v>139</v>
      </c>
      <c r="B33" s="76"/>
      <c r="C33" s="10">
        <v>1</v>
      </c>
      <c r="D33" s="11">
        <v>160</v>
      </c>
      <c r="E33" s="12">
        <v>70</v>
      </c>
      <c r="F33" s="12">
        <v>1</v>
      </c>
      <c r="G33" s="13">
        <f>IF(AND(ISBLANK(D33),ISBLANK(E33)),"",D33+E33)</f>
        <v>230</v>
      </c>
      <c r="H33" s="14">
        <f>IF(OR(ISNUMBER($G33),ISNUMBER($Q33)),(SIGN(N($G33)-N($Q33))+1)/2,"")</f>
        <v>1</v>
      </c>
      <c r="I33" s="15"/>
      <c r="K33" s="75" t="s">
        <v>138</v>
      </c>
      <c r="L33" s="76"/>
      <c r="M33" s="10">
        <v>1</v>
      </c>
      <c r="N33" s="11">
        <v>131</v>
      </c>
      <c r="O33" s="12">
        <v>72</v>
      </c>
      <c r="P33" s="12">
        <v>2</v>
      </c>
      <c r="Q33" s="13">
        <f>IF(AND(ISBLANK(N33),ISBLANK(O33)),"",N33+O33)</f>
        <v>203</v>
      </c>
      <c r="R33" s="14">
        <f>IF(ISNUMBER($H33),1-$H33,"")</f>
        <v>0</v>
      </c>
      <c r="S33" s="15"/>
    </row>
    <row r="34" spans="1:19" ht="12.75" customHeight="1">
      <c r="A34" s="77"/>
      <c r="B34" s="78"/>
      <c r="C34" s="16">
        <v>2</v>
      </c>
      <c r="D34" s="17">
        <v>147</v>
      </c>
      <c r="E34" s="18">
        <v>69</v>
      </c>
      <c r="F34" s="18">
        <v>1</v>
      </c>
      <c r="G34" s="19">
        <f>IF(AND(ISBLANK(D34),ISBLANK(E34)),"",D34+E34)</f>
        <v>216</v>
      </c>
      <c r="H34" s="20">
        <f>IF(OR(ISNUMBER($G34),ISNUMBER($Q34)),(SIGN(N($G34)-N($Q34))+1)/2,"")</f>
        <v>1</v>
      </c>
      <c r="I34" s="15"/>
      <c r="K34" s="77"/>
      <c r="L34" s="78"/>
      <c r="M34" s="16">
        <v>2</v>
      </c>
      <c r="N34" s="17">
        <v>135</v>
      </c>
      <c r="O34" s="18">
        <v>53</v>
      </c>
      <c r="P34" s="18">
        <v>8</v>
      </c>
      <c r="Q34" s="19">
        <f>IF(AND(ISBLANK(N34),ISBLANK(O34)),"",N34+O34)</f>
        <v>188</v>
      </c>
      <c r="R34" s="20">
        <f>IF(ISNUMBER($H34),1-$H34,"")</f>
        <v>0</v>
      </c>
      <c r="S34" s="15"/>
    </row>
    <row r="35" spans="1:19" ht="12.75" customHeight="1" thickBot="1">
      <c r="A35" s="79" t="s">
        <v>87</v>
      </c>
      <c r="B35" s="8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9" t="s">
        <v>137</v>
      </c>
      <c r="L35" s="8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1"/>
      <c r="B36" s="8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3">
        <f>IF(ISNUMBER(H37),(SIGN(1000*($H37-$R37)+$G37-$Q37)+1)/2,"")</f>
        <v>1</v>
      </c>
      <c r="K36" s="81"/>
      <c r="L36" s="8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3">
        <f>IF(ISNUMBER($I36),1-$I36,"")</f>
        <v>0</v>
      </c>
    </row>
    <row r="37" spans="1:19" ht="15.75" customHeight="1" thickBot="1">
      <c r="A37" s="73">
        <v>1181</v>
      </c>
      <c r="B37" s="74"/>
      <c r="C37" s="26" t="s">
        <v>12</v>
      </c>
      <c r="D37" s="27">
        <f>IF(ISNUMBER($G37),SUM(D33:D36),"")</f>
        <v>307</v>
      </c>
      <c r="E37" s="28">
        <f>IF(ISNUMBER($G37),SUM(E33:E36),"")</f>
        <v>139</v>
      </c>
      <c r="F37" s="28">
        <f>IF(ISNUMBER($G37),SUM(F33:F36),"")</f>
        <v>2</v>
      </c>
      <c r="G37" s="29">
        <f>IF(SUM($G33:$G36)+SUM($Q33:$Q36)&gt;0,SUM(G33:G36),"")</f>
        <v>446</v>
      </c>
      <c r="H37" s="27">
        <f>IF(ISNUMBER($G37),SUM(H33:H36),"")</f>
        <v>2</v>
      </c>
      <c r="I37" s="84"/>
      <c r="K37" s="73">
        <v>15749</v>
      </c>
      <c r="L37" s="74"/>
      <c r="M37" s="26" t="s">
        <v>12</v>
      </c>
      <c r="N37" s="27">
        <f>IF(ISNUMBER($G37),SUM(N33:N36),"")</f>
        <v>266</v>
      </c>
      <c r="O37" s="28">
        <f>IF(ISNUMBER($G37),SUM(O33:O36),"")</f>
        <v>125</v>
      </c>
      <c r="P37" s="28">
        <f>IF(ISNUMBER($G37),SUM(P33:P36),"")</f>
        <v>10</v>
      </c>
      <c r="Q37" s="29">
        <f>IF(SUM($G33:$G36)+SUM($Q33:$Q36)&gt;0,SUM(Q33:Q36),"")</f>
        <v>391</v>
      </c>
      <c r="R37" s="27">
        <f>IF(ISNUMBER($G37),SUM(R33:R36),"")</f>
        <v>0</v>
      </c>
      <c r="S37" s="8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1715</v>
      </c>
      <c r="E39" s="34">
        <f>IF(ISNUMBER($G39),SUM(E12,E17,E22,E27,E32,E37),"")</f>
        <v>779</v>
      </c>
      <c r="F39" s="34">
        <f>IF(ISNUMBER($G39),SUM(F12,F17,F22,F27,F32,F37),"")</f>
        <v>22</v>
      </c>
      <c r="G39" s="35">
        <f>IF(SUM($G$8:$G$37)+SUM($Q$8:$Q$37)&gt;0,SUM(G12,G17,G22,G27,G32,G37),"")</f>
        <v>2494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1584</v>
      </c>
      <c r="O39" s="34">
        <f>IF(ISNUMBER($G39),SUM(O12,O17,O22,O27,O32,O37),"")</f>
        <v>741</v>
      </c>
      <c r="P39" s="34">
        <f>IF(ISNUMBER($G39),SUM(P12,P17,P22,P27,P32,P37),"")</f>
        <v>43</v>
      </c>
      <c r="Q39" s="35">
        <f>IF(SUM($G$8:$G$37)+SUM($Q$8:$Q$37)&gt;0,SUM(Q12,Q17,Q22,Q27,Q32,Q37),"")</f>
        <v>2325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7" t="s">
        <v>136</v>
      </c>
      <c r="D41" s="127"/>
      <c r="E41" s="127"/>
      <c r="G41" s="110" t="s">
        <v>16</v>
      </c>
      <c r="H41" s="110"/>
      <c r="I41" s="40">
        <f>IF(ISNUMBER(I$39),SUM(I11,I16,I21,I26,I31,I36,I39),"")</f>
        <v>7</v>
      </c>
      <c r="K41" s="38"/>
      <c r="L41" s="39" t="s">
        <v>22</v>
      </c>
      <c r="M41" s="127" t="s">
        <v>135</v>
      </c>
      <c r="N41" s="127"/>
      <c r="O41" s="127"/>
      <c r="Q41" s="110" t="s">
        <v>16</v>
      </c>
      <c r="R41" s="110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128"/>
      <c r="D42" s="128"/>
      <c r="E42" s="128"/>
      <c r="G42" s="41"/>
      <c r="H42" s="41"/>
      <c r="I42" s="41"/>
      <c r="K42" s="38"/>
      <c r="L42" s="39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9" t="s">
        <v>133</v>
      </c>
      <c r="D43" s="129"/>
      <c r="E43" s="129"/>
      <c r="F43" s="129"/>
      <c r="G43" s="129"/>
      <c r="H43" s="129"/>
      <c r="I43" s="39"/>
      <c r="J43" s="39"/>
      <c r="K43" s="39" t="s">
        <v>25</v>
      </c>
      <c r="L43" s="130" t="s">
        <v>134</v>
      </c>
      <c r="M43" s="130"/>
      <c r="O43" s="39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NERATOVICE "A" – TJ SOKOL BENEŠOV "B"</v>
      </c>
    </row>
    <row r="46" spans="2:11" ht="19.5" customHeight="1">
      <c r="B46" s="2" t="s">
        <v>31</v>
      </c>
      <c r="C46" s="134">
        <v>0.7430555555555555</v>
      </c>
      <c r="D46" s="107"/>
      <c r="I46" s="2" t="s">
        <v>33</v>
      </c>
      <c r="J46" s="107">
        <v>20</v>
      </c>
      <c r="K46" s="107"/>
    </row>
    <row r="47" spans="2:19" ht="19.5" customHeight="1">
      <c r="B47" s="2" t="s">
        <v>32</v>
      </c>
      <c r="C47" s="108">
        <v>0.9305555555555555</v>
      </c>
      <c r="D47" s="109"/>
      <c r="I47" s="2" t="s">
        <v>34</v>
      </c>
      <c r="J47" s="109">
        <v>4</v>
      </c>
      <c r="K47" s="109"/>
      <c r="P47" s="2" t="s">
        <v>35</v>
      </c>
      <c r="Q47" s="125">
        <v>43343</v>
      </c>
      <c r="R47" s="126"/>
      <c r="S47" s="126"/>
    </row>
    <row r="48" ht="9.75" customHeight="1"/>
    <row r="49" spans="1:19" ht="15" customHeight="1">
      <c r="A49" s="119" t="s">
        <v>17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1"/>
    </row>
    <row r="50" spans="1:19" ht="81" customHeigh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4"/>
    </row>
    <row r="51" ht="4.5" customHeight="1"/>
    <row r="52" spans="1:19" ht="15" customHeight="1">
      <c r="A52" s="119" t="s">
        <v>18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>
        <v>51</v>
      </c>
      <c r="B57" s="131" t="s">
        <v>133</v>
      </c>
      <c r="C57" s="132"/>
      <c r="D57" s="68">
        <v>11908</v>
      </c>
      <c r="E57" s="131" t="s">
        <v>132</v>
      </c>
      <c r="F57" s="133"/>
      <c r="G57" s="133"/>
      <c r="H57" s="132"/>
      <c r="I57" s="68">
        <v>21574</v>
      </c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8" t="s">
        <v>19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6"/>
    </row>
    <row r="62" spans="1:19" ht="81" customHeight="1">
      <c r="A62" s="116" t="s">
        <v>131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8"/>
    </row>
    <row r="63" ht="4.5" customHeight="1"/>
    <row r="64" spans="1:19" ht="15" customHeight="1">
      <c r="A64" s="119" t="s">
        <v>20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1"/>
    </row>
    <row r="65" spans="1:19" ht="81" customHeight="1">
      <c r="A65" s="122" t="s">
        <v>130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4"/>
    </row>
    <row r="66" spans="1:8" ht="30" customHeight="1">
      <c r="A66" s="65"/>
      <c r="B66" s="66" t="s">
        <v>36</v>
      </c>
      <c r="C66" s="111">
        <v>42468</v>
      </c>
      <c r="D66" s="112"/>
      <c r="E66" s="112"/>
      <c r="F66" s="112"/>
      <c r="G66" s="112"/>
      <c r="H66" s="112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K32" sqref="K32:L3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4" t="s">
        <v>0</v>
      </c>
      <c r="C1" s="104"/>
      <c r="D1" s="106" t="s">
        <v>1</v>
      </c>
      <c r="E1" s="106"/>
      <c r="F1" s="106"/>
      <c r="G1" s="106"/>
      <c r="H1" s="106"/>
      <c r="I1" s="106"/>
      <c r="K1" s="2" t="s">
        <v>38</v>
      </c>
      <c r="L1" s="100" t="s">
        <v>231</v>
      </c>
      <c r="M1" s="100"/>
      <c r="N1" s="100"/>
      <c r="O1" s="101" t="s">
        <v>37</v>
      </c>
      <c r="P1" s="101"/>
      <c r="Q1" s="102">
        <v>42468</v>
      </c>
      <c r="R1" s="103"/>
      <c r="S1" s="103"/>
    </row>
    <row r="2" spans="2:3" ht="6" customHeight="1" thickBot="1">
      <c r="B2" s="105"/>
      <c r="C2" s="105"/>
    </row>
    <row r="3" spans="1:19" ht="19.5" customHeight="1" thickBot="1">
      <c r="A3" s="3" t="s">
        <v>2</v>
      </c>
      <c r="B3" s="97" t="s">
        <v>230</v>
      </c>
      <c r="C3" s="98"/>
      <c r="D3" s="98"/>
      <c r="E3" s="98"/>
      <c r="F3" s="98"/>
      <c r="G3" s="98"/>
      <c r="H3" s="98"/>
      <c r="I3" s="99"/>
      <c r="K3" s="3" t="s">
        <v>3</v>
      </c>
      <c r="L3" s="97" t="s">
        <v>229</v>
      </c>
      <c r="M3" s="98"/>
      <c r="N3" s="98"/>
      <c r="O3" s="98"/>
      <c r="P3" s="98"/>
      <c r="Q3" s="98"/>
      <c r="R3" s="98"/>
      <c r="S3" s="99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228</v>
      </c>
      <c r="B8" s="76"/>
      <c r="C8" s="10">
        <v>1</v>
      </c>
      <c r="D8" s="11">
        <v>130</v>
      </c>
      <c r="E8" s="12">
        <v>54</v>
      </c>
      <c r="F8" s="12">
        <v>4</v>
      </c>
      <c r="G8" s="13">
        <f>IF(AND(ISBLANK(D8),ISBLANK(E8)),"",D8+E8)</f>
        <v>184</v>
      </c>
      <c r="H8" s="14">
        <f>IF(OR(ISNUMBER($G8),ISNUMBER($Q8)),(SIGN(N($G8)-N($Q8))+1)/2,"")</f>
        <v>0</v>
      </c>
      <c r="I8" s="15"/>
      <c r="K8" s="75" t="s">
        <v>227</v>
      </c>
      <c r="L8" s="76"/>
      <c r="M8" s="10">
        <v>1</v>
      </c>
      <c r="N8" s="11">
        <v>149</v>
      </c>
      <c r="O8" s="12">
        <v>53</v>
      </c>
      <c r="P8" s="12">
        <v>4</v>
      </c>
      <c r="Q8" s="13">
        <f>IF(AND(ISBLANK(N8),ISBLANK(O8)),"",N8+O8)</f>
        <v>202</v>
      </c>
      <c r="R8" s="14">
        <f>IF(ISNUMBER($H8),1-$H8,"")</f>
        <v>1</v>
      </c>
      <c r="S8" s="15"/>
    </row>
    <row r="9" spans="1:19" ht="12.75" customHeight="1">
      <c r="A9" s="77"/>
      <c r="B9" s="78"/>
      <c r="C9" s="16">
        <v>2</v>
      </c>
      <c r="D9" s="17">
        <v>141</v>
      </c>
      <c r="E9" s="18">
        <v>54</v>
      </c>
      <c r="F9" s="18">
        <v>4</v>
      </c>
      <c r="G9" s="19">
        <f>IF(AND(ISBLANK(D9),ISBLANK(E9)),"",D9+E9)</f>
        <v>195</v>
      </c>
      <c r="H9" s="20">
        <f>IF(OR(ISNUMBER($G9),ISNUMBER($Q9)),(SIGN(N($G9)-N($Q9))+1)/2,"")</f>
        <v>0</v>
      </c>
      <c r="I9" s="15"/>
      <c r="K9" s="77"/>
      <c r="L9" s="78"/>
      <c r="M9" s="16">
        <v>2</v>
      </c>
      <c r="N9" s="17">
        <v>158</v>
      </c>
      <c r="O9" s="18">
        <v>70</v>
      </c>
      <c r="P9" s="18">
        <v>3</v>
      </c>
      <c r="Q9" s="19">
        <f>IF(AND(ISBLANK(N9),ISBLANK(O9)),"",N9+O9)</f>
        <v>228</v>
      </c>
      <c r="R9" s="20">
        <f>IF(ISNUMBER($H9),1-$H9,"")</f>
        <v>1</v>
      </c>
      <c r="S9" s="15"/>
    </row>
    <row r="10" spans="1:19" ht="12.75" customHeight="1" thickBot="1">
      <c r="A10" s="79" t="s">
        <v>226</v>
      </c>
      <c r="B10" s="8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9" t="s">
        <v>64</v>
      </c>
      <c r="L10" s="8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1"/>
      <c r="B11" s="8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3">
        <f>IF(ISNUMBER(H12),(SIGN(1000*($H12-$R12)+$G12-$Q12)+1)/2,"")</f>
        <v>0</v>
      </c>
      <c r="K11" s="81"/>
      <c r="L11" s="8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3">
        <f>IF(ISNUMBER($I11),1-$I11,"")</f>
        <v>1</v>
      </c>
    </row>
    <row r="12" spans="1:19" ht="15.75" customHeight="1" thickBot="1">
      <c r="A12" s="73">
        <v>6081</v>
      </c>
      <c r="B12" s="74"/>
      <c r="C12" s="26" t="s">
        <v>12</v>
      </c>
      <c r="D12" s="27">
        <f>IF(ISNUMBER($G12),SUM(D8:D11),"")</f>
        <v>271</v>
      </c>
      <c r="E12" s="28">
        <f>IF(ISNUMBER($G12),SUM(E8:E11),"")</f>
        <v>108</v>
      </c>
      <c r="F12" s="28">
        <f>IF(ISNUMBER($G12),SUM(F8:F11),"")</f>
        <v>8</v>
      </c>
      <c r="G12" s="29">
        <f>IF(SUM($G8:$G11)+SUM($Q8:$Q11)&gt;0,SUM(G8:G11),"")</f>
        <v>379</v>
      </c>
      <c r="H12" s="27">
        <f>IF(ISNUMBER($G12),SUM(H8:H11),"")</f>
        <v>0</v>
      </c>
      <c r="I12" s="84"/>
      <c r="K12" s="73">
        <v>15286</v>
      </c>
      <c r="L12" s="74"/>
      <c r="M12" s="26" t="s">
        <v>12</v>
      </c>
      <c r="N12" s="27">
        <f>IF(ISNUMBER($G12),SUM(N8:N11),"")</f>
        <v>307</v>
      </c>
      <c r="O12" s="28">
        <f>IF(ISNUMBER($G12),SUM(O8:O11),"")</f>
        <v>123</v>
      </c>
      <c r="P12" s="28">
        <f>IF(ISNUMBER($G12),SUM(P8:P11),"")</f>
        <v>7</v>
      </c>
      <c r="Q12" s="29">
        <f>IF(SUM($G8:$G11)+SUM($Q8:$Q11)&gt;0,SUM(Q8:Q11),"")</f>
        <v>430</v>
      </c>
      <c r="R12" s="27">
        <f>IF(ISNUMBER($G12),SUM(R8:R11),"")</f>
        <v>2</v>
      </c>
      <c r="S12" s="84"/>
    </row>
    <row r="13" spans="1:19" ht="12.75" customHeight="1">
      <c r="A13" s="75" t="s">
        <v>225</v>
      </c>
      <c r="B13" s="76"/>
      <c r="C13" s="10">
        <v>1</v>
      </c>
      <c r="D13" s="11">
        <v>140</v>
      </c>
      <c r="E13" s="12">
        <v>54</v>
      </c>
      <c r="F13" s="12">
        <v>2</v>
      </c>
      <c r="G13" s="13">
        <f>IF(AND(ISBLANK(D13),ISBLANK(E13)),"",D13+E13)</f>
        <v>194</v>
      </c>
      <c r="H13" s="14">
        <f>IF(OR(ISNUMBER($G13),ISNUMBER($Q13)),(SIGN(N($G13)-N($Q13))+1)/2,"")</f>
        <v>0</v>
      </c>
      <c r="I13" s="15"/>
      <c r="K13" s="75" t="s">
        <v>224</v>
      </c>
      <c r="L13" s="76"/>
      <c r="M13" s="10">
        <v>1</v>
      </c>
      <c r="N13" s="11">
        <v>132</v>
      </c>
      <c r="O13" s="12">
        <v>70</v>
      </c>
      <c r="P13" s="12">
        <v>1</v>
      </c>
      <c r="Q13" s="13">
        <f>IF(AND(ISBLANK(N13),ISBLANK(O13)),"",N13+O13)</f>
        <v>202</v>
      </c>
      <c r="R13" s="14">
        <f>IF(ISNUMBER($H13),1-$H13,"")</f>
        <v>1</v>
      </c>
      <c r="S13" s="15"/>
    </row>
    <row r="14" spans="1:19" ht="12.75" customHeight="1">
      <c r="A14" s="77"/>
      <c r="B14" s="78"/>
      <c r="C14" s="16">
        <v>2</v>
      </c>
      <c r="D14" s="17">
        <v>147</v>
      </c>
      <c r="E14" s="18">
        <v>51</v>
      </c>
      <c r="F14" s="18">
        <v>5</v>
      </c>
      <c r="G14" s="19">
        <f>IF(AND(ISBLANK(D14),ISBLANK(E14)),"",D14+E14)</f>
        <v>198</v>
      </c>
      <c r="H14" s="20">
        <f>IF(OR(ISNUMBER($G14),ISNUMBER($Q14)),(SIGN(N($G14)-N($Q14))+1)/2,"")</f>
        <v>0.5</v>
      </c>
      <c r="I14" s="15"/>
      <c r="K14" s="77"/>
      <c r="L14" s="78"/>
      <c r="M14" s="16">
        <v>2</v>
      </c>
      <c r="N14" s="17">
        <v>144</v>
      </c>
      <c r="O14" s="18">
        <v>54</v>
      </c>
      <c r="P14" s="18">
        <v>4</v>
      </c>
      <c r="Q14" s="19">
        <f>IF(AND(ISBLANK(N14),ISBLANK(O14)),"",N14+O14)</f>
        <v>198</v>
      </c>
      <c r="R14" s="20">
        <f>IF(ISNUMBER($H14),1-$H14,"")</f>
        <v>0.5</v>
      </c>
      <c r="S14" s="15"/>
    </row>
    <row r="15" spans="1:19" ht="12.75" customHeight="1" thickBot="1">
      <c r="A15" s="79" t="s">
        <v>78</v>
      </c>
      <c r="B15" s="8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9" t="s">
        <v>140</v>
      </c>
      <c r="L15" s="8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1"/>
      <c r="B16" s="8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3">
        <f>IF(ISNUMBER(H17),(SIGN(1000*($H17-$R17)+$G17-$Q17)+1)/2,"")</f>
        <v>0</v>
      </c>
      <c r="K16" s="81"/>
      <c r="L16" s="8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3">
        <f>IF(ISNUMBER($I16),1-$I16,"")</f>
        <v>1</v>
      </c>
    </row>
    <row r="17" spans="1:19" ht="15.75" customHeight="1" thickBot="1">
      <c r="A17" s="73">
        <v>1371</v>
      </c>
      <c r="B17" s="74"/>
      <c r="C17" s="26" t="s">
        <v>12</v>
      </c>
      <c r="D17" s="27">
        <f>IF(ISNUMBER($G17),SUM(D13:D16),"")</f>
        <v>287</v>
      </c>
      <c r="E17" s="28">
        <f>IF(ISNUMBER($G17),SUM(E13:E16),"")</f>
        <v>105</v>
      </c>
      <c r="F17" s="28">
        <f>IF(ISNUMBER($G17),SUM(F13:F16),"")</f>
        <v>7</v>
      </c>
      <c r="G17" s="29">
        <f>IF(SUM($G13:$G16)+SUM($Q13:$Q16)&gt;0,SUM(G13:G16),"")</f>
        <v>392</v>
      </c>
      <c r="H17" s="27">
        <f>IF(ISNUMBER($G17),SUM(H13:H16),"")</f>
        <v>0.5</v>
      </c>
      <c r="I17" s="84"/>
      <c r="K17" s="73">
        <v>15752</v>
      </c>
      <c r="L17" s="74"/>
      <c r="M17" s="26" t="s">
        <v>12</v>
      </c>
      <c r="N17" s="27">
        <f>IF(ISNUMBER($G17),SUM(N13:N16),"")</f>
        <v>276</v>
      </c>
      <c r="O17" s="28">
        <f>IF(ISNUMBER($G17),SUM(O13:O16),"")</f>
        <v>124</v>
      </c>
      <c r="P17" s="28">
        <f>IF(ISNUMBER($G17),SUM(P13:P16),"")</f>
        <v>5</v>
      </c>
      <c r="Q17" s="29">
        <f>IF(SUM($G13:$G16)+SUM($Q13:$Q16)&gt;0,SUM(Q13:Q16),"")</f>
        <v>400</v>
      </c>
      <c r="R17" s="27">
        <f>IF(ISNUMBER($G17),SUM(R13:R16),"")</f>
        <v>1.5</v>
      </c>
      <c r="S17" s="84"/>
    </row>
    <row r="18" spans="1:19" ht="12.75" customHeight="1">
      <c r="A18" s="75" t="s">
        <v>223</v>
      </c>
      <c r="B18" s="76"/>
      <c r="C18" s="10">
        <v>1</v>
      </c>
      <c r="D18" s="11">
        <v>145</v>
      </c>
      <c r="E18" s="12">
        <v>77</v>
      </c>
      <c r="F18" s="12">
        <v>3</v>
      </c>
      <c r="G18" s="13">
        <f>IF(AND(ISBLANK(D18),ISBLANK(E18)),"",D18+E18)</f>
        <v>222</v>
      </c>
      <c r="H18" s="14">
        <f>IF(OR(ISNUMBER($G18),ISNUMBER($Q18)),(SIGN(N($G18)-N($Q18))+1)/2,"")</f>
        <v>1</v>
      </c>
      <c r="I18" s="15"/>
      <c r="K18" s="75" t="s">
        <v>222</v>
      </c>
      <c r="L18" s="76"/>
      <c r="M18" s="10">
        <v>1</v>
      </c>
      <c r="N18" s="11">
        <v>131</v>
      </c>
      <c r="O18" s="12">
        <v>43</v>
      </c>
      <c r="P18" s="12">
        <v>7</v>
      </c>
      <c r="Q18" s="13">
        <f>IF(AND(ISBLANK(N18),ISBLANK(O18)),"",N18+O18)</f>
        <v>174</v>
      </c>
      <c r="R18" s="14">
        <f>IF(ISNUMBER($H18),1-$H18,"")</f>
        <v>0</v>
      </c>
      <c r="S18" s="15"/>
    </row>
    <row r="19" spans="1:19" ht="12.75" customHeight="1">
      <c r="A19" s="77"/>
      <c r="B19" s="78"/>
      <c r="C19" s="16">
        <v>2</v>
      </c>
      <c r="D19" s="17">
        <v>145</v>
      </c>
      <c r="E19" s="18">
        <v>63</v>
      </c>
      <c r="F19" s="18">
        <v>1</v>
      </c>
      <c r="G19" s="19">
        <f>IF(AND(ISBLANK(D19),ISBLANK(E19)),"",D19+E19)</f>
        <v>208</v>
      </c>
      <c r="H19" s="20">
        <f>IF(OR(ISNUMBER($G19),ISNUMBER($Q19)),(SIGN(N($G19)-N($Q19))+1)/2,"")</f>
        <v>0.5</v>
      </c>
      <c r="I19" s="15"/>
      <c r="K19" s="77"/>
      <c r="L19" s="78"/>
      <c r="M19" s="16">
        <v>2</v>
      </c>
      <c r="N19" s="17">
        <v>136</v>
      </c>
      <c r="O19" s="18">
        <v>72</v>
      </c>
      <c r="P19" s="18">
        <v>1</v>
      </c>
      <c r="Q19" s="19">
        <f>IF(AND(ISBLANK(N19),ISBLANK(O19)),"",N19+O19)</f>
        <v>208</v>
      </c>
      <c r="R19" s="20">
        <f>IF(ISNUMBER($H19),1-$H19,"")</f>
        <v>0.5</v>
      </c>
      <c r="S19" s="15"/>
    </row>
    <row r="20" spans="1:19" ht="12.75" customHeight="1" thickBot="1">
      <c r="A20" s="79" t="s">
        <v>221</v>
      </c>
      <c r="B20" s="8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9" t="s">
        <v>220</v>
      </c>
      <c r="L20" s="8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1"/>
      <c r="B21" s="8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3">
        <f>IF(ISNUMBER(H22),(SIGN(1000*($H22-$R22)+$G22-$Q22)+1)/2,"")</f>
        <v>1</v>
      </c>
      <c r="K21" s="81"/>
      <c r="L21" s="8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3">
        <f>IF(ISNUMBER($I21),1-$I21,"")</f>
        <v>0</v>
      </c>
    </row>
    <row r="22" spans="1:19" ht="15.75" customHeight="1" thickBot="1">
      <c r="A22" s="73">
        <v>1373</v>
      </c>
      <c r="B22" s="74"/>
      <c r="C22" s="26" t="s">
        <v>12</v>
      </c>
      <c r="D22" s="27">
        <f>IF(ISNUMBER($G22),SUM(D18:D21),"")</f>
        <v>290</v>
      </c>
      <c r="E22" s="28">
        <f>IF(ISNUMBER($G22),SUM(E18:E21),"")</f>
        <v>140</v>
      </c>
      <c r="F22" s="28">
        <f>IF(ISNUMBER($G22),SUM(F18:F21),"")</f>
        <v>4</v>
      </c>
      <c r="G22" s="29">
        <f>IF(SUM($G18:$G21)+SUM($Q18:$Q21)&gt;0,SUM(G18:G21),"")</f>
        <v>430</v>
      </c>
      <c r="H22" s="27">
        <f>IF(ISNUMBER($G22),SUM(H18:H21),"")</f>
        <v>1.5</v>
      </c>
      <c r="I22" s="84"/>
      <c r="K22" s="73">
        <v>5957</v>
      </c>
      <c r="L22" s="74"/>
      <c r="M22" s="26" t="s">
        <v>12</v>
      </c>
      <c r="N22" s="27">
        <f>IF(ISNUMBER($G22),SUM(N18:N21),"")</f>
        <v>267</v>
      </c>
      <c r="O22" s="28">
        <f>IF(ISNUMBER($G22),SUM(O18:O21),"")</f>
        <v>115</v>
      </c>
      <c r="P22" s="28">
        <f>IF(ISNUMBER($G22),SUM(P18:P21),"")</f>
        <v>8</v>
      </c>
      <c r="Q22" s="29">
        <f>IF(SUM($G18:$G21)+SUM($Q18:$Q21)&gt;0,SUM(Q18:Q21),"")</f>
        <v>382</v>
      </c>
      <c r="R22" s="27">
        <f>IF(ISNUMBER($G22),SUM(R18:R21),"")</f>
        <v>0.5</v>
      </c>
      <c r="S22" s="84"/>
    </row>
    <row r="23" spans="1:19" ht="12.75" customHeight="1">
      <c r="A23" s="75" t="s">
        <v>219</v>
      </c>
      <c r="B23" s="76"/>
      <c r="C23" s="10">
        <v>1</v>
      </c>
      <c r="D23" s="11">
        <v>126</v>
      </c>
      <c r="E23" s="12">
        <v>45</v>
      </c>
      <c r="F23" s="12">
        <v>6</v>
      </c>
      <c r="G23" s="13">
        <f>IF(AND(ISBLANK(D23),ISBLANK(E23)),"",D23+E23)</f>
        <v>171</v>
      </c>
      <c r="H23" s="14">
        <f>IF(OR(ISNUMBER($G23),ISNUMBER($Q23)),(SIGN(N($G23)-N($Q23))+1)/2,"")</f>
        <v>0</v>
      </c>
      <c r="I23" s="15"/>
      <c r="K23" s="75" t="s">
        <v>218</v>
      </c>
      <c r="L23" s="76"/>
      <c r="M23" s="10">
        <v>1</v>
      </c>
      <c r="N23" s="11">
        <v>136</v>
      </c>
      <c r="O23" s="12">
        <v>77</v>
      </c>
      <c r="P23" s="12">
        <v>4</v>
      </c>
      <c r="Q23" s="13">
        <f>IF(AND(ISBLANK(N23),ISBLANK(O23)),"",N23+O23)</f>
        <v>213</v>
      </c>
      <c r="R23" s="14">
        <f>IF(ISNUMBER($H23),1-$H23,"")</f>
        <v>1</v>
      </c>
      <c r="S23" s="15"/>
    </row>
    <row r="24" spans="1:19" ht="12.75" customHeight="1">
      <c r="A24" s="77"/>
      <c r="B24" s="78"/>
      <c r="C24" s="16">
        <v>2</v>
      </c>
      <c r="D24" s="17">
        <v>140</v>
      </c>
      <c r="E24" s="18">
        <v>53</v>
      </c>
      <c r="F24" s="18">
        <v>7</v>
      </c>
      <c r="G24" s="19">
        <f>IF(AND(ISBLANK(D24),ISBLANK(E24)),"",D24+E24)</f>
        <v>193</v>
      </c>
      <c r="H24" s="20">
        <f>IF(OR(ISNUMBER($G24),ISNUMBER($Q24)),(SIGN(N($G24)-N($Q24))+1)/2,"")</f>
        <v>0</v>
      </c>
      <c r="I24" s="15"/>
      <c r="K24" s="77"/>
      <c r="L24" s="78"/>
      <c r="M24" s="16">
        <v>2</v>
      </c>
      <c r="N24" s="17">
        <v>137</v>
      </c>
      <c r="O24" s="18">
        <v>62</v>
      </c>
      <c r="P24" s="18">
        <v>4</v>
      </c>
      <c r="Q24" s="19">
        <f>IF(AND(ISBLANK(N24),ISBLANK(O24)),"",N24+O24)</f>
        <v>199</v>
      </c>
      <c r="R24" s="20">
        <f>IF(ISNUMBER($H24),1-$H24,"")</f>
        <v>1</v>
      </c>
      <c r="S24" s="15"/>
    </row>
    <row r="25" spans="1:19" ht="12.75" customHeight="1" thickBot="1">
      <c r="A25" s="79" t="s">
        <v>150</v>
      </c>
      <c r="B25" s="8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9" t="s">
        <v>43</v>
      </c>
      <c r="L25" s="8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1"/>
      <c r="B26" s="8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3">
        <f>IF(ISNUMBER(H27),(SIGN(1000*($H27-$R27)+$G27-$Q27)+1)/2,"")</f>
        <v>0</v>
      </c>
      <c r="K26" s="81"/>
      <c r="L26" s="8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3">
        <f>IF(ISNUMBER($I26),1-$I26,"")</f>
        <v>1</v>
      </c>
    </row>
    <row r="27" spans="1:19" ht="15.75" customHeight="1" thickBot="1">
      <c r="A27" s="73">
        <v>10595</v>
      </c>
      <c r="B27" s="74"/>
      <c r="C27" s="26" t="s">
        <v>12</v>
      </c>
      <c r="D27" s="27">
        <f>IF(ISNUMBER($G27),SUM(D23:D26),"")</f>
        <v>266</v>
      </c>
      <c r="E27" s="28">
        <f>IF(ISNUMBER($G27),SUM(E23:E26),"")</f>
        <v>98</v>
      </c>
      <c r="F27" s="28">
        <f>IF(ISNUMBER($G27),SUM(F23:F26),"")</f>
        <v>13</v>
      </c>
      <c r="G27" s="29">
        <f>IF(SUM($G23:$G26)+SUM($Q23:$Q26)&gt;0,SUM(G23:G26),"")</f>
        <v>364</v>
      </c>
      <c r="H27" s="27">
        <f>IF(ISNUMBER($G27),SUM(H23:H26),"")</f>
        <v>0</v>
      </c>
      <c r="I27" s="84"/>
      <c r="K27" s="73">
        <v>17094</v>
      </c>
      <c r="L27" s="74"/>
      <c r="M27" s="26" t="s">
        <v>12</v>
      </c>
      <c r="N27" s="27">
        <f>IF(ISNUMBER($G27),SUM(N23:N26),"")</f>
        <v>273</v>
      </c>
      <c r="O27" s="28">
        <f>IF(ISNUMBER($G27),SUM(O23:O26),"")</f>
        <v>139</v>
      </c>
      <c r="P27" s="28">
        <f>IF(ISNUMBER($G27),SUM(P23:P26),"")</f>
        <v>8</v>
      </c>
      <c r="Q27" s="29">
        <f>IF(SUM($G23:$G26)+SUM($Q23:$Q26)&gt;0,SUM(Q23:Q26),"")</f>
        <v>412</v>
      </c>
      <c r="R27" s="27">
        <f>IF(ISNUMBER($G27),SUM(R23:R26),"")</f>
        <v>2</v>
      </c>
      <c r="S27" s="84"/>
    </row>
    <row r="28" spans="1:19" ht="12.75" customHeight="1">
      <c r="A28" s="75" t="s">
        <v>217</v>
      </c>
      <c r="B28" s="76"/>
      <c r="C28" s="10">
        <v>1</v>
      </c>
      <c r="D28" s="11">
        <v>156</v>
      </c>
      <c r="E28" s="12">
        <v>62</v>
      </c>
      <c r="F28" s="12">
        <v>1</v>
      </c>
      <c r="G28" s="13">
        <f>IF(AND(ISBLANK(D28),ISBLANK(E28)),"",D28+E28)</f>
        <v>218</v>
      </c>
      <c r="H28" s="14">
        <f>IF(OR(ISNUMBER($G28),ISNUMBER($Q28)),(SIGN(N($G28)-N($Q28))+1)/2,"")</f>
        <v>1</v>
      </c>
      <c r="I28" s="15"/>
      <c r="K28" s="75" t="s">
        <v>216</v>
      </c>
      <c r="L28" s="76"/>
      <c r="M28" s="10">
        <v>1</v>
      </c>
      <c r="N28" s="11">
        <v>148</v>
      </c>
      <c r="O28" s="12">
        <v>35</v>
      </c>
      <c r="P28" s="12">
        <v>10</v>
      </c>
      <c r="Q28" s="13">
        <f>IF(AND(ISBLANK(N28),ISBLANK(O28)),"",N28+O28)</f>
        <v>183</v>
      </c>
      <c r="R28" s="14">
        <f>IF(ISNUMBER($H28),1-$H28,"")</f>
        <v>0</v>
      </c>
      <c r="S28" s="15"/>
    </row>
    <row r="29" spans="1:19" ht="12.75" customHeight="1">
      <c r="A29" s="77"/>
      <c r="B29" s="78"/>
      <c r="C29" s="16">
        <v>2</v>
      </c>
      <c r="D29" s="17">
        <v>151</v>
      </c>
      <c r="E29" s="18">
        <v>72</v>
      </c>
      <c r="F29" s="18">
        <v>0</v>
      </c>
      <c r="G29" s="19">
        <f>IF(AND(ISBLANK(D29),ISBLANK(E29)),"",D29+E29)</f>
        <v>223</v>
      </c>
      <c r="H29" s="20">
        <f>IF(OR(ISNUMBER($G29),ISNUMBER($Q29)),(SIGN(N($G29)-N($Q29))+1)/2,"")</f>
        <v>1</v>
      </c>
      <c r="I29" s="15"/>
      <c r="K29" s="77"/>
      <c r="L29" s="78"/>
      <c r="M29" s="16">
        <v>2</v>
      </c>
      <c r="N29" s="17">
        <v>144</v>
      </c>
      <c r="O29" s="18">
        <v>61</v>
      </c>
      <c r="P29" s="18">
        <v>4</v>
      </c>
      <c r="Q29" s="19">
        <f>IF(AND(ISBLANK(N29),ISBLANK(O29)),"",N29+O29)</f>
        <v>205</v>
      </c>
      <c r="R29" s="20">
        <f>IF(ISNUMBER($H29),1-$H29,"")</f>
        <v>0</v>
      </c>
      <c r="S29" s="15"/>
    </row>
    <row r="30" spans="1:19" ht="12.75" customHeight="1" thickBot="1">
      <c r="A30" s="79" t="s">
        <v>196</v>
      </c>
      <c r="B30" s="8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9" t="s">
        <v>215</v>
      </c>
      <c r="L30" s="8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1"/>
      <c r="B31" s="8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3">
        <f>IF(ISNUMBER(H32),(SIGN(1000*($H32-$R32)+$G32-$Q32)+1)/2,"")</f>
        <v>1</v>
      </c>
      <c r="K31" s="81"/>
      <c r="L31" s="8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3">
        <f>IF(ISNUMBER($I31),1-$I31,"")</f>
        <v>0</v>
      </c>
    </row>
    <row r="32" spans="1:19" ht="15.75" customHeight="1" thickBot="1">
      <c r="A32" s="73">
        <v>13844</v>
      </c>
      <c r="B32" s="74"/>
      <c r="C32" s="26" t="s">
        <v>12</v>
      </c>
      <c r="D32" s="27">
        <f>IF(ISNUMBER($G32),SUM(D28:D31),"")</f>
        <v>307</v>
      </c>
      <c r="E32" s="28">
        <f>IF(ISNUMBER($G32),SUM(E28:E31),"")</f>
        <v>134</v>
      </c>
      <c r="F32" s="28">
        <f>IF(ISNUMBER($G32),SUM(F28:F31),"")</f>
        <v>1</v>
      </c>
      <c r="G32" s="29">
        <f>IF(SUM($G28:$G31)+SUM($Q28:$Q31)&gt;0,SUM(G28:G31),"")</f>
        <v>441</v>
      </c>
      <c r="H32" s="27">
        <f>IF(ISNUMBER($G32),SUM(H28:H31),"")</f>
        <v>2</v>
      </c>
      <c r="I32" s="84"/>
      <c r="K32" s="73">
        <v>12577</v>
      </c>
      <c r="L32" s="74"/>
      <c r="M32" s="26" t="s">
        <v>12</v>
      </c>
      <c r="N32" s="27">
        <f>IF(ISNUMBER($G32),SUM(N28:N31),"")</f>
        <v>292</v>
      </c>
      <c r="O32" s="28">
        <f>IF(ISNUMBER($G32),SUM(O28:O31),"")</f>
        <v>96</v>
      </c>
      <c r="P32" s="28">
        <f>IF(ISNUMBER($G32),SUM(P28:P31),"")</f>
        <v>14</v>
      </c>
      <c r="Q32" s="29">
        <f>IF(SUM($G28:$G31)+SUM($Q28:$Q31)&gt;0,SUM(Q28:Q31),"")</f>
        <v>388</v>
      </c>
      <c r="R32" s="27">
        <f>IF(ISNUMBER($G32),SUM(R28:R31),"")</f>
        <v>0</v>
      </c>
      <c r="S32" s="84"/>
    </row>
    <row r="33" spans="1:19" ht="12.75" customHeight="1">
      <c r="A33" s="75" t="s">
        <v>214</v>
      </c>
      <c r="B33" s="76"/>
      <c r="C33" s="10">
        <v>1</v>
      </c>
      <c r="D33" s="11">
        <v>143</v>
      </c>
      <c r="E33" s="12">
        <v>59</v>
      </c>
      <c r="F33" s="12">
        <v>4</v>
      </c>
      <c r="G33" s="13">
        <f>IF(AND(ISBLANK(D33),ISBLANK(E33)),"",D33+E33)</f>
        <v>202</v>
      </c>
      <c r="H33" s="14">
        <f>IF(OR(ISNUMBER($G33),ISNUMBER($Q33)),(SIGN(N($G33)-N($Q33))+1)/2,"")</f>
        <v>1</v>
      </c>
      <c r="I33" s="15"/>
      <c r="K33" s="75" t="s">
        <v>213</v>
      </c>
      <c r="L33" s="76"/>
      <c r="M33" s="10">
        <v>1</v>
      </c>
      <c r="N33" s="11">
        <v>133</v>
      </c>
      <c r="O33" s="12">
        <v>62</v>
      </c>
      <c r="P33" s="12">
        <v>4</v>
      </c>
      <c r="Q33" s="13">
        <f>IF(AND(ISBLANK(N33),ISBLANK(O33)),"",N33+O33)</f>
        <v>195</v>
      </c>
      <c r="R33" s="14">
        <f>IF(ISNUMBER($H33),1-$H33,"")</f>
        <v>0</v>
      </c>
      <c r="S33" s="15"/>
    </row>
    <row r="34" spans="1:19" ht="12.75" customHeight="1">
      <c r="A34" s="77"/>
      <c r="B34" s="78"/>
      <c r="C34" s="16">
        <v>2</v>
      </c>
      <c r="D34" s="17">
        <v>145</v>
      </c>
      <c r="E34" s="18">
        <v>52</v>
      </c>
      <c r="F34" s="18">
        <v>5</v>
      </c>
      <c r="G34" s="19">
        <f>IF(AND(ISBLANK(D34),ISBLANK(E34)),"",D34+E34)</f>
        <v>197</v>
      </c>
      <c r="H34" s="20">
        <f>IF(OR(ISNUMBER($G34),ISNUMBER($Q34)),(SIGN(N($G34)-N($Q34))+1)/2,"")</f>
        <v>1</v>
      </c>
      <c r="I34" s="15"/>
      <c r="K34" s="77"/>
      <c r="L34" s="78"/>
      <c r="M34" s="16">
        <v>2</v>
      </c>
      <c r="N34" s="17">
        <v>130</v>
      </c>
      <c r="O34" s="18">
        <v>61</v>
      </c>
      <c r="P34" s="18">
        <v>4</v>
      </c>
      <c r="Q34" s="19">
        <f>IF(AND(ISBLANK(N34),ISBLANK(O34)),"",N34+O34)</f>
        <v>191</v>
      </c>
      <c r="R34" s="20">
        <f>IF(ISNUMBER($H34),1-$H34,"")</f>
        <v>0</v>
      </c>
      <c r="S34" s="15"/>
    </row>
    <row r="35" spans="1:19" ht="12.75" customHeight="1" thickBot="1">
      <c r="A35" s="79" t="s">
        <v>78</v>
      </c>
      <c r="B35" s="8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9" t="s">
        <v>212</v>
      </c>
      <c r="L35" s="8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1"/>
      <c r="B36" s="8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3">
        <f>IF(ISNUMBER(H37),(SIGN(1000*($H37-$R37)+$G37-$Q37)+1)/2,"")</f>
        <v>1</v>
      </c>
      <c r="K36" s="81"/>
      <c r="L36" s="8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3">
        <f>IF(ISNUMBER($I36),1-$I36,"")</f>
        <v>0</v>
      </c>
    </row>
    <row r="37" spans="1:19" ht="15.75" customHeight="1" thickBot="1">
      <c r="A37" s="73">
        <v>13369</v>
      </c>
      <c r="B37" s="74"/>
      <c r="C37" s="26" t="s">
        <v>12</v>
      </c>
      <c r="D37" s="27">
        <f>IF(ISNUMBER($G37),SUM(D33:D36),"")</f>
        <v>288</v>
      </c>
      <c r="E37" s="28">
        <f>IF(ISNUMBER($G37),SUM(E33:E36),"")</f>
        <v>111</v>
      </c>
      <c r="F37" s="28">
        <f>IF(ISNUMBER($G37),SUM(F33:F36),"")</f>
        <v>9</v>
      </c>
      <c r="G37" s="29">
        <f>IF(SUM($G33:$G36)+SUM($Q33:$Q36)&gt;0,SUM(G33:G36),"")</f>
        <v>399</v>
      </c>
      <c r="H37" s="27">
        <f>IF(ISNUMBER($G37),SUM(H33:H36),"")</f>
        <v>2</v>
      </c>
      <c r="I37" s="84"/>
      <c r="K37" s="73">
        <v>21081</v>
      </c>
      <c r="L37" s="74"/>
      <c r="M37" s="26" t="s">
        <v>12</v>
      </c>
      <c r="N37" s="27">
        <f>IF(ISNUMBER($G37),SUM(N33:N36),"")</f>
        <v>263</v>
      </c>
      <c r="O37" s="28">
        <f>IF(ISNUMBER($G37),SUM(O33:O36),"")</f>
        <v>123</v>
      </c>
      <c r="P37" s="28">
        <f>IF(ISNUMBER($G37),SUM(P33:P36),"")</f>
        <v>8</v>
      </c>
      <c r="Q37" s="29">
        <f>IF(SUM($G33:$G36)+SUM($Q33:$Q36)&gt;0,SUM(Q33:Q36),"")</f>
        <v>386</v>
      </c>
      <c r="R37" s="27">
        <f>IF(ISNUMBER($G37),SUM(R33:R36),"")</f>
        <v>0</v>
      </c>
      <c r="S37" s="8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1709</v>
      </c>
      <c r="E39" s="34">
        <f>IF(ISNUMBER($G39),SUM(E12,E17,E22,E27,E32,E37),"")</f>
        <v>696</v>
      </c>
      <c r="F39" s="34">
        <f>IF(ISNUMBER($G39),SUM(F12,F17,F22,F27,F32,F37),"")</f>
        <v>42</v>
      </c>
      <c r="G39" s="35">
        <f>IF(SUM($G$8:$G$37)+SUM($Q$8:$Q$37)&gt;0,SUM(G12,G17,G22,G27,G32,G37),"")</f>
        <v>2405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1678</v>
      </c>
      <c r="O39" s="34">
        <f>IF(ISNUMBER($G39),SUM(O12,O17,O22,O27,O32,O37),"")</f>
        <v>720</v>
      </c>
      <c r="P39" s="34">
        <f>IF(ISNUMBER($G39),SUM(P12,P17,P22,P27,P32,P37),"")</f>
        <v>50</v>
      </c>
      <c r="Q39" s="35">
        <f>IF(SUM($G$8:$G$37)+SUM($Q$8:$Q$37)&gt;0,SUM(Q12,Q17,Q22,Q27,Q32,Q37),"")</f>
        <v>2398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7" t="s">
        <v>211</v>
      </c>
      <c r="D41" s="127"/>
      <c r="E41" s="127"/>
      <c r="G41" s="110" t="s">
        <v>16</v>
      </c>
      <c r="H41" s="110"/>
      <c r="I41" s="40">
        <f>IF(ISNUMBER(I$39),SUM(I11,I16,I21,I26,I31,I36,I39),"")</f>
        <v>5</v>
      </c>
      <c r="K41" s="38"/>
      <c r="L41" s="39" t="s">
        <v>22</v>
      </c>
      <c r="M41" s="127" t="s">
        <v>210</v>
      </c>
      <c r="N41" s="127"/>
      <c r="O41" s="127"/>
      <c r="Q41" s="110" t="s">
        <v>16</v>
      </c>
      <c r="R41" s="110"/>
      <c r="S41" s="40">
        <f>IF(ISNUMBER(S$39),SUM(S11,S16,S21,S26,S31,S36,S39),"")</f>
        <v>3</v>
      </c>
    </row>
    <row r="42" spans="1:19" ht="18" customHeight="1">
      <c r="A42" s="38"/>
      <c r="B42" s="39" t="s">
        <v>21</v>
      </c>
      <c r="C42" s="128"/>
      <c r="D42" s="128"/>
      <c r="E42" s="128"/>
      <c r="G42" s="41"/>
      <c r="H42" s="41"/>
      <c r="I42" s="41"/>
      <c r="K42" s="38"/>
      <c r="L42" s="39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9" t="s">
        <v>209</v>
      </c>
      <c r="D43" s="129"/>
      <c r="E43" s="129"/>
      <c r="F43" s="129"/>
      <c r="G43" s="129"/>
      <c r="H43" s="129"/>
      <c r="I43" s="39"/>
      <c r="J43" s="39"/>
      <c r="K43" s="39" t="s">
        <v>25</v>
      </c>
      <c r="L43" s="130"/>
      <c r="M43" s="130"/>
      <c r="O43" s="39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PRAHA VRŠOVICE – KK Kosmonosy B</v>
      </c>
    </row>
    <row r="46" spans="2:11" ht="19.5" customHeight="1">
      <c r="B46" s="2" t="s">
        <v>31</v>
      </c>
      <c r="C46" s="134">
        <v>0.7291666666666666</v>
      </c>
      <c r="D46" s="107"/>
      <c r="I46" s="2" t="s">
        <v>33</v>
      </c>
      <c r="J46" s="107">
        <v>20</v>
      </c>
      <c r="K46" s="107"/>
    </row>
    <row r="47" spans="2:19" ht="19.5" customHeight="1">
      <c r="B47" s="2" t="s">
        <v>32</v>
      </c>
      <c r="C47" s="108">
        <v>0.9479166666666666</v>
      </c>
      <c r="D47" s="109"/>
      <c r="I47" s="2" t="s">
        <v>34</v>
      </c>
      <c r="J47" s="109">
        <v>15</v>
      </c>
      <c r="K47" s="109"/>
      <c r="P47" s="2" t="s">
        <v>35</v>
      </c>
      <c r="Q47" s="125">
        <v>43339</v>
      </c>
      <c r="R47" s="126"/>
      <c r="S47" s="126"/>
    </row>
    <row r="48" ht="9.75" customHeight="1"/>
    <row r="49" spans="1:19" ht="15" customHeight="1">
      <c r="A49" s="119" t="s">
        <v>17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1"/>
    </row>
    <row r="50" spans="1:19" ht="81" customHeigh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4"/>
    </row>
    <row r="51" ht="4.5" customHeight="1"/>
    <row r="52" spans="1:19" ht="15" customHeight="1">
      <c r="A52" s="119" t="s">
        <v>18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>
        <v>51</v>
      </c>
      <c r="B57" s="131" t="s">
        <v>208</v>
      </c>
      <c r="C57" s="132"/>
      <c r="D57" s="68">
        <v>1349</v>
      </c>
      <c r="E57" s="131" t="s">
        <v>207</v>
      </c>
      <c r="F57" s="133"/>
      <c r="G57" s="133"/>
      <c r="H57" s="132"/>
      <c r="I57" s="68">
        <v>10595</v>
      </c>
      <c r="J57" s="44"/>
      <c r="K57" s="69">
        <v>51</v>
      </c>
      <c r="L57" s="131" t="s">
        <v>206</v>
      </c>
      <c r="M57" s="132"/>
      <c r="N57" s="68">
        <v>4982</v>
      </c>
      <c r="O57" s="131" t="s">
        <v>205</v>
      </c>
      <c r="P57" s="133"/>
      <c r="Q57" s="133"/>
      <c r="R57" s="132"/>
      <c r="S57" s="70">
        <v>5957</v>
      </c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8" t="s">
        <v>19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6"/>
    </row>
    <row r="62" spans="1:19" ht="81" customHeight="1">
      <c r="A62" s="116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8"/>
    </row>
    <row r="63" ht="4.5" customHeight="1"/>
    <row r="64" spans="1:19" ht="15" customHeight="1">
      <c r="A64" s="119" t="s">
        <v>20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1"/>
    </row>
    <row r="65" spans="1:19" ht="81" customHeight="1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4"/>
    </row>
    <row r="66" spans="1:8" ht="30" customHeight="1">
      <c r="A66" s="65"/>
      <c r="B66" s="66" t="s">
        <v>36</v>
      </c>
      <c r="C66" s="112"/>
      <c r="D66" s="112"/>
      <c r="E66" s="112"/>
      <c r="F66" s="112"/>
      <c r="G66" s="112"/>
      <c r="H66" s="112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4" t="s">
        <v>0</v>
      </c>
      <c r="C1" s="264"/>
      <c r="D1" s="263" t="s">
        <v>1</v>
      </c>
      <c r="E1" s="263"/>
      <c r="F1" s="263"/>
      <c r="G1" s="263"/>
      <c r="H1" s="263"/>
      <c r="I1" s="263"/>
      <c r="K1" s="183" t="s">
        <v>38</v>
      </c>
      <c r="L1" s="262" t="s">
        <v>204</v>
      </c>
      <c r="M1" s="262"/>
      <c r="N1" s="262"/>
      <c r="O1" s="261" t="s">
        <v>37</v>
      </c>
      <c r="P1" s="261"/>
      <c r="Q1" s="265">
        <v>42465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203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202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237" t="s">
        <v>55</v>
      </c>
      <c r="B8" s="236"/>
      <c r="C8" s="235">
        <v>1</v>
      </c>
      <c r="D8" s="234">
        <v>149</v>
      </c>
      <c r="E8" s="233">
        <v>80</v>
      </c>
      <c r="F8" s="233">
        <v>0</v>
      </c>
      <c r="G8" s="232">
        <f>IF(AND(ISBLANK(D8),ISBLANK(E8)),"",D8+E8)</f>
        <v>229</v>
      </c>
      <c r="H8" s="231">
        <f>IF(OR(ISNUMBER($G8),ISNUMBER($Q8)),(SIGN(N($G8)-N($Q8))+1)/2,"")</f>
        <v>1</v>
      </c>
      <c r="I8" s="221"/>
      <c r="K8" s="237" t="s">
        <v>201</v>
      </c>
      <c r="L8" s="236"/>
      <c r="M8" s="235">
        <v>1</v>
      </c>
      <c r="N8" s="234">
        <v>124</v>
      </c>
      <c r="O8" s="233">
        <v>62</v>
      </c>
      <c r="P8" s="233">
        <v>3</v>
      </c>
      <c r="Q8" s="232">
        <f>IF(AND(ISBLANK(N8),ISBLANK(O8)),"",N8+O8)</f>
        <v>186</v>
      </c>
      <c r="R8" s="231">
        <f>IF(ISNUMBER($H8),1-$H8,"")</f>
        <v>0</v>
      </c>
      <c r="S8" s="221"/>
    </row>
    <row r="9" spans="1:19" ht="12.75" customHeight="1">
      <c r="A9" s="230"/>
      <c r="B9" s="229"/>
      <c r="C9" s="226">
        <v>2</v>
      </c>
      <c r="D9" s="225">
        <v>157</v>
      </c>
      <c r="E9" s="224">
        <v>72</v>
      </c>
      <c r="F9" s="224">
        <v>2</v>
      </c>
      <c r="G9" s="223">
        <f>IF(AND(ISBLANK(D9),ISBLANK(E9)),"",D9+E9)</f>
        <v>229</v>
      </c>
      <c r="H9" s="222">
        <f>IF(OR(ISNUMBER($G9),ISNUMBER($Q9)),(SIGN(N($G9)-N($Q9))+1)/2,"")</f>
        <v>1</v>
      </c>
      <c r="I9" s="221"/>
      <c r="K9" s="230"/>
      <c r="L9" s="229"/>
      <c r="M9" s="226">
        <v>2</v>
      </c>
      <c r="N9" s="225">
        <v>147</v>
      </c>
      <c r="O9" s="224">
        <v>71</v>
      </c>
      <c r="P9" s="224">
        <v>2</v>
      </c>
      <c r="Q9" s="223">
        <f>IF(AND(ISBLANK(N9),ISBLANK(O9)),"",N9+O9)</f>
        <v>218</v>
      </c>
      <c r="R9" s="222">
        <f>IF(ISNUMBER($H9),1-$H9,"")</f>
        <v>0</v>
      </c>
      <c r="S9" s="221"/>
    </row>
    <row r="10" spans="1:19" ht="12.75" customHeight="1" thickBot="1">
      <c r="A10" s="228" t="s">
        <v>57</v>
      </c>
      <c r="B10" s="227"/>
      <c r="C10" s="226">
        <v>3</v>
      </c>
      <c r="D10" s="225"/>
      <c r="E10" s="224"/>
      <c r="F10" s="224"/>
      <c r="G10" s="223">
        <f>IF(AND(ISBLANK(D10),ISBLANK(E10)),"",D10+E10)</f>
      </c>
      <c r="H10" s="222">
        <f>IF(OR(ISNUMBER($G10),ISNUMBER($Q10)),(SIGN(N($G10)-N($Q10))+1)/2,"")</f>
      </c>
      <c r="I10" s="221"/>
      <c r="K10" s="228" t="s">
        <v>193</v>
      </c>
      <c r="L10" s="227"/>
      <c r="M10" s="226">
        <v>3</v>
      </c>
      <c r="N10" s="225"/>
      <c r="O10" s="224"/>
      <c r="P10" s="224"/>
      <c r="Q10" s="223">
        <f>IF(AND(ISBLANK(N10),ISBLANK(O10)),"",N10+O10)</f>
      </c>
      <c r="R10" s="222">
        <f>IF(ISNUMBER($H10),1-$H10,"")</f>
      </c>
      <c r="S10" s="221"/>
    </row>
    <row r="11" spans="1:19" ht="12.75" customHeight="1">
      <c r="A11" s="220" t="s">
        <v>193</v>
      </c>
      <c r="B11" s="219"/>
      <c r="C11" s="218">
        <v>4</v>
      </c>
      <c r="D11" s="217"/>
      <c r="E11" s="216"/>
      <c r="F11" s="216"/>
      <c r="G11" s="215">
        <f>IF(AND(ISBLANK(D11),ISBLANK(E11)),"",D11+E11)</f>
      </c>
      <c r="H11" s="214">
        <f>IF(OR(ISNUMBER($G11),ISNUMBER($Q11)),(SIGN(N($G11)-N($Q11))+1)/2,"")</f>
      </c>
      <c r="I11" s="213">
        <f>IF(ISNUMBER(H12),(SIGN(1000*($H12-$R12)+$G12-$Q12)+1)/2,"")</f>
        <v>1</v>
      </c>
      <c r="K11" s="220"/>
      <c r="L11" s="219"/>
      <c r="M11" s="218">
        <v>4</v>
      </c>
      <c r="N11" s="217"/>
      <c r="O11" s="216"/>
      <c r="P11" s="216"/>
      <c r="Q11" s="215">
        <f>IF(AND(ISBLANK(N11),ISBLANK(O11)),"",N11+O11)</f>
      </c>
      <c r="R11" s="214">
        <f>IF(ISNUMBER($H11),1-$H11,"")</f>
      </c>
      <c r="S11" s="213">
        <f>IF(ISNUMBER($I11),1-$I11,"")</f>
        <v>0</v>
      </c>
    </row>
    <row r="12" spans="1:19" ht="15.75" customHeight="1" thickBot="1">
      <c r="A12" s="270">
        <v>1037</v>
      </c>
      <c r="B12" s="269"/>
      <c r="C12" s="210" t="s">
        <v>12</v>
      </c>
      <c r="D12" s="207">
        <f>IF(ISNUMBER($G12),SUM(D8:D11),"")</f>
        <v>306</v>
      </c>
      <c r="E12" s="209">
        <f>IF(ISNUMBER($G12),SUM(E8:E11),"")</f>
        <v>152</v>
      </c>
      <c r="F12" s="209">
        <f>IF(ISNUMBER($G12),SUM(F8:F11),"")</f>
        <v>2</v>
      </c>
      <c r="G12" s="208">
        <f>IF(SUM($G8:$G11)+SUM($Q8:$Q11)&gt;0,SUM(G8:G11),"")</f>
        <v>458</v>
      </c>
      <c r="H12" s="207">
        <f>IF(ISNUMBER($G12),SUM(H8:H11),"")</f>
        <v>2</v>
      </c>
      <c r="I12" s="206"/>
      <c r="K12" s="212">
        <v>1198</v>
      </c>
      <c r="L12" s="211"/>
      <c r="M12" s="210" t="s">
        <v>12</v>
      </c>
      <c r="N12" s="207">
        <f>IF(ISNUMBER($G12),SUM(N8:N11),"")</f>
        <v>271</v>
      </c>
      <c r="O12" s="209">
        <f>IF(ISNUMBER($G12),SUM(O8:O11),"")</f>
        <v>133</v>
      </c>
      <c r="P12" s="209">
        <f>IF(ISNUMBER($G12),SUM(P8:P11),"")</f>
        <v>5</v>
      </c>
      <c r="Q12" s="208">
        <f>IF(SUM($G8:$G11)+SUM($Q8:$Q11)&gt;0,SUM(Q8:Q11),"")</f>
        <v>404</v>
      </c>
      <c r="R12" s="207">
        <f>IF(ISNUMBER($G12),SUM(R8:R11),"")</f>
        <v>0</v>
      </c>
      <c r="S12" s="206"/>
    </row>
    <row r="13" spans="1:19" ht="12.75" customHeight="1">
      <c r="A13" s="237" t="s">
        <v>200</v>
      </c>
      <c r="B13" s="236"/>
      <c r="C13" s="235">
        <v>1</v>
      </c>
      <c r="D13" s="234">
        <v>145</v>
      </c>
      <c r="E13" s="233">
        <v>53</v>
      </c>
      <c r="F13" s="233">
        <v>4</v>
      </c>
      <c r="G13" s="232">
        <f>IF(AND(ISBLANK(D13),ISBLANK(E13)),"",D13+E13)</f>
        <v>198</v>
      </c>
      <c r="H13" s="231">
        <f>IF(OR(ISNUMBER($G13),ISNUMBER($Q13)),(SIGN(N($G13)-N($Q13))+1)/2,"")</f>
        <v>0</v>
      </c>
      <c r="I13" s="221"/>
      <c r="K13" s="237" t="s">
        <v>199</v>
      </c>
      <c r="L13" s="236"/>
      <c r="M13" s="235">
        <v>1</v>
      </c>
      <c r="N13" s="234">
        <v>151</v>
      </c>
      <c r="O13" s="233">
        <v>77</v>
      </c>
      <c r="P13" s="233">
        <v>2</v>
      </c>
      <c r="Q13" s="232">
        <f>IF(AND(ISBLANK(N13),ISBLANK(O13)),"",N13+O13)</f>
        <v>228</v>
      </c>
      <c r="R13" s="231">
        <f>IF(ISNUMBER($H13),1-$H13,"")</f>
        <v>1</v>
      </c>
      <c r="S13" s="221"/>
    </row>
    <row r="14" spans="1:19" ht="12.75" customHeight="1">
      <c r="A14" s="230" t="s">
        <v>198</v>
      </c>
      <c r="B14" s="229"/>
      <c r="C14" s="226">
        <v>2</v>
      </c>
      <c r="D14" s="225">
        <v>141</v>
      </c>
      <c r="E14" s="224">
        <v>63</v>
      </c>
      <c r="F14" s="224">
        <v>2</v>
      </c>
      <c r="G14" s="223">
        <f>IF(AND(ISBLANK(D14),ISBLANK(E14)),"",D14+E14)</f>
        <v>204</v>
      </c>
      <c r="H14" s="222">
        <f>IF(OR(ISNUMBER($G14),ISNUMBER($Q14)),(SIGN(N($G14)-N($Q14))+1)/2,"")</f>
        <v>0</v>
      </c>
      <c r="I14" s="221"/>
      <c r="K14" s="230"/>
      <c r="L14" s="229"/>
      <c r="M14" s="226">
        <v>2</v>
      </c>
      <c r="N14" s="225">
        <v>154</v>
      </c>
      <c r="O14" s="224">
        <v>77</v>
      </c>
      <c r="P14" s="224">
        <v>2</v>
      </c>
      <c r="Q14" s="223">
        <f>IF(AND(ISBLANK(N14),ISBLANK(O14)),"",N14+O14)</f>
        <v>231</v>
      </c>
      <c r="R14" s="222">
        <f>IF(ISNUMBER($H14),1-$H14,"")</f>
        <v>1</v>
      </c>
      <c r="S14" s="221"/>
    </row>
    <row r="15" spans="1:19" ht="12.75" customHeight="1" thickBot="1">
      <c r="A15" s="228" t="s">
        <v>197</v>
      </c>
      <c r="B15" s="227"/>
      <c r="C15" s="226">
        <v>3</v>
      </c>
      <c r="D15" s="225"/>
      <c r="E15" s="224"/>
      <c r="F15" s="224"/>
      <c r="G15" s="223">
        <f>IF(AND(ISBLANK(D15),ISBLANK(E15)),"",D15+E15)</f>
      </c>
      <c r="H15" s="222">
        <f>IF(OR(ISNUMBER($G15),ISNUMBER($Q15)),(SIGN(N($G15)-N($Q15))+1)/2,"")</f>
      </c>
      <c r="I15" s="221"/>
      <c r="K15" s="228" t="s">
        <v>196</v>
      </c>
      <c r="L15" s="227"/>
      <c r="M15" s="226">
        <v>3</v>
      </c>
      <c r="N15" s="225"/>
      <c r="O15" s="224"/>
      <c r="P15" s="224"/>
      <c r="Q15" s="223">
        <f>IF(AND(ISBLANK(N15),ISBLANK(O15)),"",N15+O15)</f>
      </c>
      <c r="R15" s="222">
        <f>IF(ISNUMBER($H15),1-$H15,"")</f>
      </c>
      <c r="S15" s="221"/>
    </row>
    <row r="16" spans="1:19" ht="12.75" customHeight="1">
      <c r="A16" s="220" t="s">
        <v>43</v>
      </c>
      <c r="B16" s="219"/>
      <c r="C16" s="218">
        <v>4</v>
      </c>
      <c r="D16" s="217"/>
      <c r="E16" s="216"/>
      <c r="F16" s="216"/>
      <c r="G16" s="215">
        <f>IF(AND(ISBLANK(D16),ISBLANK(E16)),"",D16+E16)</f>
      </c>
      <c r="H16" s="214">
        <f>IF(OR(ISNUMBER($G16),ISNUMBER($Q16)),(SIGN(N($G16)-N($Q16))+1)/2,"")</f>
      </c>
      <c r="I16" s="213">
        <f>IF(ISNUMBER(H17),(SIGN(1000*($H17-$R17)+$G17-$Q17)+1)/2,"")</f>
        <v>0</v>
      </c>
      <c r="K16" s="220"/>
      <c r="L16" s="219"/>
      <c r="M16" s="218">
        <v>4</v>
      </c>
      <c r="N16" s="217"/>
      <c r="O16" s="216"/>
      <c r="P16" s="216"/>
      <c r="Q16" s="215">
        <f>IF(AND(ISBLANK(N16),ISBLANK(O16)),"",N16+O16)</f>
      </c>
      <c r="R16" s="214">
        <f>IF(ISNUMBER($H16),1-$H16,"")</f>
      </c>
      <c r="S16" s="213">
        <f>IF(ISNUMBER($I16),1-$I16,"")</f>
        <v>1</v>
      </c>
    </row>
    <row r="17" spans="1:19" ht="15.75" customHeight="1" thickBot="1">
      <c r="A17" s="270">
        <v>1042</v>
      </c>
      <c r="B17" s="269"/>
      <c r="C17" s="210" t="s">
        <v>12</v>
      </c>
      <c r="D17" s="207">
        <f>IF(ISNUMBER($G17),SUM(D13:D16),"")</f>
        <v>286</v>
      </c>
      <c r="E17" s="209">
        <f>IF(ISNUMBER($G17),SUM(E13:E16),"")</f>
        <v>116</v>
      </c>
      <c r="F17" s="209">
        <f>IF(ISNUMBER($G17),SUM(F13:F16),"")</f>
        <v>6</v>
      </c>
      <c r="G17" s="208">
        <f>IF(SUM($G13:$G16)+SUM($Q13:$Q16)&gt;0,SUM(G13:G16),"")</f>
        <v>402</v>
      </c>
      <c r="H17" s="207">
        <f>IF(ISNUMBER($G17),SUM(H13:H16),"")</f>
        <v>0</v>
      </c>
      <c r="I17" s="206"/>
      <c r="K17" s="212">
        <v>20444</v>
      </c>
      <c r="L17" s="211"/>
      <c r="M17" s="210" t="s">
        <v>12</v>
      </c>
      <c r="N17" s="207">
        <f>IF(ISNUMBER($G17),SUM(N13:N16),"")</f>
        <v>305</v>
      </c>
      <c r="O17" s="209">
        <f>IF(ISNUMBER($G17),SUM(O13:O16),"")</f>
        <v>154</v>
      </c>
      <c r="P17" s="209">
        <f>IF(ISNUMBER($G17),SUM(P13:P16),"")</f>
        <v>4</v>
      </c>
      <c r="Q17" s="208">
        <f>IF(SUM($G13:$G16)+SUM($Q13:$Q16)&gt;0,SUM(Q13:Q16),"")</f>
        <v>459</v>
      </c>
      <c r="R17" s="207">
        <f>IF(ISNUMBER($G17),SUM(R13:R16),"")</f>
        <v>2</v>
      </c>
      <c r="S17" s="206"/>
    </row>
    <row r="18" spans="1:19" ht="12.75" customHeight="1">
      <c r="A18" s="237" t="s">
        <v>195</v>
      </c>
      <c r="B18" s="236"/>
      <c r="C18" s="235">
        <v>1</v>
      </c>
      <c r="D18" s="234">
        <v>146</v>
      </c>
      <c r="E18" s="233">
        <v>72</v>
      </c>
      <c r="F18" s="233">
        <v>0</v>
      </c>
      <c r="G18" s="232">
        <f>IF(AND(ISBLANK(D18),ISBLANK(E18)),"",D18+E18)</f>
        <v>218</v>
      </c>
      <c r="H18" s="231">
        <f>IF(OR(ISNUMBER($G18),ISNUMBER($Q18)),(SIGN(N($G18)-N($Q18))+1)/2,"")</f>
        <v>0</v>
      </c>
      <c r="I18" s="221"/>
      <c r="K18" s="237" t="s">
        <v>194</v>
      </c>
      <c r="L18" s="236"/>
      <c r="M18" s="235">
        <v>1</v>
      </c>
      <c r="N18" s="234">
        <v>149</v>
      </c>
      <c r="O18" s="233">
        <v>80</v>
      </c>
      <c r="P18" s="233">
        <v>1</v>
      </c>
      <c r="Q18" s="232">
        <f>IF(AND(ISBLANK(N18),ISBLANK(O18)),"",N18+O18)</f>
        <v>229</v>
      </c>
      <c r="R18" s="231">
        <f>IF(ISNUMBER($H18),1-$H18,"")</f>
        <v>1</v>
      </c>
      <c r="S18" s="221"/>
    </row>
    <row r="19" spans="1:19" ht="12.75" customHeight="1">
      <c r="A19" s="230"/>
      <c r="B19" s="229"/>
      <c r="C19" s="226">
        <v>2</v>
      </c>
      <c r="D19" s="225">
        <v>143</v>
      </c>
      <c r="E19" s="224">
        <v>63</v>
      </c>
      <c r="F19" s="224">
        <v>1</v>
      </c>
      <c r="G19" s="223">
        <f>IF(AND(ISBLANK(D19),ISBLANK(E19)),"",D19+E19)</f>
        <v>206</v>
      </c>
      <c r="H19" s="222">
        <f>IF(OR(ISNUMBER($G19),ISNUMBER($Q19)),(SIGN(N($G19)-N($Q19))+1)/2,"")</f>
        <v>0</v>
      </c>
      <c r="I19" s="221"/>
      <c r="K19" s="230"/>
      <c r="L19" s="229"/>
      <c r="M19" s="226">
        <v>2</v>
      </c>
      <c r="N19" s="225">
        <v>135</v>
      </c>
      <c r="O19" s="224">
        <v>74</v>
      </c>
      <c r="P19" s="224">
        <v>1</v>
      </c>
      <c r="Q19" s="223">
        <f>IF(AND(ISBLANK(N19),ISBLANK(O19)),"",N19+O19)</f>
        <v>209</v>
      </c>
      <c r="R19" s="222">
        <f>IF(ISNUMBER($H19),1-$H19,"")</f>
        <v>1</v>
      </c>
      <c r="S19" s="221"/>
    </row>
    <row r="20" spans="1:19" ht="12.75" customHeight="1" thickBot="1">
      <c r="A20" s="228" t="s">
        <v>193</v>
      </c>
      <c r="B20" s="227"/>
      <c r="C20" s="226">
        <v>3</v>
      </c>
      <c r="D20" s="225"/>
      <c r="E20" s="224"/>
      <c r="F20" s="224"/>
      <c r="G20" s="223">
        <f>IF(AND(ISBLANK(D20),ISBLANK(E20)),"",D20+E20)</f>
      </c>
      <c r="H20" s="222">
        <f>IF(OR(ISNUMBER($G20),ISNUMBER($Q20)),(SIGN(N($G20)-N($Q20))+1)/2,"")</f>
      </c>
      <c r="I20" s="221"/>
      <c r="K20" s="228" t="s">
        <v>192</v>
      </c>
      <c r="L20" s="227"/>
      <c r="M20" s="226">
        <v>3</v>
      </c>
      <c r="N20" s="225"/>
      <c r="O20" s="224"/>
      <c r="P20" s="224"/>
      <c r="Q20" s="223">
        <f>IF(AND(ISBLANK(N20),ISBLANK(O20)),"",N20+O20)</f>
      </c>
      <c r="R20" s="222">
        <f>IF(ISNUMBER($H20),1-$H20,"")</f>
      </c>
      <c r="S20" s="221"/>
    </row>
    <row r="21" spans="1:19" ht="12.75" customHeight="1">
      <c r="A21" s="220"/>
      <c r="B21" s="219"/>
      <c r="C21" s="218">
        <v>4</v>
      </c>
      <c r="D21" s="217"/>
      <c r="E21" s="216"/>
      <c r="F21" s="216"/>
      <c r="G21" s="215">
        <f>IF(AND(ISBLANK(D21),ISBLANK(E21)),"",D21+E21)</f>
      </c>
      <c r="H21" s="214">
        <f>IF(OR(ISNUMBER($G21),ISNUMBER($Q21)),(SIGN(N($G21)-N($Q21))+1)/2,"")</f>
      </c>
      <c r="I21" s="213">
        <f>IF(ISNUMBER(H22),(SIGN(1000*($H22-$R22)+$G22-$Q22)+1)/2,"")</f>
        <v>0</v>
      </c>
      <c r="K21" s="220"/>
      <c r="L21" s="219"/>
      <c r="M21" s="218">
        <v>4</v>
      </c>
      <c r="N21" s="217"/>
      <c r="O21" s="216"/>
      <c r="P21" s="216"/>
      <c r="Q21" s="215">
        <f>IF(AND(ISBLANK(N21),ISBLANK(O21)),"",N21+O21)</f>
      </c>
      <c r="R21" s="214">
        <f>IF(ISNUMBER($H21),1-$H21,"")</f>
      </c>
      <c r="S21" s="213">
        <f>IF(ISNUMBER($I21),1-$I21,"")</f>
        <v>1</v>
      </c>
    </row>
    <row r="22" spans="1:19" ht="15.75" customHeight="1" thickBot="1">
      <c r="A22" s="270">
        <v>1010</v>
      </c>
      <c r="B22" s="269"/>
      <c r="C22" s="210" t="s">
        <v>12</v>
      </c>
      <c r="D22" s="207">
        <f>IF(ISNUMBER($G22),SUM(D18:D21),"")</f>
        <v>289</v>
      </c>
      <c r="E22" s="209">
        <f>IF(ISNUMBER($G22),SUM(E18:E21),"")</f>
        <v>135</v>
      </c>
      <c r="F22" s="209">
        <f>IF(ISNUMBER($G22),SUM(F18:F21),"")</f>
        <v>1</v>
      </c>
      <c r="G22" s="208">
        <f>IF(SUM($G18:$G21)+SUM($Q18:$Q21)&gt;0,SUM(G18:G21),"")</f>
        <v>424</v>
      </c>
      <c r="H22" s="207">
        <f>IF(ISNUMBER($G22),SUM(H18:H21),"")</f>
        <v>0</v>
      </c>
      <c r="I22" s="206"/>
      <c r="K22" s="212">
        <v>18621</v>
      </c>
      <c r="L22" s="211"/>
      <c r="M22" s="210" t="s">
        <v>12</v>
      </c>
      <c r="N22" s="207">
        <f>IF(ISNUMBER($G22),SUM(N18:N21),"")</f>
        <v>284</v>
      </c>
      <c r="O22" s="209">
        <f>IF(ISNUMBER($G22),SUM(O18:O21),"")</f>
        <v>154</v>
      </c>
      <c r="P22" s="209">
        <f>IF(ISNUMBER($G22),SUM(P18:P21),"")</f>
        <v>2</v>
      </c>
      <c r="Q22" s="208">
        <f>IF(SUM($G18:$G21)+SUM($Q18:$Q21)&gt;0,SUM(Q18:Q21),"")</f>
        <v>438</v>
      </c>
      <c r="R22" s="207">
        <f>IF(ISNUMBER($G22),SUM(R18:R21),"")</f>
        <v>2</v>
      </c>
      <c r="S22" s="206"/>
    </row>
    <row r="23" spans="1:19" ht="12.75" customHeight="1">
      <c r="A23" s="237" t="s">
        <v>191</v>
      </c>
      <c r="B23" s="236"/>
      <c r="C23" s="235">
        <v>1</v>
      </c>
      <c r="D23" s="234">
        <v>149</v>
      </c>
      <c r="E23" s="233">
        <v>63</v>
      </c>
      <c r="F23" s="233">
        <v>4</v>
      </c>
      <c r="G23" s="232">
        <f>IF(AND(ISBLANK(D23),ISBLANK(E23)),"",D23+E23)</f>
        <v>212</v>
      </c>
      <c r="H23" s="231">
        <f>IF(OR(ISNUMBER($G23),ISNUMBER($Q23)),(SIGN(N($G23)-N($Q23))+1)/2,"")</f>
        <v>1</v>
      </c>
      <c r="I23" s="221"/>
      <c r="K23" s="237" t="s">
        <v>190</v>
      </c>
      <c r="L23" s="236"/>
      <c r="M23" s="235">
        <v>1</v>
      </c>
      <c r="N23" s="234">
        <v>142</v>
      </c>
      <c r="O23" s="233">
        <v>52</v>
      </c>
      <c r="P23" s="233">
        <v>5</v>
      </c>
      <c r="Q23" s="232">
        <f>IF(AND(ISBLANK(N23),ISBLANK(O23)),"",N23+O23)</f>
        <v>194</v>
      </c>
      <c r="R23" s="231">
        <f>IF(ISNUMBER($H23),1-$H23,"")</f>
        <v>0</v>
      </c>
      <c r="S23" s="221"/>
    </row>
    <row r="24" spans="1:19" ht="12.75" customHeight="1">
      <c r="A24" s="230"/>
      <c r="B24" s="229"/>
      <c r="C24" s="226">
        <v>2</v>
      </c>
      <c r="D24" s="225">
        <v>154</v>
      </c>
      <c r="E24" s="224">
        <v>70</v>
      </c>
      <c r="F24" s="224">
        <v>3</v>
      </c>
      <c r="G24" s="223">
        <f>IF(AND(ISBLANK(D24),ISBLANK(E24)),"",D24+E24)</f>
        <v>224</v>
      </c>
      <c r="H24" s="222">
        <f>IF(OR(ISNUMBER($G24),ISNUMBER($Q24)),(SIGN(N($G24)-N($Q24))+1)/2,"")</f>
        <v>1</v>
      </c>
      <c r="I24" s="221"/>
      <c r="K24" s="230"/>
      <c r="L24" s="229"/>
      <c r="M24" s="226">
        <v>2</v>
      </c>
      <c r="N24" s="225">
        <v>133</v>
      </c>
      <c r="O24" s="224">
        <v>57</v>
      </c>
      <c r="P24" s="224">
        <v>4</v>
      </c>
      <c r="Q24" s="223">
        <f>IF(AND(ISBLANK(N24),ISBLANK(O24)),"",N24+O24)</f>
        <v>190</v>
      </c>
      <c r="R24" s="222">
        <f>IF(ISNUMBER($H24),1-$H24,"")</f>
        <v>0</v>
      </c>
      <c r="S24" s="221"/>
    </row>
    <row r="25" spans="1:19" ht="12.75" customHeight="1" thickBot="1">
      <c r="A25" s="228" t="s">
        <v>137</v>
      </c>
      <c r="B25" s="227"/>
      <c r="C25" s="226">
        <v>3</v>
      </c>
      <c r="D25" s="225"/>
      <c r="E25" s="224"/>
      <c r="F25" s="224"/>
      <c r="G25" s="223">
        <f>IF(AND(ISBLANK(D25),ISBLANK(E25)),"",D25+E25)</f>
      </c>
      <c r="H25" s="222">
        <f>IF(OR(ISNUMBER($G25),ISNUMBER($Q25)),(SIGN(N($G25)-N($Q25))+1)/2,"")</f>
      </c>
      <c r="I25" s="221"/>
      <c r="K25" s="228" t="s">
        <v>87</v>
      </c>
      <c r="L25" s="227"/>
      <c r="M25" s="226">
        <v>3</v>
      </c>
      <c r="N25" s="225"/>
      <c r="O25" s="224"/>
      <c r="P25" s="224"/>
      <c r="Q25" s="223">
        <f>IF(AND(ISBLANK(N25),ISBLANK(O25)),"",N25+O25)</f>
      </c>
      <c r="R25" s="222">
        <f>IF(ISNUMBER($H25),1-$H25,"")</f>
      </c>
      <c r="S25" s="221"/>
    </row>
    <row r="26" spans="1:19" ht="12.75" customHeight="1">
      <c r="A26" s="220"/>
      <c r="B26" s="219"/>
      <c r="C26" s="218">
        <v>4</v>
      </c>
      <c r="D26" s="217"/>
      <c r="E26" s="216"/>
      <c r="F26" s="216"/>
      <c r="G26" s="215">
        <f>IF(AND(ISBLANK(D26),ISBLANK(E26)),"",D26+E26)</f>
      </c>
      <c r="H26" s="214">
        <f>IF(OR(ISNUMBER($G26),ISNUMBER($Q26)),(SIGN(N($G26)-N($Q26))+1)/2,"")</f>
      </c>
      <c r="I26" s="213">
        <f>IF(ISNUMBER(H27),(SIGN(1000*($H27-$R27)+$G27-$Q27)+1)/2,"")</f>
        <v>1</v>
      </c>
      <c r="K26" s="220"/>
      <c r="L26" s="219"/>
      <c r="M26" s="218">
        <v>4</v>
      </c>
      <c r="N26" s="217"/>
      <c r="O26" s="216"/>
      <c r="P26" s="216"/>
      <c r="Q26" s="215">
        <f>IF(AND(ISBLANK(N26),ISBLANK(O26)),"",N26+O26)</f>
      </c>
      <c r="R26" s="214">
        <f>IF(ISNUMBER($H26),1-$H26,"")</f>
      </c>
      <c r="S26" s="213">
        <f>IF(ISNUMBER($I26),1-$I26,"")</f>
        <v>0</v>
      </c>
    </row>
    <row r="27" spans="1:19" ht="15.75" customHeight="1" thickBot="1">
      <c r="A27" s="270">
        <v>10072</v>
      </c>
      <c r="B27" s="269"/>
      <c r="C27" s="210" t="s">
        <v>12</v>
      </c>
      <c r="D27" s="207">
        <f>IF(ISNUMBER($G27),SUM(D23:D26),"")</f>
        <v>303</v>
      </c>
      <c r="E27" s="209">
        <f>IF(ISNUMBER($G27),SUM(E23:E26),"")</f>
        <v>133</v>
      </c>
      <c r="F27" s="209">
        <f>IF(ISNUMBER($G27),SUM(F23:F26),"")</f>
        <v>7</v>
      </c>
      <c r="G27" s="208">
        <f>IF(SUM($G23:$G26)+SUM($Q23:$Q26)&gt;0,SUM(G23:G26),"")</f>
        <v>436</v>
      </c>
      <c r="H27" s="207">
        <f>IF(ISNUMBER($G27),SUM(H23:H26),"")</f>
        <v>2</v>
      </c>
      <c r="I27" s="206"/>
      <c r="K27" s="212">
        <v>10543</v>
      </c>
      <c r="L27" s="211"/>
      <c r="M27" s="210" t="s">
        <v>12</v>
      </c>
      <c r="N27" s="207">
        <f>IF(ISNUMBER($G27),SUM(N23:N26),"")</f>
        <v>275</v>
      </c>
      <c r="O27" s="209">
        <f>IF(ISNUMBER($G27),SUM(O23:O26),"")</f>
        <v>109</v>
      </c>
      <c r="P27" s="209">
        <f>IF(ISNUMBER($G27),SUM(P23:P26),"")</f>
        <v>9</v>
      </c>
      <c r="Q27" s="208">
        <f>IF(SUM($G23:$G26)+SUM($Q23:$Q26)&gt;0,SUM(Q23:Q26),"")</f>
        <v>384</v>
      </c>
      <c r="R27" s="207">
        <f>IF(ISNUMBER($G27),SUM(R23:R26),"")</f>
        <v>0</v>
      </c>
      <c r="S27" s="206"/>
    </row>
    <row r="28" spans="1:19" ht="12.75" customHeight="1">
      <c r="A28" s="237" t="s">
        <v>188</v>
      </c>
      <c r="B28" s="236"/>
      <c r="C28" s="235">
        <v>1</v>
      </c>
      <c r="D28" s="234">
        <v>151</v>
      </c>
      <c r="E28" s="233">
        <v>58</v>
      </c>
      <c r="F28" s="233">
        <v>3</v>
      </c>
      <c r="G28" s="232">
        <f>IF(AND(ISBLANK(D28),ISBLANK(E28)),"",D28+E28)</f>
        <v>209</v>
      </c>
      <c r="H28" s="231">
        <f>IF(OR(ISNUMBER($G28),ISNUMBER($Q28)),(SIGN(N($G28)-N($Q28))+1)/2,"")</f>
        <v>1</v>
      </c>
      <c r="I28" s="221"/>
      <c r="K28" s="237" t="s">
        <v>189</v>
      </c>
      <c r="L28" s="236"/>
      <c r="M28" s="235">
        <v>1</v>
      </c>
      <c r="N28" s="234">
        <v>136</v>
      </c>
      <c r="O28" s="233">
        <v>53</v>
      </c>
      <c r="P28" s="233">
        <v>7</v>
      </c>
      <c r="Q28" s="232">
        <f>IF(AND(ISBLANK(N28),ISBLANK(O28)),"",N28+O28)</f>
        <v>189</v>
      </c>
      <c r="R28" s="231">
        <f>IF(ISNUMBER($H28),1-$H28,"")</f>
        <v>0</v>
      </c>
      <c r="S28" s="221"/>
    </row>
    <row r="29" spans="1:19" ht="12.75" customHeight="1">
      <c r="A29" s="230" t="s">
        <v>188</v>
      </c>
      <c r="B29" s="229"/>
      <c r="C29" s="226">
        <v>2</v>
      </c>
      <c r="D29" s="225">
        <v>142</v>
      </c>
      <c r="E29" s="224">
        <v>81</v>
      </c>
      <c r="F29" s="224">
        <v>1</v>
      </c>
      <c r="G29" s="223">
        <f>IF(AND(ISBLANK(D29),ISBLANK(E29)),"",D29+E29)</f>
        <v>223</v>
      </c>
      <c r="H29" s="222">
        <f>IF(OR(ISNUMBER($G29),ISNUMBER($Q29)),(SIGN(N($G29)-N($Q29))+1)/2,"")</f>
        <v>1</v>
      </c>
      <c r="I29" s="221"/>
      <c r="K29" s="230"/>
      <c r="L29" s="229"/>
      <c r="M29" s="226">
        <v>2</v>
      </c>
      <c r="N29" s="225">
        <v>137</v>
      </c>
      <c r="O29" s="224">
        <v>60</v>
      </c>
      <c r="P29" s="224">
        <v>7</v>
      </c>
      <c r="Q29" s="223">
        <f>IF(AND(ISBLANK(N29),ISBLANK(O29)),"",N29+O29)</f>
        <v>197</v>
      </c>
      <c r="R29" s="222">
        <f>IF(ISNUMBER($H29),1-$H29,"")</f>
        <v>0</v>
      </c>
      <c r="S29" s="221"/>
    </row>
    <row r="30" spans="1:19" ht="12.75" customHeight="1" thickBot="1">
      <c r="A30" s="228" t="s">
        <v>43</v>
      </c>
      <c r="B30" s="227"/>
      <c r="C30" s="226">
        <v>3</v>
      </c>
      <c r="D30" s="225"/>
      <c r="E30" s="224"/>
      <c r="F30" s="224"/>
      <c r="G30" s="223">
        <f>IF(AND(ISBLANK(D30),ISBLANK(E30)),"",D30+E30)</f>
      </c>
      <c r="H30" s="222">
        <f>IF(OR(ISNUMBER($G30),ISNUMBER($Q30)),(SIGN(N($G30)-N($Q30))+1)/2,"")</f>
      </c>
      <c r="I30" s="221"/>
      <c r="K30" s="228" t="s">
        <v>143</v>
      </c>
      <c r="L30" s="227"/>
      <c r="M30" s="226">
        <v>3</v>
      </c>
      <c r="N30" s="225"/>
      <c r="O30" s="224"/>
      <c r="P30" s="224"/>
      <c r="Q30" s="223">
        <f>IF(AND(ISBLANK(N30),ISBLANK(O30)),"",N30+O30)</f>
      </c>
      <c r="R30" s="222">
        <f>IF(ISNUMBER($H30),1-$H30,"")</f>
      </c>
      <c r="S30" s="221"/>
    </row>
    <row r="31" spans="1:19" ht="12.75" customHeight="1">
      <c r="A31" s="220" t="s">
        <v>43</v>
      </c>
      <c r="B31" s="219"/>
      <c r="C31" s="218">
        <v>4</v>
      </c>
      <c r="D31" s="217"/>
      <c r="E31" s="216"/>
      <c r="F31" s="216"/>
      <c r="G31" s="215">
        <f>IF(AND(ISBLANK(D31),ISBLANK(E31)),"",D31+E31)</f>
      </c>
      <c r="H31" s="214">
        <f>IF(OR(ISNUMBER($G31),ISNUMBER($Q31)),(SIGN(N($G31)-N($Q31))+1)/2,"")</f>
      </c>
      <c r="I31" s="213">
        <f>IF(ISNUMBER(H32),(SIGN(1000*($H32-$R32)+$G32-$Q32)+1)/2,"")</f>
        <v>1</v>
      </c>
      <c r="K31" s="220"/>
      <c r="L31" s="219"/>
      <c r="M31" s="218">
        <v>4</v>
      </c>
      <c r="N31" s="217"/>
      <c r="O31" s="216"/>
      <c r="P31" s="216"/>
      <c r="Q31" s="215">
        <f>IF(AND(ISBLANK(N31),ISBLANK(O31)),"",N31+O31)</f>
      </c>
      <c r="R31" s="214">
        <f>IF(ISNUMBER($H31),1-$H31,"")</f>
      </c>
      <c r="S31" s="213">
        <f>IF(ISNUMBER($I31),1-$I31,"")</f>
        <v>0</v>
      </c>
    </row>
    <row r="32" spans="1:19" ht="15.75" customHeight="1" thickBot="1">
      <c r="A32" s="270">
        <v>997</v>
      </c>
      <c r="B32" s="269"/>
      <c r="C32" s="210" t="s">
        <v>12</v>
      </c>
      <c r="D32" s="207">
        <f>IF(ISNUMBER($G32),SUM(D28:D31),"")</f>
        <v>293</v>
      </c>
      <c r="E32" s="209">
        <f>IF(ISNUMBER($G32),SUM(E28:E31),"")</f>
        <v>139</v>
      </c>
      <c r="F32" s="209">
        <f>IF(ISNUMBER($G32),SUM(F28:F31),"")</f>
        <v>4</v>
      </c>
      <c r="G32" s="208">
        <f>IF(SUM($G28:$G31)+SUM($Q28:$Q31)&gt;0,SUM(G28:G31),"")</f>
        <v>432</v>
      </c>
      <c r="H32" s="207">
        <f>IF(ISNUMBER($G32),SUM(H28:H31),"")</f>
        <v>2</v>
      </c>
      <c r="I32" s="206"/>
      <c r="K32" s="212">
        <v>1065</v>
      </c>
      <c r="L32" s="211"/>
      <c r="M32" s="210" t="s">
        <v>12</v>
      </c>
      <c r="N32" s="207">
        <f>IF(ISNUMBER($G32),SUM(N28:N31),"")</f>
        <v>273</v>
      </c>
      <c r="O32" s="209">
        <f>IF(ISNUMBER($G32),SUM(O28:O31),"")</f>
        <v>113</v>
      </c>
      <c r="P32" s="209">
        <f>IF(ISNUMBER($G32),SUM(P28:P31),"")</f>
        <v>14</v>
      </c>
      <c r="Q32" s="208">
        <f>IF(SUM($G28:$G31)+SUM($Q28:$Q31)&gt;0,SUM(Q28:Q31),"")</f>
        <v>386</v>
      </c>
      <c r="R32" s="207">
        <f>IF(ISNUMBER($G32),SUM(R28:R31),"")</f>
        <v>0</v>
      </c>
      <c r="S32" s="206"/>
    </row>
    <row r="33" spans="1:19" ht="12.75" customHeight="1">
      <c r="A33" s="237" t="s">
        <v>187</v>
      </c>
      <c r="B33" s="236"/>
      <c r="C33" s="235">
        <v>1</v>
      </c>
      <c r="D33" s="234">
        <v>146</v>
      </c>
      <c r="E33" s="233">
        <v>54</v>
      </c>
      <c r="F33" s="233">
        <v>4</v>
      </c>
      <c r="G33" s="232">
        <f>IF(AND(ISBLANK(D33),ISBLANK(E33)),"",D33+E33)</f>
        <v>200</v>
      </c>
      <c r="H33" s="231">
        <f>IF(OR(ISNUMBER($G33),ISNUMBER($Q33)),(SIGN(N($G33)-N($Q33))+1)/2,"")</f>
        <v>0</v>
      </c>
      <c r="I33" s="221"/>
      <c r="K33" s="237" t="s">
        <v>186</v>
      </c>
      <c r="L33" s="236"/>
      <c r="M33" s="235">
        <v>1</v>
      </c>
      <c r="N33" s="234">
        <v>140</v>
      </c>
      <c r="O33" s="233">
        <v>72</v>
      </c>
      <c r="P33" s="233">
        <v>5</v>
      </c>
      <c r="Q33" s="232">
        <f>IF(AND(ISBLANK(N33),ISBLANK(O33)),"",N33+O33)</f>
        <v>212</v>
      </c>
      <c r="R33" s="231">
        <f>IF(ISNUMBER($H33),1-$H33,"")</f>
        <v>1</v>
      </c>
      <c r="S33" s="221"/>
    </row>
    <row r="34" spans="1:19" ht="12.75" customHeight="1">
      <c r="A34" s="230"/>
      <c r="B34" s="229"/>
      <c r="C34" s="226">
        <v>2</v>
      </c>
      <c r="D34" s="225">
        <v>149</v>
      </c>
      <c r="E34" s="224">
        <v>70</v>
      </c>
      <c r="F34" s="224">
        <v>0</v>
      </c>
      <c r="G34" s="223">
        <f>IF(AND(ISBLANK(D34),ISBLANK(E34)),"",D34+E34)</f>
        <v>219</v>
      </c>
      <c r="H34" s="222">
        <f>IF(OR(ISNUMBER($G34),ISNUMBER($Q34)),(SIGN(N($G34)-N($Q34))+1)/2,"")</f>
        <v>1</v>
      </c>
      <c r="I34" s="221"/>
      <c r="K34" s="230"/>
      <c r="L34" s="229"/>
      <c r="M34" s="226">
        <v>2</v>
      </c>
      <c r="N34" s="225">
        <v>152</v>
      </c>
      <c r="O34" s="224">
        <v>45</v>
      </c>
      <c r="P34" s="224">
        <v>4</v>
      </c>
      <c r="Q34" s="223">
        <f>IF(AND(ISBLANK(N34),ISBLANK(O34)),"",N34+O34)</f>
        <v>197</v>
      </c>
      <c r="R34" s="222">
        <f>IF(ISNUMBER($H34),1-$H34,"")</f>
        <v>0</v>
      </c>
      <c r="S34" s="221"/>
    </row>
    <row r="35" spans="1:19" ht="12.75" customHeight="1" thickBot="1">
      <c r="A35" s="228" t="s">
        <v>43</v>
      </c>
      <c r="B35" s="227"/>
      <c r="C35" s="226">
        <v>3</v>
      </c>
      <c r="D35" s="225"/>
      <c r="E35" s="224"/>
      <c r="F35" s="224"/>
      <c r="G35" s="223">
        <f>IF(AND(ISBLANK(D35),ISBLANK(E35)),"",D35+E35)</f>
      </c>
      <c r="H35" s="222">
        <f>IF(OR(ISNUMBER($G35),ISNUMBER($Q35)),(SIGN(N($G35)-N($Q35))+1)/2,"")</f>
      </c>
      <c r="I35" s="221"/>
      <c r="K35" s="228" t="s">
        <v>87</v>
      </c>
      <c r="L35" s="227"/>
      <c r="M35" s="226">
        <v>3</v>
      </c>
      <c r="N35" s="225"/>
      <c r="O35" s="224"/>
      <c r="P35" s="224"/>
      <c r="Q35" s="223">
        <f>IF(AND(ISBLANK(N35),ISBLANK(O35)),"",N35+O35)</f>
      </c>
      <c r="R35" s="222">
        <f>IF(ISNUMBER($H35),1-$H35,"")</f>
      </c>
      <c r="S35" s="221"/>
    </row>
    <row r="36" spans="1:19" ht="12.75" customHeight="1">
      <c r="A36" s="220"/>
      <c r="B36" s="219"/>
      <c r="C36" s="218">
        <v>4</v>
      </c>
      <c r="D36" s="217"/>
      <c r="E36" s="216"/>
      <c r="F36" s="216"/>
      <c r="G36" s="215">
        <f>IF(AND(ISBLANK(D36),ISBLANK(E36)),"",D36+E36)</f>
      </c>
      <c r="H36" s="214">
        <f>IF(OR(ISNUMBER($G36),ISNUMBER($Q36)),(SIGN(N($G36)-N($Q36))+1)/2,"")</f>
      </c>
      <c r="I36" s="213">
        <f>IF(ISNUMBER(H37),(SIGN(1000*($H37-$R37)+$G37-$Q37)+1)/2,"")</f>
        <v>1</v>
      </c>
      <c r="K36" s="220"/>
      <c r="L36" s="219"/>
      <c r="M36" s="218">
        <v>4</v>
      </c>
      <c r="N36" s="217"/>
      <c r="O36" s="216"/>
      <c r="P36" s="216"/>
      <c r="Q36" s="215">
        <f>IF(AND(ISBLANK(N36),ISBLANK(O36)),"",N36+O36)</f>
      </c>
      <c r="R36" s="214">
        <f>IF(ISNUMBER($H36),1-$H36,"")</f>
      </c>
      <c r="S36" s="213">
        <f>IF(ISNUMBER($I36),1-$I36,"")</f>
        <v>0</v>
      </c>
    </row>
    <row r="37" spans="1:19" ht="15.75" customHeight="1" thickBot="1">
      <c r="A37" s="270">
        <v>16920</v>
      </c>
      <c r="B37" s="269"/>
      <c r="C37" s="210" t="s">
        <v>12</v>
      </c>
      <c r="D37" s="207">
        <f>IF(ISNUMBER($G37),SUM(D33:D36),"")</f>
        <v>295</v>
      </c>
      <c r="E37" s="209">
        <f>IF(ISNUMBER($G37),SUM(E33:E36),"")</f>
        <v>124</v>
      </c>
      <c r="F37" s="209">
        <f>IF(ISNUMBER($G37),SUM(F33:F36),"")</f>
        <v>4</v>
      </c>
      <c r="G37" s="208">
        <f>IF(SUM($G33:$G36)+SUM($Q33:$Q36)&gt;0,SUM(G33:G36),"")</f>
        <v>419</v>
      </c>
      <c r="H37" s="207">
        <f>IF(ISNUMBER($G37),SUM(H33:H36),"")</f>
        <v>1</v>
      </c>
      <c r="I37" s="206"/>
      <c r="K37" s="212">
        <v>15733</v>
      </c>
      <c r="L37" s="211"/>
      <c r="M37" s="210" t="s">
        <v>12</v>
      </c>
      <c r="N37" s="207">
        <f>IF(ISNUMBER($G37),SUM(N33:N36),"")</f>
        <v>292</v>
      </c>
      <c r="O37" s="209">
        <f>IF(ISNUMBER($G37),SUM(O33:O36),"")</f>
        <v>117</v>
      </c>
      <c r="P37" s="209">
        <f>IF(ISNUMBER($G37),SUM(P33:P36),"")</f>
        <v>9</v>
      </c>
      <c r="Q37" s="208">
        <f>IF(SUM($G33:$G36)+SUM($Q33:$Q36)&gt;0,SUM(Q33:Q36),"")</f>
        <v>409</v>
      </c>
      <c r="R37" s="207">
        <f>IF(ISNUMBER($G37),SUM(R33:R36),"")</f>
        <v>1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1772</v>
      </c>
      <c r="E39" s="201">
        <f>IF(ISNUMBER($G39),SUM(E12,E17,E22,E27,E32,E37),"")</f>
        <v>799</v>
      </c>
      <c r="F39" s="201">
        <f>IF(ISNUMBER($G39),SUM(F12,F17,F22,F27,F32,F37),"")</f>
        <v>24</v>
      </c>
      <c r="G39" s="200">
        <f>IF(SUM($G$8:$G$37)+SUM($Q$8:$Q$37)&gt;0,SUM(G12,G17,G22,G27,G32,G37),"")</f>
        <v>2571</v>
      </c>
      <c r="H39" s="199">
        <f>IF(SUM($G$8:$G$37)+SUM($Q$8:$Q$37)&gt;0,SUM(H12,H17,H22,H27,H32,H37),"")</f>
        <v>7</v>
      </c>
      <c r="I39" s="198">
        <f>IF(ISNUMBER($G39),(SIGN($G39-$Q39)+1)/IF(COUNT(I$11,I$16,I$21,I$26,I$31,I$36)&gt;3,1,2),"")</f>
        <v>2</v>
      </c>
      <c r="K39" s="205"/>
      <c r="L39" s="204"/>
      <c r="M39" s="203" t="s">
        <v>15</v>
      </c>
      <c r="N39" s="202">
        <f>IF(ISNUMBER($G39),SUM(N12,N17,N22,N27,N32,N37),"")</f>
        <v>1700</v>
      </c>
      <c r="O39" s="201">
        <f>IF(ISNUMBER($G39),SUM(O12,O17,O22,O27,O32,O37),"")</f>
        <v>780</v>
      </c>
      <c r="P39" s="201">
        <f>IF(ISNUMBER($G39),SUM(P12,P17,P22,P27,P32,P37),"")</f>
        <v>43</v>
      </c>
      <c r="Q39" s="200">
        <f>IF(SUM($G$8:$G$37)+SUM($Q$8:$Q$37)&gt;0,SUM(Q12,Q17,Q22,Q27,Q32,Q37),"")</f>
        <v>2480</v>
      </c>
      <c r="R39" s="199">
        <f>IF(SUM($G$8:$G$37)+SUM($Q$8:$Q$37)&gt;0,SUM(R12,R17,R22,R27,R32,R37),"")</f>
        <v>5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55</v>
      </c>
      <c r="D41" s="197"/>
      <c r="E41" s="197"/>
      <c r="G41" s="196" t="s">
        <v>16</v>
      </c>
      <c r="H41" s="196"/>
      <c r="I41" s="195">
        <f>IF(ISNUMBER(I$39),SUM(I11,I16,I21,I26,I31,I36,I39),"")</f>
        <v>6</v>
      </c>
      <c r="K41" s="189"/>
      <c r="L41" s="191" t="s">
        <v>22</v>
      </c>
      <c r="M41" s="197" t="s">
        <v>185</v>
      </c>
      <c r="N41" s="197"/>
      <c r="O41" s="197"/>
      <c r="Q41" s="196" t="s">
        <v>16</v>
      </c>
      <c r="R41" s="196"/>
      <c r="S41" s="195">
        <f>IF(ISNUMBER(S$39),SUM(S11,S16,S21,S26,S31,S36,S39),"")</f>
        <v>2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55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184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KK SLAVIA PRAHA – KK Slavoj Praha B</v>
      </c>
    </row>
    <row r="46" spans="2:11" ht="19.5" customHeight="1">
      <c r="B46" s="183" t="s">
        <v>31</v>
      </c>
      <c r="C46" s="187">
        <v>0.7291666666666666</v>
      </c>
      <c r="D46" s="186"/>
      <c r="I46" s="183" t="s">
        <v>33</v>
      </c>
      <c r="J46" s="186">
        <v>20</v>
      </c>
      <c r="K46" s="186"/>
    </row>
    <row r="47" spans="2:19" ht="19.5" customHeight="1">
      <c r="B47" s="183" t="s">
        <v>32</v>
      </c>
      <c r="C47" s="185">
        <v>0.9166666666666666</v>
      </c>
      <c r="D47" s="184"/>
      <c r="I47" s="183" t="s">
        <v>34</v>
      </c>
      <c r="J47" s="184">
        <v>20</v>
      </c>
      <c r="K47" s="184"/>
      <c r="P47" s="183" t="s">
        <v>35</v>
      </c>
      <c r="Q47" s="182">
        <v>42613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2">
        <v>1</v>
      </c>
      <c r="B57" s="158"/>
      <c r="C57" s="156"/>
      <c r="D57" s="159"/>
      <c r="E57" s="158"/>
      <c r="F57" s="157"/>
      <c r="G57" s="157"/>
      <c r="H57" s="156"/>
      <c r="I57" s="159"/>
      <c r="J57" s="161"/>
      <c r="K57" s="160"/>
      <c r="L57" s="158"/>
      <c r="M57" s="156"/>
      <c r="N57" s="159"/>
      <c r="O57" s="158"/>
      <c r="P57" s="157"/>
      <c r="Q57" s="157"/>
      <c r="R57" s="156"/>
      <c r="S57" s="155"/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 t="s">
        <v>183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7" t="s">
        <v>182</v>
      </c>
      <c r="D66" s="136"/>
      <c r="E66" s="136"/>
      <c r="F66" s="136"/>
      <c r="G66" s="136"/>
      <c r="H66" s="136"/>
    </row>
  </sheetData>
  <sheetProtection password="FC6B" sheet="1" objects="1" scenarios="1"/>
  <mergeCells count="89">
    <mergeCell ref="K15:L16"/>
    <mergeCell ref="I16:I17"/>
    <mergeCell ref="I21:I22"/>
    <mergeCell ref="I11:I12"/>
    <mergeCell ref="S16:S17"/>
    <mergeCell ref="S11:S12"/>
    <mergeCell ref="K13:L14"/>
    <mergeCell ref="K18:L19"/>
    <mergeCell ref="K20:L21"/>
    <mergeCell ref="K22:L22"/>
    <mergeCell ref="K17:L17"/>
    <mergeCell ref="S31:S32"/>
    <mergeCell ref="K25:L26"/>
    <mergeCell ref="S21:S22"/>
    <mergeCell ref="S36:S37"/>
    <mergeCell ref="K33:L34"/>
    <mergeCell ref="S26:S27"/>
    <mergeCell ref="L1:N1"/>
    <mergeCell ref="O1:P1"/>
    <mergeCell ref="Q1:S1"/>
    <mergeCell ref="N5:Q5"/>
    <mergeCell ref="R5:S5"/>
    <mergeCell ref="K12:L12"/>
    <mergeCell ref="K8:L9"/>
    <mergeCell ref="K10:L11"/>
    <mergeCell ref="M5:M6"/>
    <mergeCell ref="K5:L5"/>
    <mergeCell ref="K6:L6"/>
    <mergeCell ref="B3:I3"/>
    <mergeCell ref="L3:S3"/>
    <mergeCell ref="B1:C2"/>
    <mergeCell ref="D1:I1"/>
    <mergeCell ref="C5:C6"/>
    <mergeCell ref="D5:G5"/>
    <mergeCell ref="H5:I5"/>
    <mergeCell ref="A5:B5"/>
    <mergeCell ref="A6:B6"/>
    <mergeCell ref="G41:H41"/>
    <mergeCell ref="K23:L24"/>
    <mergeCell ref="K28:L29"/>
    <mergeCell ref="K30:L31"/>
    <mergeCell ref="K32:L32"/>
    <mergeCell ref="K27:L27"/>
    <mergeCell ref="I36:I37"/>
    <mergeCell ref="I31:I32"/>
    <mergeCell ref="K35:L36"/>
    <mergeCell ref="K37:L37"/>
    <mergeCell ref="I26:I27"/>
    <mergeCell ref="A52:S52"/>
    <mergeCell ref="Q47:S47"/>
    <mergeCell ref="A49:S49"/>
    <mergeCell ref="A50:S50"/>
    <mergeCell ref="C46:D46"/>
    <mergeCell ref="J46:K46"/>
    <mergeCell ref="C47:D47"/>
    <mergeCell ref="J47:K47"/>
    <mergeCell ref="Q41:R41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A8:B9"/>
    <mergeCell ref="A10:B11"/>
    <mergeCell ref="A13:B14"/>
    <mergeCell ref="A15:B16"/>
    <mergeCell ref="A30:B31"/>
    <mergeCell ref="A23:B24"/>
    <mergeCell ref="A25:B26"/>
    <mergeCell ref="A28:B29"/>
    <mergeCell ref="A35:B36"/>
    <mergeCell ref="A33:B34"/>
    <mergeCell ref="A20:B21"/>
    <mergeCell ref="A18:B19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4" t="s">
        <v>0</v>
      </c>
      <c r="C1" s="264"/>
      <c r="D1" s="263" t="s">
        <v>1</v>
      </c>
      <c r="E1" s="263"/>
      <c r="F1" s="263"/>
      <c r="G1" s="263"/>
      <c r="H1" s="263"/>
      <c r="I1" s="263"/>
      <c r="K1" s="183" t="s">
        <v>38</v>
      </c>
      <c r="L1" s="262" t="s">
        <v>100</v>
      </c>
      <c r="M1" s="262"/>
      <c r="N1" s="262"/>
      <c r="O1" s="261" t="s">
        <v>37</v>
      </c>
      <c r="P1" s="261"/>
      <c r="Q1" s="260" t="s">
        <v>99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98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97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237" t="s">
        <v>96</v>
      </c>
      <c r="B8" s="236"/>
      <c r="C8" s="235">
        <v>1</v>
      </c>
      <c r="D8" s="234">
        <v>160</v>
      </c>
      <c r="E8" s="233">
        <v>88</v>
      </c>
      <c r="F8" s="233">
        <v>2</v>
      </c>
      <c r="G8" s="232">
        <f>IF(AND(ISBLANK(D8),ISBLANK(E8)),"",D8+E8)</f>
        <v>248</v>
      </c>
      <c r="H8" s="231">
        <f>IF(OR(ISNUMBER($G8),ISNUMBER($Q8)),(SIGN(N($G8)-N($Q8))+1)/2,"")</f>
        <v>1</v>
      </c>
      <c r="I8" s="221"/>
      <c r="K8" s="237" t="s">
        <v>95</v>
      </c>
      <c r="L8" s="236"/>
      <c r="M8" s="235">
        <v>1</v>
      </c>
      <c r="N8" s="234">
        <v>159</v>
      </c>
      <c r="O8" s="233">
        <v>60</v>
      </c>
      <c r="P8" s="233">
        <v>4</v>
      </c>
      <c r="Q8" s="232">
        <f>IF(AND(ISBLANK(N8),ISBLANK(O8)),"",N8+O8)</f>
        <v>219</v>
      </c>
      <c r="R8" s="231">
        <f>IF(ISNUMBER($H8),1-$H8,"")</f>
        <v>0</v>
      </c>
      <c r="S8" s="221"/>
    </row>
    <row r="9" spans="1:19" ht="12.75" customHeight="1">
      <c r="A9" s="230"/>
      <c r="B9" s="229"/>
      <c r="C9" s="226">
        <v>2</v>
      </c>
      <c r="D9" s="225">
        <v>142</v>
      </c>
      <c r="E9" s="224">
        <v>44</v>
      </c>
      <c r="F9" s="224">
        <v>5</v>
      </c>
      <c r="G9" s="223">
        <f>IF(AND(ISBLANK(D9),ISBLANK(E9)),"",D9+E9)</f>
        <v>186</v>
      </c>
      <c r="H9" s="222">
        <f>IF(OR(ISNUMBER($G9),ISNUMBER($Q9)),(SIGN(N($G9)-N($Q9))+1)/2,"")</f>
        <v>0</v>
      </c>
      <c r="I9" s="221"/>
      <c r="K9" s="230"/>
      <c r="L9" s="229"/>
      <c r="M9" s="226">
        <v>2</v>
      </c>
      <c r="N9" s="225">
        <v>152</v>
      </c>
      <c r="O9" s="224">
        <v>62</v>
      </c>
      <c r="P9" s="224">
        <v>3</v>
      </c>
      <c r="Q9" s="223">
        <f>IF(AND(ISBLANK(N9),ISBLANK(O9)),"",N9+O9)</f>
        <v>214</v>
      </c>
      <c r="R9" s="222">
        <f>IF(ISNUMBER($H9),1-$H9,"")</f>
        <v>1</v>
      </c>
      <c r="S9" s="221"/>
    </row>
    <row r="10" spans="1:19" ht="12.75" customHeight="1" thickBot="1">
      <c r="A10" s="228" t="s">
        <v>43</v>
      </c>
      <c r="B10" s="227"/>
      <c r="C10" s="226">
        <v>3</v>
      </c>
      <c r="D10" s="225"/>
      <c r="E10" s="224"/>
      <c r="F10" s="224"/>
      <c r="G10" s="223">
        <f>IF(AND(ISBLANK(D10),ISBLANK(E10)),"",D10+E10)</f>
      </c>
      <c r="H10" s="222">
        <f>IF(OR(ISNUMBER($G10),ISNUMBER($Q10)),(SIGN(N($G10)-N($Q10))+1)/2,"")</f>
      </c>
      <c r="I10" s="221"/>
      <c r="K10" s="228" t="s">
        <v>56</v>
      </c>
      <c r="L10" s="227"/>
      <c r="M10" s="226">
        <v>3</v>
      </c>
      <c r="N10" s="225"/>
      <c r="O10" s="224"/>
      <c r="P10" s="224"/>
      <c r="Q10" s="223">
        <f>IF(AND(ISBLANK(N10),ISBLANK(O10)),"",N10+O10)</f>
      </c>
      <c r="R10" s="222">
        <f>IF(ISNUMBER($H10),1-$H10,"")</f>
      </c>
      <c r="S10" s="221"/>
    </row>
    <row r="11" spans="1:19" ht="12.75" customHeight="1">
      <c r="A11" s="220"/>
      <c r="B11" s="219"/>
      <c r="C11" s="218">
        <v>4</v>
      </c>
      <c r="D11" s="217"/>
      <c r="E11" s="216"/>
      <c r="F11" s="216"/>
      <c r="G11" s="215">
        <f>IF(AND(ISBLANK(D11),ISBLANK(E11)),"",D11+E11)</f>
      </c>
      <c r="H11" s="214">
        <f>IF(OR(ISNUMBER($G11),ISNUMBER($Q11)),(SIGN(N($G11)-N($Q11))+1)/2,"")</f>
      </c>
      <c r="I11" s="213">
        <f>IF(ISNUMBER(H12),(SIGN(1000*($H12-$R12)+$G12-$Q12)+1)/2,"")</f>
        <v>1</v>
      </c>
      <c r="K11" s="220"/>
      <c r="L11" s="219"/>
      <c r="M11" s="218">
        <v>4</v>
      </c>
      <c r="N11" s="217"/>
      <c r="O11" s="216"/>
      <c r="P11" s="216"/>
      <c r="Q11" s="215">
        <f>IF(AND(ISBLANK(N11),ISBLANK(O11)),"",N11+O11)</f>
      </c>
      <c r="R11" s="214">
        <f>IF(ISNUMBER($H11),1-$H11,"")</f>
      </c>
      <c r="S11" s="213">
        <f>IF(ISNUMBER($I11),1-$I11,"")</f>
        <v>0</v>
      </c>
    </row>
    <row r="12" spans="1:19" ht="15.75" customHeight="1" thickBot="1">
      <c r="A12" s="212">
        <v>24111</v>
      </c>
      <c r="B12" s="211"/>
      <c r="C12" s="210" t="s">
        <v>12</v>
      </c>
      <c r="D12" s="207">
        <f>IF(ISNUMBER($G12),SUM(D8:D11),"")</f>
        <v>302</v>
      </c>
      <c r="E12" s="209">
        <f>IF(ISNUMBER($G12),SUM(E8:E11),"")</f>
        <v>132</v>
      </c>
      <c r="F12" s="209">
        <f>IF(ISNUMBER($G12),SUM(F8:F11),"")</f>
        <v>7</v>
      </c>
      <c r="G12" s="208">
        <f>IF(SUM($G8:$G11)+SUM($Q8:$Q11)&gt;0,SUM(G8:G11),"")</f>
        <v>434</v>
      </c>
      <c r="H12" s="207">
        <f>IF(ISNUMBER($G12),SUM(H8:H11),"")</f>
        <v>1</v>
      </c>
      <c r="I12" s="206"/>
      <c r="K12" s="212">
        <v>17026</v>
      </c>
      <c r="L12" s="211"/>
      <c r="M12" s="210" t="s">
        <v>12</v>
      </c>
      <c r="N12" s="207">
        <f>IF(ISNUMBER($G12),SUM(N8:N11),"")</f>
        <v>311</v>
      </c>
      <c r="O12" s="209">
        <f>IF(ISNUMBER($G12),SUM(O8:O11),"")</f>
        <v>122</v>
      </c>
      <c r="P12" s="209">
        <f>IF(ISNUMBER($G12),SUM(P8:P11),"")</f>
        <v>7</v>
      </c>
      <c r="Q12" s="208">
        <f>IF(SUM($G8:$G11)+SUM($Q8:$Q11)&gt;0,SUM(Q8:Q11),"")</f>
        <v>433</v>
      </c>
      <c r="R12" s="207">
        <f>IF(ISNUMBER($G12),SUM(R8:R11),"")</f>
        <v>1</v>
      </c>
      <c r="S12" s="206"/>
    </row>
    <row r="13" spans="1:19" ht="12.75" customHeight="1">
      <c r="A13" s="237" t="s">
        <v>76</v>
      </c>
      <c r="B13" s="236"/>
      <c r="C13" s="235">
        <v>1</v>
      </c>
      <c r="D13" s="234">
        <v>161</v>
      </c>
      <c r="E13" s="233">
        <v>76</v>
      </c>
      <c r="F13" s="233">
        <v>1</v>
      </c>
      <c r="G13" s="232">
        <f>IF(AND(ISBLANK(D13),ISBLANK(E13)),"",D13+E13)</f>
        <v>237</v>
      </c>
      <c r="H13" s="231">
        <f>IF(OR(ISNUMBER($G13),ISNUMBER($Q13)),(SIGN(N($G13)-N($Q13))+1)/2,"")</f>
        <v>1</v>
      </c>
      <c r="I13" s="221"/>
      <c r="K13" s="237" t="s">
        <v>94</v>
      </c>
      <c r="L13" s="236"/>
      <c r="M13" s="235">
        <v>1</v>
      </c>
      <c r="N13" s="234">
        <v>164</v>
      </c>
      <c r="O13" s="233">
        <v>71</v>
      </c>
      <c r="P13" s="233">
        <v>2</v>
      </c>
      <c r="Q13" s="232">
        <f>IF(AND(ISBLANK(N13),ISBLANK(O13)),"",N13+O13)</f>
        <v>235</v>
      </c>
      <c r="R13" s="231">
        <f>IF(ISNUMBER($H13),1-$H13,"")</f>
        <v>0</v>
      </c>
      <c r="S13" s="221"/>
    </row>
    <row r="14" spans="1:19" ht="12.75" customHeight="1">
      <c r="A14" s="230"/>
      <c r="B14" s="229"/>
      <c r="C14" s="226">
        <v>2</v>
      </c>
      <c r="D14" s="225">
        <v>150</v>
      </c>
      <c r="E14" s="224">
        <v>68</v>
      </c>
      <c r="F14" s="224">
        <v>4</v>
      </c>
      <c r="G14" s="223">
        <f>IF(AND(ISBLANK(D14),ISBLANK(E14)),"",D14+E14)</f>
        <v>218</v>
      </c>
      <c r="H14" s="222">
        <f>IF(OR(ISNUMBER($G14),ISNUMBER($Q14)),(SIGN(N($G14)-N($Q14))+1)/2,"")</f>
        <v>0</v>
      </c>
      <c r="I14" s="221"/>
      <c r="K14" s="230"/>
      <c r="L14" s="229"/>
      <c r="M14" s="226">
        <v>2</v>
      </c>
      <c r="N14" s="225">
        <v>171</v>
      </c>
      <c r="O14" s="224">
        <v>71</v>
      </c>
      <c r="P14" s="224">
        <v>1</v>
      </c>
      <c r="Q14" s="223">
        <f>IF(AND(ISBLANK(N14),ISBLANK(O14)),"",N14+O14)</f>
        <v>242</v>
      </c>
      <c r="R14" s="222">
        <f>IF(ISNUMBER($H14),1-$H14,"")</f>
        <v>1</v>
      </c>
      <c r="S14" s="221"/>
    </row>
    <row r="15" spans="1:19" ht="12.75" customHeight="1" thickBot="1">
      <c r="A15" s="228" t="s">
        <v>93</v>
      </c>
      <c r="B15" s="227"/>
      <c r="C15" s="226">
        <v>3</v>
      </c>
      <c r="D15" s="225"/>
      <c r="E15" s="224"/>
      <c r="F15" s="224"/>
      <c r="G15" s="223">
        <f>IF(AND(ISBLANK(D15),ISBLANK(E15)),"",D15+E15)</f>
      </c>
      <c r="H15" s="222">
        <f>IF(OR(ISNUMBER($G15),ISNUMBER($Q15)),(SIGN(N($G15)-N($Q15))+1)/2,"")</f>
      </c>
      <c r="I15" s="221"/>
      <c r="K15" s="228" t="s">
        <v>87</v>
      </c>
      <c r="L15" s="227"/>
      <c r="M15" s="226">
        <v>3</v>
      </c>
      <c r="N15" s="225"/>
      <c r="O15" s="224"/>
      <c r="P15" s="224"/>
      <c r="Q15" s="223">
        <f>IF(AND(ISBLANK(N15),ISBLANK(O15)),"",N15+O15)</f>
      </c>
      <c r="R15" s="222">
        <f>IF(ISNUMBER($H15),1-$H15,"")</f>
      </c>
      <c r="S15" s="221"/>
    </row>
    <row r="16" spans="1:19" ht="12.75" customHeight="1">
      <c r="A16" s="220"/>
      <c r="B16" s="219"/>
      <c r="C16" s="218">
        <v>4</v>
      </c>
      <c r="D16" s="217"/>
      <c r="E16" s="216"/>
      <c r="F16" s="216"/>
      <c r="G16" s="215">
        <f>IF(AND(ISBLANK(D16),ISBLANK(E16)),"",D16+E16)</f>
      </c>
      <c r="H16" s="214">
        <f>IF(OR(ISNUMBER($G16),ISNUMBER($Q16)),(SIGN(N($G16)-N($Q16))+1)/2,"")</f>
      </c>
      <c r="I16" s="213">
        <f>IF(ISNUMBER(H17),(SIGN(1000*($H17-$R17)+$G17-$Q17)+1)/2,"")</f>
        <v>0</v>
      </c>
      <c r="K16" s="220"/>
      <c r="L16" s="219"/>
      <c r="M16" s="218">
        <v>4</v>
      </c>
      <c r="N16" s="217"/>
      <c r="O16" s="216"/>
      <c r="P16" s="216"/>
      <c r="Q16" s="215">
        <f>IF(AND(ISBLANK(N16),ISBLANK(O16)),"",N16+O16)</f>
      </c>
      <c r="R16" s="214">
        <f>IF(ISNUMBER($H16),1-$H16,"")</f>
      </c>
      <c r="S16" s="213">
        <f>IF(ISNUMBER($I16),1-$I16,"")</f>
        <v>1</v>
      </c>
    </row>
    <row r="17" spans="1:19" ht="15.75" customHeight="1" thickBot="1">
      <c r="A17" s="212">
        <v>19175</v>
      </c>
      <c r="B17" s="211"/>
      <c r="C17" s="210" t="s">
        <v>12</v>
      </c>
      <c r="D17" s="207">
        <f>IF(ISNUMBER($G17),SUM(D13:D16),"")</f>
        <v>311</v>
      </c>
      <c r="E17" s="209">
        <f>IF(ISNUMBER($G17),SUM(E13:E16),"")</f>
        <v>144</v>
      </c>
      <c r="F17" s="209">
        <f>IF(ISNUMBER($G17),SUM(F13:F16),"")</f>
        <v>5</v>
      </c>
      <c r="G17" s="208">
        <f>IF(SUM($G13:$G16)+SUM($Q13:$Q16)&gt;0,SUM(G13:G16),"")</f>
        <v>455</v>
      </c>
      <c r="H17" s="207">
        <f>IF(ISNUMBER($G17),SUM(H13:H16),"")</f>
        <v>1</v>
      </c>
      <c r="I17" s="206"/>
      <c r="K17" s="212">
        <v>19713</v>
      </c>
      <c r="L17" s="211"/>
      <c r="M17" s="210" t="s">
        <v>12</v>
      </c>
      <c r="N17" s="207">
        <f>IF(ISNUMBER($G17),SUM(N13:N16),"")</f>
        <v>335</v>
      </c>
      <c r="O17" s="209">
        <f>IF(ISNUMBER($G17),SUM(O13:O16),"")</f>
        <v>142</v>
      </c>
      <c r="P17" s="209">
        <f>IF(ISNUMBER($G17),SUM(P13:P16),"")</f>
        <v>3</v>
      </c>
      <c r="Q17" s="208">
        <f>IF(SUM($G13:$G16)+SUM($Q13:$Q16)&gt;0,SUM(Q13:Q16),"")</f>
        <v>477</v>
      </c>
      <c r="R17" s="207">
        <f>IF(ISNUMBER($G17),SUM(R13:R16),"")</f>
        <v>1</v>
      </c>
      <c r="S17" s="206"/>
    </row>
    <row r="18" spans="1:19" ht="12.75" customHeight="1">
      <c r="A18" s="237" t="s">
        <v>92</v>
      </c>
      <c r="B18" s="236"/>
      <c r="C18" s="235">
        <v>1</v>
      </c>
      <c r="D18" s="234">
        <v>150</v>
      </c>
      <c r="E18" s="233">
        <v>70</v>
      </c>
      <c r="F18" s="233">
        <v>1</v>
      </c>
      <c r="G18" s="232">
        <f>IF(AND(ISBLANK(D18),ISBLANK(E18)),"",D18+E18)</f>
        <v>220</v>
      </c>
      <c r="H18" s="231">
        <f>IF(OR(ISNUMBER($G18),ISNUMBER($Q18)),(SIGN(N($G18)-N($Q18))+1)/2,"")</f>
        <v>1</v>
      </c>
      <c r="I18" s="221"/>
      <c r="K18" s="237" t="s">
        <v>91</v>
      </c>
      <c r="L18" s="236"/>
      <c r="M18" s="235">
        <v>1</v>
      </c>
      <c r="N18" s="234">
        <v>149</v>
      </c>
      <c r="O18" s="233">
        <v>62</v>
      </c>
      <c r="P18" s="233">
        <v>1</v>
      </c>
      <c r="Q18" s="232">
        <f>IF(AND(ISBLANK(N18),ISBLANK(O18)),"",N18+O18)</f>
        <v>211</v>
      </c>
      <c r="R18" s="231">
        <f>IF(ISNUMBER($H18),1-$H18,"")</f>
        <v>0</v>
      </c>
      <c r="S18" s="221"/>
    </row>
    <row r="19" spans="1:19" ht="12.75" customHeight="1">
      <c r="A19" s="230"/>
      <c r="B19" s="229"/>
      <c r="C19" s="226">
        <v>2</v>
      </c>
      <c r="D19" s="225">
        <v>151</v>
      </c>
      <c r="E19" s="224">
        <v>52</v>
      </c>
      <c r="F19" s="224">
        <v>2</v>
      </c>
      <c r="G19" s="223">
        <f>IF(AND(ISBLANK(D19),ISBLANK(E19)),"",D19+E19)</f>
        <v>203</v>
      </c>
      <c r="H19" s="222">
        <f>IF(OR(ISNUMBER($G19),ISNUMBER($Q19)),(SIGN(N($G19)-N($Q19))+1)/2,"")</f>
        <v>0</v>
      </c>
      <c r="I19" s="221"/>
      <c r="K19" s="230"/>
      <c r="L19" s="229"/>
      <c r="M19" s="226">
        <v>2</v>
      </c>
      <c r="N19" s="225">
        <v>143</v>
      </c>
      <c r="O19" s="224">
        <v>88</v>
      </c>
      <c r="P19" s="224">
        <v>0</v>
      </c>
      <c r="Q19" s="223">
        <f>IF(AND(ISBLANK(N19),ISBLANK(O19)),"",N19+O19)</f>
        <v>231</v>
      </c>
      <c r="R19" s="222">
        <f>IF(ISNUMBER($H19),1-$H19,"")</f>
        <v>1</v>
      </c>
      <c r="S19" s="221"/>
    </row>
    <row r="20" spans="1:19" ht="12.75" customHeight="1" thickBot="1">
      <c r="A20" s="228" t="s">
        <v>90</v>
      </c>
      <c r="B20" s="227"/>
      <c r="C20" s="226">
        <v>3</v>
      </c>
      <c r="D20" s="225"/>
      <c r="E20" s="224"/>
      <c r="F20" s="224"/>
      <c r="G20" s="223">
        <f>IF(AND(ISBLANK(D20),ISBLANK(E20)),"",D20+E20)</f>
      </c>
      <c r="H20" s="222">
        <f>IF(OR(ISNUMBER($G20),ISNUMBER($Q20)),(SIGN(N($G20)-N($Q20))+1)/2,"")</f>
      </c>
      <c r="I20" s="221"/>
      <c r="K20" s="228" t="s">
        <v>87</v>
      </c>
      <c r="L20" s="227"/>
      <c r="M20" s="226">
        <v>3</v>
      </c>
      <c r="N20" s="225"/>
      <c r="O20" s="224"/>
      <c r="P20" s="224"/>
      <c r="Q20" s="223">
        <f>IF(AND(ISBLANK(N20),ISBLANK(O20)),"",N20+O20)</f>
      </c>
      <c r="R20" s="222">
        <f>IF(ISNUMBER($H20),1-$H20,"")</f>
      </c>
      <c r="S20" s="221"/>
    </row>
    <row r="21" spans="1:19" ht="12.75" customHeight="1">
      <c r="A21" s="220"/>
      <c r="B21" s="219"/>
      <c r="C21" s="218">
        <v>4</v>
      </c>
      <c r="D21" s="217"/>
      <c r="E21" s="216"/>
      <c r="F21" s="216"/>
      <c r="G21" s="215">
        <f>IF(AND(ISBLANK(D21),ISBLANK(E21)),"",D21+E21)</f>
      </c>
      <c r="H21" s="214">
        <f>IF(OR(ISNUMBER($G21),ISNUMBER($Q21)),(SIGN(N($G21)-N($Q21))+1)/2,"")</f>
      </c>
      <c r="I21" s="213">
        <f>IF(ISNUMBER(H22),(SIGN(1000*($H22-$R22)+$G22-$Q22)+1)/2,"")</f>
        <v>0</v>
      </c>
      <c r="K21" s="220"/>
      <c r="L21" s="219"/>
      <c r="M21" s="218">
        <v>4</v>
      </c>
      <c r="N21" s="217"/>
      <c r="O21" s="216"/>
      <c r="P21" s="216"/>
      <c r="Q21" s="215">
        <f>IF(AND(ISBLANK(N21),ISBLANK(O21)),"",N21+O21)</f>
      </c>
      <c r="R21" s="214">
        <f>IF(ISNUMBER($H21),1-$H21,"")</f>
      </c>
      <c r="S21" s="213">
        <f>IF(ISNUMBER($I21),1-$I21,"")</f>
        <v>1</v>
      </c>
    </row>
    <row r="22" spans="1:19" ht="15.75" customHeight="1" thickBot="1">
      <c r="A22" s="212">
        <v>2624</v>
      </c>
      <c r="B22" s="211"/>
      <c r="C22" s="210" t="s">
        <v>12</v>
      </c>
      <c r="D22" s="207">
        <f>IF(ISNUMBER($G22),SUM(D18:D21),"")</f>
        <v>301</v>
      </c>
      <c r="E22" s="209">
        <f>IF(ISNUMBER($G22),SUM(E18:E21),"")</f>
        <v>122</v>
      </c>
      <c r="F22" s="209">
        <f>IF(ISNUMBER($G22),SUM(F18:F21),"")</f>
        <v>3</v>
      </c>
      <c r="G22" s="208">
        <f>IF(SUM($G18:$G21)+SUM($Q18:$Q21)&gt;0,SUM(G18:G21),"")</f>
        <v>423</v>
      </c>
      <c r="H22" s="207">
        <f>IF(ISNUMBER($G22),SUM(H18:H21),"")</f>
        <v>1</v>
      </c>
      <c r="I22" s="206"/>
      <c r="K22" s="212">
        <v>1124</v>
      </c>
      <c r="L22" s="211"/>
      <c r="M22" s="210" t="s">
        <v>12</v>
      </c>
      <c r="N22" s="207">
        <f>IF(ISNUMBER($G22),SUM(N18:N21),"")</f>
        <v>292</v>
      </c>
      <c r="O22" s="209">
        <f>IF(ISNUMBER($G22),SUM(O18:O21),"")</f>
        <v>150</v>
      </c>
      <c r="P22" s="209">
        <f>IF(ISNUMBER($G22),SUM(P18:P21),"")</f>
        <v>1</v>
      </c>
      <c r="Q22" s="208">
        <f>IF(SUM($G18:$G21)+SUM($Q18:$Q21)&gt;0,SUM(Q18:Q21),"")</f>
        <v>442</v>
      </c>
      <c r="R22" s="207">
        <f>IF(ISNUMBER($G22),SUM(R18:R21),"")</f>
        <v>1</v>
      </c>
      <c r="S22" s="206"/>
    </row>
    <row r="23" spans="1:19" ht="12.75" customHeight="1">
      <c r="A23" s="237" t="s">
        <v>89</v>
      </c>
      <c r="B23" s="236"/>
      <c r="C23" s="235">
        <v>1</v>
      </c>
      <c r="D23" s="234">
        <v>149</v>
      </c>
      <c r="E23" s="233">
        <v>69</v>
      </c>
      <c r="F23" s="233">
        <v>2</v>
      </c>
      <c r="G23" s="232">
        <f>IF(AND(ISBLANK(D23),ISBLANK(E23)),"",D23+E23)</f>
        <v>218</v>
      </c>
      <c r="H23" s="231">
        <f>IF(OR(ISNUMBER($G23),ISNUMBER($Q23)),(SIGN(N($G23)-N($Q23))+1)/2,"")</f>
        <v>1</v>
      </c>
      <c r="I23" s="221"/>
      <c r="K23" s="237" t="s">
        <v>88</v>
      </c>
      <c r="L23" s="236"/>
      <c r="M23" s="235">
        <v>1</v>
      </c>
      <c r="N23" s="234">
        <v>131</v>
      </c>
      <c r="O23" s="233">
        <v>62</v>
      </c>
      <c r="P23" s="233">
        <v>3</v>
      </c>
      <c r="Q23" s="232">
        <f>IF(AND(ISBLANK(N23),ISBLANK(O23)),"",N23+O23)</f>
        <v>193</v>
      </c>
      <c r="R23" s="231">
        <f>IF(ISNUMBER($H23),1-$H23,"")</f>
        <v>0</v>
      </c>
      <c r="S23" s="221"/>
    </row>
    <row r="24" spans="1:19" ht="12.75" customHeight="1">
      <c r="A24" s="230"/>
      <c r="B24" s="229"/>
      <c r="C24" s="226">
        <v>2</v>
      </c>
      <c r="D24" s="225">
        <v>149</v>
      </c>
      <c r="E24" s="224">
        <v>63</v>
      </c>
      <c r="F24" s="224">
        <v>2</v>
      </c>
      <c r="G24" s="223">
        <f>IF(AND(ISBLANK(D24),ISBLANK(E24)),"",D24+E24)</f>
        <v>212</v>
      </c>
      <c r="H24" s="222">
        <f>IF(OR(ISNUMBER($G24),ISNUMBER($Q24)),(SIGN(N($G24)-N($Q24))+1)/2,"")</f>
        <v>1</v>
      </c>
      <c r="I24" s="221"/>
      <c r="K24" s="230"/>
      <c r="L24" s="229"/>
      <c r="M24" s="226">
        <v>2</v>
      </c>
      <c r="N24" s="225">
        <v>143</v>
      </c>
      <c r="O24" s="224">
        <v>63</v>
      </c>
      <c r="P24" s="224">
        <v>4</v>
      </c>
      <c r="Q24" s="223">
        <f>IF(AND(ISBLANK(N24),ISBLANK(O24)),"",N24+O24)</f>
        <v>206</v>
      </c>
      <c r="R24" s="222">
        <f>IF(ISNUMBER($H24),1-$H24,"")</f>
        <v>0</v>
      </c>
      <c r="S24" s="221"/>
    </row>
    <row r="25" spans="1:19" ht="12.75" customHeight="1" thickBot="1">
      <c r="A25" s="228" t="s">
        <v>87</v>
      </c>
      <c r="B25" s="227"/>
      <c r="C25" s="226">
        <v>3</v>
      </c>
      <c r="D25" s="225"/>
      <c r="E25" s="224"/>
      <c r="F25" s="224"/>
      <c r="G25" s="223">
        <f>IF(AND(ISBLANK(D25),ISBLANK(E25)),"",D25+E25)</f>
      </c>
      <c r="H25" s="222">
        <f>IF(OR(ISNUMBER($G25),ISNUMBER($Q25)),(SIGN(N($G25)-N($Q25))+1)/2,"")</f>
      </c>
      <c r="I25" s="221"/>
      <c r="K25" s="228" t="s">
        <v>86</v>
      </c>
      <c r="L25" s="227"/>
      <c r="M25" s="226">
        <v>3</v>
      </c>
      <c r="N25" s="225"/>
      <c r="O25" s="224"/>
      <c r="P25" s="224"/>
      <c r="Q25" s="223">
        <f>IF(AND(ISBLANK(N25),ISBLANK(O25)),"",N25+O25)</f>
      </c>
      <c r="R25" s="222">
        <f>IF(ISNUMBER($H25),1-$H25,"")</f>
      </c>
      <c r="S25" s="221"/>
    </row>
    <row r="26" spans="1:19" ht="12.75" customHeight="1">
      <c r="A26" s="220"/>
      <c r="B26" s="219"/>
      <c r="C26" s="218">
        <v>4</v>
      </c>
      <c r="D26" s="217"/>
      <c r="E26" s="216"/>
      <c r="F26" s="216"/>
      <c r="G26" s="215">
        <f>IF(AND(ISBLANK(D26),ISBLANK(E26)),"",D26+E26)</f>
      </c>
      <c r="H26" s="214">
        <f>IF(OR(ISNUMBER($G26),ISNUMBER($Q26)),(SIGN(N($G26)-N($Q26))+1)/2,"")</f>
      </c>
      <c r="I26" s="213">
        <f>IF(ISNUMBER(H27),(SIGN(1000*($H27-$R27)+$G27-$Q27)+1)/2,"")</f>
        <v>1</v>
      </c>
      <c r="K26" s="220"/>
      <c r="L26" s="219"/>
      <c r="M26" s="218">
        <v>4</v>
      </c>
      <c r="N26" s="217"/>
      <c r="O26" s="216"/>
      <c r="P26" s="216"/>
      <c r="Q26" s="215">
        <f>IF(AND(ISBLANK(N26),ISBLANK(O26)),"",N26+O26)</f>
      </c>
      <c r="R26" s="214">
        <f>IF(ISNUMBER($H26),1-$H26,"")</f>
      </c>
      <c r="S26" s="213">
        <f>IF(ISNUMBER($I26),1-$I26,"")</f>
        <v>0</v>
      </c>
    </row>
    <row r="27" spans="1:19" ht="15.75" customHeight="1" thickBot="1">
      <c r="A27" s="212">
        <v>12347</v>
      </c>
      <c r="B27" s="211"/>
      <c r="C27" s="210" t="s">
        <v>12</v>
      </c>
      <c r="D27" s="207">
        <f>IF(ISNUMBER($G27),SUM(D23:D26),"")</f>
        <v>298</v>
      </c>
      <c r="E27" s="209">
        <f>IF(ISNUMBER($G27),SUM(E23:E26),"")</f>
        <v>132</v>
      </c>
      <c r="F27" s="209">
        <f>IF(ISNUMBER($G27),SUM(F23:F26),"")</f>
        <v>4</v>
      </c>
      <c r="G27" s="208">
        <f>IF(SUM($G23:$G26)+SUM($Q23:$Q26)&gt;0,SUM(G23:G26),"")</f>
        <v>430</v>
      </c>
      <c r="H27" s="207">
        <f>IF(ISNUMBER($G27),SUM(H23:H26),"")</f>
        <v>2</v>
      </c>
      <c r="I27" s="206"/>
      <c r="K27" s="212">
        <v>13562</v>
      </c>
      <c r="L27" s="211"/>
      <c r="M27" s="210" t="s">
        <v>12</v>
      </c>
      <c r="N27" s="207">
        <f>IF(ISNUMBER($G27),SUM(N23:N26),"")</f>
        <v>274</v>
      </c>
      <c r="O27" s="209">
        <f>IF(ISNUMBER($G27),SUM(O23:O26),"")</f>
        <v>125</v>
      </c>
      <c r="P27" s="209">
        <f>IF(ISNUMBER($G27),SUM(P23:P26),"")</f>
        <v>7</v>
      </c>
      <c r="Q27" s="208">
        <f>IF(SUM($G23:$G26)+SUM($Q23:$Q26)&gt;0,SUM(Q23:Q26),"")</f>
        <v>399</v>
      </c>
      <c r="R27" s="207">
        <f>IF(ISNUMBER($G27),SUM(R23:R26),"")</f>
        <v>0</v>
      </c>
      <c r="S27" s="206"/>
    </row>
    <row r="28" spans="1:19" ht="12.75" customHeight="1">
      <c r="A28" s="237" t="s">
        <v>85</v>
      </c>
      <c r="B28" s="236"/>
      <c r="C28" s="235">
        <v>1</v>
      </c>
      <c r="D28" s="234">
        <v>148</v>
      </c>
      <c r="E28" s="233">
        <v>61</v>
      </c>
      <c r="F28" s="233">
        <v>2</v>
      </c>
      <c r="G28" s="232">
        <f>IF(AND(ISBLANK(D28),ISBLANK(E28)),"",D28+E28)</f>
        <v>209</v>
      </c>
      <c r="H28" s="231">
        <f>IF(OR(ISNUMBER($G28),ISNUMBER($Q28)),(SIGN(N($G28)-N($Q28))+1)/2,"")</f>
        <v>0</v>
      </c>
      <c r="I28" s="221"/>
      <c r="K28" s="237" t="s">
        <v>84</v>
      </c>
      <c r="L28" s="236"/>
      <c r="M28" s="235">
        <v>1</v>
      </c>
      <c r="N28" s="234">
        <v>166</v>
      </c>
      <c r="O28" s="233">
        <v>72</v>
      </c>
      <c r="P28" s="233">
        <v>1</v>
      </c>
      <c r="Q28" s="232">
        <f>IF(AND(ISBLANK(N28),ISBLANK(O28)),"",N28+O28)</f>
        <v>238</v>
      </c>
      <c r="R28" s="231">
        <f>IF(ISNUMBER($H28),1-$H28,"")</f>
        <v>1</v>
      </c>
      <c r="S28" s="221"/>
    </row>
    <row r="29" spans="1:19" ht="12.75" customHeight="1">
      <c r="A29" s="230"/>
      <c r="B29" s="229"/>
      <c r="C29" s="226">
        <v>2</v>
      </c>
      <c r="D29" s="225">
        <v>147</v>
      </c>
      <c r="E29" s="224">
        <v>63</v>
      </c>
      <c r="F29" s="224">
        <v>4</v>
      </c>
      <c r="G29" s="223">
        <f>IF(AND(ISBLANK(D29),ISBLANK(E29)),"",D29+E29)</f>
        <v>210</v>
      </c>
      <c r="H29" s="222">
        <f>IF(OR(ISNUMBER($G29),ISNUMBER($Q29)),(SIGN(N($G29)-N($Q29))+1)/2,"")</f>
        <v>0</v>
      </c>
      <c r="I29" s="221"/>
      <c r="K29" s="230"/>
      <c r="L29" s="229"/>
      <c r="M29" s="226">
        <v>2</v>
      </c>
      <c r="N29" s="225">
        <v>142</v>
      </c>
      <c r="O29" s="224">
        <v>79</v>
      </c>
      <c r="P29" s="224">
        <v>1</v>
      </c>
      <c r="Q29" s="223">
        <f>IF(AND(ISBLANK(N29),ISBLANK(O29)),"",N29+O29)</f>
        <v>221</v>
      </c>
      <c r="R29" s="222">
        <f>IF(ISNUMBER($H29),1-$H29,"")</f>
        <v>1</v>
      </c>
      <c r="S29" s="221"/>
    </row>
    <row r="30" spans="1:19" ht="12.75" customHeight="1" thickBot="1">
      <c r="A30" s="228" t="s">
        <v>83</v>
      </c>
      <c r="B30" s="227"/>
      <c r="C30" s="226">
        <v>3</v>
      </c>
      <c r="D30" s="225"/>
      <c r="E30" s="224"/>
      <c r="F30" s="224"/>
      <c r="G30" s="223">
        <f>IF(AND(ISBLANK(D30),ISBLANK(E30)),"",D30+E30)</f>
      </c>
      <c r="H30" s="222">
        <f>IF(OR(ISNUMBER($G30),ISNUMBER($Q30)),(SIGN(N($G30)-N($Q30))+1)/2,"")</f>
      </c>
      <c r="I30" s="221"/>
      <c r="K30" s="228" t="s">
        <v>82</v>
      </c>
      <c r="L30" s="227"/>
      <c r="M30" s="226">
        <v>3</v>
      </c>
      <c r="N30" s="225"/>
      <c r="O30" s="224"/>
      <c r="P30" s="224"/>
      <c r="Q30" s="223">
        <f>IF(AND(ISBLANK(N30),ISBLANK(O30)),"",N30+O30)</f>
      </c>
      <c r="R30" s="222">
        <f>IF(ISNUMBER($H30),1-$H30,"")</f>
      </c>
      <c r="S30" s="221"/>
    </row>
    <row r="31" spans="1:19" ht="12.75" customHeight="1">
      <c r="A31" s="220"/>
      <c r="B31" s="219"/>
      <c r="C31" s="218">
        <v>4</v>
      </c>
      <c r="D31" s="217"/>
      <c r="E31" s="216"/>
      <c r="F31" s="216"/>
      <c r="G31" s="215">
        <f>IF(AND(ISBLANK(D31),ISBLANK(E31)),"",D31+E31)</f>
      </c>
      <c r="H31" s="214">
        <f>IF(OR(ISNUMBER($G31),ISNUMBER($Q31)),(SIGN(N($G31)-N($Q31))+1)/2,"")</f>
      </c>
      <c r="I31" s="213">
        <f>IF(ISNUMBER(H32),(SIGN(1000*($H32-$R32)+$G32-$Q32)+1)/2,"")</f>
        <v>0</v>
      </c>
      <c r="K31" s="220"/>
      <c r="L31" s="219"/>
      <c r="M31" s="218">
        <v>4</v>
      </c>
      <c r="N31" s="217"/>
      <c r="O31" s="216"/>
      <c r="P31" s="216"/>
      <c r="Q31" s="215">
        <f>IF(AND(ISBLANK(N31),ISBLANK(O31)),"",N31+O31)</f>
      </c>
      <c r="R31" s="214">
        <f>IF(ISNUMBER($H31),1-$H31,"")</f>
      </c>
      <c r="S31" s="213">
        <f>IF(ISNUMBER($I31),1-$I31,"")</f>
        <v>1</v>
      </c>
    </row>
    <row r="32" spans="1:19" ht="15.75" customHeight="1" thickBot="1">
      <c r="A32" s="212">
        <v>24112</v>
      </c>
      <c r="B32" s="211"/>
      <c r="C32" s="210" t="s">
        <v>12</v>
      </c>
      <c r="D32" s="207">
        <f>IF(ISNUMBER($G32),SUM(D28:D31),"")</f>
        <v>295</v>
      </c>
      <c r="E32" s="209">
        <f>IF(ISNUMBER($G32),SUM(E28:E31),"")</f>
        <v>124</v>
      </c>
      <c r="F32" s="209">
        <f>IF(ISNUMBER($G32),SUM(F28:F31),"")</f>
        <v>6</v>
      </c>
      <c r="G32" s="208">
        <f>IF(SUM($G28:$G31)+SUM($Q28:$Q31)&gt;0,SUM(G28:G31),"")</f>
        <v>419</v>
      </c>
      <c r="H32" s="207">
        <f>IF(ISNUMBER($G32),SUM(H28:H31),"")</f>
        <v>0</v>
      </c>
      <c r="I32" s="206"/>
      <c r="K32" s="212">
        <v>1116</v>
      </c>
      <c r="L32" s="211"/>
      <c r="M32" s="210" t="s">
        <v>12</v>
      </c>
      <c r="N32" s="207">
        <f>IF(ISNUMBER($G32),SUM(N28:N31),"")</f>
        <v>308</v>
      </c>
      <c r="O32" s="209">
        <f>IF(ISNUMBER($G32),SUM(O28:O31),"")</f>
        <v>151</v>
      </c>
      <c r="P32" s="209">
        <f>IF(ISNUMBER($G32),SUM(P28:P31),"")</f>
        <v>2</v>
      </c>
      <c r="Q32" s="208">
        <f>IF(SUM($G28:$G31)+SUM($Q28:$Q31)&gt;0,SUM(Q28:Q31),"")</f>
        <v>459</v>
      </c>
      <c r="R32" s="207">
        <f>IF(ISNUMBER($G32),SUM(R28:R31),"")</f>
        <v>2</v>
      </c>
      <c r="S32" s="206"/>
    </row>
    <row r="33" spans="1:19" ht="12.75" customHeight="1">
      <c r="A33" s="237" t="s">
        <v>81</v>
      </c>
      <c r="B33" s="236"/>
      <c r="C33" s="235">
        <v>1</v>
      </c>
      <c r="D33" s="234">
        <v>145</v>
      </c>
      <c r="E33" s="233">
        <v>54</v>
      </c>
      <c r="F33" s="233">
        <v>5</v>
      </c>
      <c r="G33" s="232">
        <f>IF(AND(ISBLANK(D33),ISBLANK(E33)),"",D33+E33)</f>
        <v>199</v>
      </c>
      <c r="H33" s="231">
        <f>IF(OR(ISNUMBER($G33),ISNUMBER($Q33)),(SIGN(N($G33)-N($Q33))+1)/2,"")</f>
        <v>0</v>
      </c>
      <c r="I33" s="221"/>
      <c r="K33" s="237" t="s">
        <v>80</v>
      </c>
      <c r="L33" s="236"/>
      <c r="M33" s="235">
        <v>1</v>
      </c>
      <c r="N33" s="234">
        <v>148</v>
      </c>
      <c r="O33" s="233">
        <v>71</v>
      </c>
      <c r="P33" s="233">
        <v>3</v>
      </c>
      <c r="Q33" s="232">
        <f>IF(AND(ISBLANK(N33),ISBLANK(O33)),"",N33+O33)</f>
        <v>219</v>
      </c>
      <c r="R33" s="231">
        <f>IF(ISNUMBER($H33),1-$H33,"")</f>
        <v>1</v>
      </c>
      <c r="S33" s="221"/>
    </row>
    <row r="34" spans="1:19" ht="12.75" customHeight="1">
      <c r="A34" s="230"/>
      <c r="B34" s="229"/>
      <c r="C34" s="226">
        <v>2</v>
      </c>
      <c r="D34" s="225">
        <v>128</v>
      </c>
      <c r="E34" s="224">
        <v>88</v>
      </c>
      <c r="F34" s="224">
        <v>1</v>
      </c>
      <c r="G34" s="223">
        <f>IF(AND(ISBLANK(D34),ISBLANK(E34)),"",D34+E34)</f>
        <v>216</v>
      </c>
      <c r="H34" s="222">
        <f>IF(OR(ISNUMBER($G34),ISNUMBER($Q34)),(SIGN(N($G34)-N($Q34))+1)/2,"")</f>
        <v>0</v>
      </c>
      <c r="I34" s="221"/>
      <c r="K34" s="230"/>
      <c r="L34" s="229"/>
      <c r="M34" s="226">
        <v>2</v>
      </c>
      <c r="N34" s="225">
        <v>154</v>
      </c>
      <c r="O34" s="224">
        <v>71</v>
      </c>
      <c r="P34" s="224">
        <v>1</v>
      </c>
      <c r="Q34" s="223">
        <f>IF(AND(ISBLANK(N34),ISBLANK(O34)),"",N34+O34)</f>
        <v>225</v>
      </c>
      <c r="R34" s="222">
        <f>IF(ISNUMBER($H34),1-$H34,"")</f>
        <v>1</v>
      </c>
      <c r="S34" s="221"/>
    </row>
    <row r="35" spans="1:19" ht="12.75" customHeight="1" thickBot="1">
      <c r="A35" s="228" t="s">
        <v>79</v>
      </c>
      <c r="B35" s="227"/>
      <c r="C35" s="226">
        <v>3</v>
      </c>
      <c r="D35" s="225"/>
      <c r="E35" s="224"/>
      <c r="F35" s="224"/>
      <c r="G35" s="223">
        <f>IF(AND(ISBLANK(D35),ISBLANK(E35)),"",D35+E35)</f>
      </c>
      <c r="H35" s="222">
        <f>IF(OR(ISNUMBER($G35),ISNUMBER($Q35)),(SIGN(N($G35)-N($Q35))+1)/2,"")</f>
      </c>
      <c r="I35" s="221"/>
      <c r="K35" s="228" t="s">
        <v>78</v>
      </c>
      <c r="L35" s="227"/>
      <c r="M35" s="226">
        <v>3</v>
      </c>
      <c r="N35" s="225"/>
      <c r="O35" s="224"/>
      <c r="P35" s="224"/>
      <c r="Q35" s="223">
        <f>IF(AND(ISBLANK(N35),ISBLANK(O35)),"",N35+O35)</f>
      </c>
      <c r="R35" s="222">
        <f>IF(ISNUMBER($H35),1-$H35,"")</f>
      </c>
      <c r="S35" s="221"/>
    </row>
    <row r="36" spans="1:19" ht="12.75" customHeight="1">
      <c r="A36" s="220"/>
      <c r="B36" s="219"/>
      <c r="C36" s="218">
        <v>4</v>
      </c>
      <c r="D36" s="217"/>
      <c r="E36" s="216"/>
      <c r="F36" s="216"/>
      <c r="G36" s="215">
        <f>IF(AND(ISBLANK(D36),ISBLANK(E36)),"",D36+E36)</f>
      </c>
      <c r="H36" s="214">
        <f>IF(OR(ISNUMBER($G36),ISNUMBER($Q36)),(SIGN(N($G36)-N($Q36))+1)/2,"")</f>
      </c>
      <c r="I36" s="213">
        <f>IF(ISNUMBER(H37),(SIGN(1000*($H37-$R37)+$G37-$Q37)+1)/2,"")</f>
        <v>0</v>
      </c>
      <c r="K36" s="220"/>
      <c r="L36" s="219"/>
      <c r="M36" s="218">
        <v>4</v>
      </c>
      <c r="N36" s="217"/>
      <c r="O36" s="216"/>
      <c r="P36" s="216"/>
      <c r="Q36" s="215">
        <f>IF(AND(ISBLANK(N36),ISBLANK(O36)),"",N36+O36)</f>
      </c>
      <c r="R36" s="214">
        <f>IF(ISNUMBER($H36),1-$H36,"")</f>
      </c>
      <c r="S36" s="213">
        <f>IF(ISNUMBER($I36),1-$I36,"")</f>
        <v>1</v>
      </c>
    </row>
    <row r="37" spans="1:19" ht="15.75" customHeight="1" thickBot="1">
      <c r="A37" s="212">
        <v>2631</v>
      </c>
      <c r="B37" s="211"/>
      <c r="C37" s="210" t="s">
        <v>12</v>
      </c>
      <c r="D37" s="207">
        <f>IF(ISNUMBER($G37),SUM(D33:D36),"")</f>
        <v>273</v>
      </c>
      <c r="E37" s="209">
        <f>IF(ISNUMBER($G37),SUM(E33:E36),"")</f>
        <v>142</v>
      </c>
      <c r="F37" s="209">
        <f>IF(ISNUMBER($G37),SUM(F33:F36),"")</f>
        <v>6</v>
      </c>
      <c r="G37" s="208">
        <f>IF(SUM($G33:$G36)+SUM($Q33:$Q36)&gt;0,SUM(G33:G36),"")</f>
        <v>415</v>
      </c>
      <c r="H37" s="207">
        <f>IF(ISNUMBER($G37),SUM(H33:H36),"")</f>
        <v>0</v>
      </c>
      <c r="I37" s="206"/>
      <c r="K37" s="212">
        <v>11628</v>
      </c>
      <c r="L37" s="211"/>
      <c r="M37" s="210" t="s">
        <v>12</v>
      </c>
      <c r="N37" s="207">
        <f>IF(ISNUMBER($G37),SUM(N33:N36),"")</f>
        <v>302</v>
      </c>
      <c r="O37" s="209">
        <f>IF(ISNUMBER($G37),SUM(O33:O36),"")</f>
        <v>142</v>
      </c>
      <c r="P37" s="209">
        <f>IF(ISNUMBER($G37),SUM(P33:P36),"")</f>
        <v>4</v>
      </c>
      <c r="Q37" s="208">
        <f>IF(SUM($G33:$G36)+SUM($Q33:$Q36)&gt;0,SUM(Q33:Q36),"")</f>
        <v>444</v>
      </c>
      <c r="R37" s="207">
        <f>IF(ISNUMBER($G37),SUM(R33:R36),"")</f>
        <v>2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1780</v>
      </c>
      <c r="E39" s="201">
        <f>IF(ISNUMBER($G39),SUM(E12,E17,E22,E27,E32,E37),"")</f>
        <v>796</v>
      </c>
      <c r="F39" s="201">
        <f>IF(ISNUMBER($G39),SUM(F12,F17,F22,F27,F32,F37),"")</f>
        <v>31</v>
      </c>
      <c r="G39" s="200">
        <f>IF(SUM($G$8:$G$37)+SUM($Q$8:$Q$37)&gt;0,SUM(G12,G17,G22,G27,G32,G37),"")</f>
        <v>2576</v>
      </c>
      <c r="H39" s="199">
        <f>IF(SUM($G$8:$G$37)+SUM($Q$8:$Q$37)&gt;0,SUM(H12,H17,H22,H27,H32,H37),"")</f>
        <v>5</v>
      </c>
      <c r="I39" s="198">
        <f>IF(ISNUMBER($G39),(SIGN($G39-$Q39)+1)/IF(COUNT(I$11,I$16,I$21,I$26,I$31,I$36)&gt;3,1,2),"")</f>
        <v>0</v>
      </c>
      <c r="K39" s="205"/>
      <c r="L39" s="204"/>
      <c r="M39" s="203" t="s">
        <v>15</v>
      </c>
      <c r="N39" s="202">
        <f>IF(ISNUMBER($G39),SUM(N12,N17,N22,N27,N32,N37),"")</f>
        <v>1822</v>
      </c>
      <c r="O39" s="201">
        <f>IF(ISNUMBER($G39),SUM(O12,O17,O22,O27,O32,O37),"")</f>
        <v>832</v>
      </c>
      <c r="P39" s="201">
        <f>IF(ISNUMBER($G39),SUM(P12,P17,P22,P27,P32,P37),"")</f>
        <v>24</v>
      </c>
      <c r="Q39" s="200">
        <f>IF(SUM($G$8:$G$37)+SUM($Q$8:$Q$37)&gt;0,SUM(Q12,Q17,Q22,Q27,Q32,Q37),"")</f>
        <v>2654</v>
      </c>
      <c r="R39" s="199">
        <f>IF(SUM($G$8:$G$37)+SUM($Q$8:$Q$37)&gt;0,SUM(R12,R17,R22,R27,R32,R37),"")</f>
        <v>7</v>
      </c>
      <c r="S39" s="19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76</v>
      </c>
      <c r="D41" s="197"/>
      <c r="E41" s="197"/>
      <c r="G41" s="196"/>
      <c r="H41" s="196"/>
      <c r="I41" s="195">
        <f>IF(ISNUMBER(I$39),SUM(I11,I16,I21,I26,I31,I36,I39),"")</f>
        <v>2</v>
      </c>
      <c r="K41" s="189"/>
      <c r="L41" s="191" t="s">
        <v>22</v>
      </c>
      <c r="M41" s="197" t="s">
        <v>77</v>
      </c>
      <c r="N41" s="197"/>
      <c r="O41" s="197"/>
      <c r="Q41" s="196" t="s">
        <v>16</v>
      </c>
      <c r="R41" s="196"/>
      <c r="S41" s="195">
        <f>IF(ISNUMBER(S$39),SUM(S11,S16,S21,S26,S31,S36,S39),"")</f>
        <v>6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76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75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KK Jiří Poděbrady -  B – AC Sparta Praha -  A</v>
      </c>
    </row>
    <row r="46" spans="2:11" ht="19.5" customHeight="1">
      <c r="B46" s="183" t="s">
        <v>31</v>
      </c>
      <c r="C46" s="187">
        <v>0.7083333333333334</v>
      </c>
      <c r="D46" s="186"/>
      <c r="I46" s="183" t="s">
        <v>33</v>
      </c>
      <c r="J46" s="186">
        <v>18</v>
      </c>
      <c r="K46" s="186"/>
    </row>
    <row r="47" spans="2:19" ht="19.5" customHeight="1">
      <c r="B47" s="183" t="s">
        <v>32</v>
      </c>
      <c r="C47" s="185">
        <v>0.8125</v>
      </c>
      <c r="D47" s="184"/>
      <c r="I47" s="183" t="s">
        <v>34</v>
      </c>
      <c r="J47" s="184">
        <v>15</v>
      </c>
      <c r="K47" s="184"/>
      <c r="P47" s="183" t="s">
        <v>35</v>
      </c>
      <c r="Q47" s="182">
        <v>42978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2"/>
      <c r="B57" s="158"/>
      <c r="C57" s="156"/>
      <c r="D57" s="159"/>
      <c r="E57" s="158"/>
      <c r="F57" s="157"/>
      <c r="G57" s="157"/>
      <c r="H57" s="156"/>
      <c r="I57" s="159"/>
      <c r="J57" s="161"/>
      <c r="K57" s="160"/>
      <c r="L57" s="158"/>
      <c r="M57" s="156"/>
      <c r="N57" s="159"/>
      <c r="O57" s="158"/>
      <c r="P57" s="157"/>
      <c r="Q57" s="157"/>
      <c r="R57" s="156"/>
      <c r="S57" s="155"/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 t="s">
        <v>74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7" t="s">
        <v>73</v>
      </c>
      <c r="D66" s="136"/>
      <c r="E66" s="136"/>
      <c r="F66" s="136"/>
      <c r="G66" s="136"/>
      <c r="H66" s="136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4" t="s">
        <v>0</v>
      </c>
      <c r="C1" s="264"/>
      <c r="D1" s="263" t="s">
        <v>1</v>
      </c>
      <c r="E1" s="263"/>
      <c r="F1" s="263"/>
      <c r="G1" s="263"/>
      <c r="H1" s="263"/>
      <c r="I1" s="263"/>
      <c r="K1" s="183" t="s">
        <v>38</v>
      </c>
      <c r="L1" s="262" t="s">
        <v>129</v>
      </c>
      <c r="M1" s="262"/>
      <c r="N1" s="262"/>
      <c r="O1" s="261" t="s">
        <v>37</v>
      </c>
      <c r="P1" s="261"/>
      <c r="Q1" s="265">
        <v>42468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128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127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237" t="s">
        <v>126</v>
      </c>
      <c r="B8" s="236"/>
      <c r="C8" s="235">
        <v>1</v>
      </c>
      <c r="D8" s="234">
        <v>145</v>
      </c>
      <c r="E8" s="233">
        <v>98</v>
      </c>
      <c r="F8" s="233">
        <v>1</v>
      </c>
      <c r="G8" s="232">
        <f>IF(AND(ISBLANK(D8),ISBLANK(E8)),"",D8+E8)</f>
        <v>243</v>
      </c>
      <c r="H8" s="231">
        <f>IF(OR(ISNUMBER($G8),ISNUMBER($Q8)),(SIGN(N($G8)-N($Q8))+1)/2,"")</f>
        <v>1</v>
      </c>
      <c r="I8" s="221"/>
      <c r="K8" s="237" t="s">
        <v>125</v>
      </c>
      <c r="L8" s="236"/>
      <c r="M8" s="235">
        <v>1</v>
      </c>
      <c r="N8" s="234">
        <v>145</v>
      </c>
      <c r="O8" s="233">
        <v>62</v>
      </c>
      <c r="P8" s="233">
        <v>6</v>
      </c>
      <c r="Q8" s="232">
        <f>IF(AND(ISBLANK(N8),ISBLANK(O8)),"",N8+O8)</f>
        <v>207</v>
      </c>
      <c r="R8" s="231">
        <f>IF(ISNUMBER($H8),1-$H8,"")</f>
        <v>0</v>
      </c>
      <c r="S8" s="221"/>
    </row>
    <row r="9" spans="1:19" ht="12.75" customHeight="1">
      <c r="A9" s="230"/>
      <c r="B9" s="229"/>
      <c r="C9" s="226">
        <v>2</v>
      </c>
      <c r="D9" s="225">
        <v>158</v>
      </c>
      <c r="E9" s="224">
        <v>63</v>
      </c>
      <c r="F9" s="224">
        <v>4</v>
      </c>
      <c r="G9" s="223">
        <f>IF(AND(ISBLANK(D9),ISBLANK(E9)),"",D9+E9)</f>
        <v>221</v>
      </c>
      <c r="H9" s="222">
        <f>IF(OR(ISNUMBER($G9),ISNUMBER($Q9)),(SIGN(N($G9)-N($Q9))+1)/2,"")</f>
        <v>1</v>
      </c>
      <c r="I9" s="221"/>
      <c r="K9" s="230"/>
      <c r="L9" s="229"/>
      <c r="M9" s="226">
        <v>2</v>
      </c>
      <c r="N9" s="225">
        <v>147</v>
      </c>
      <c r="O9" s="224">
        <v>50</v>
      </c>
      <c r="P9" s="224">
        <v>6</v>
      </c>
      <c r="Q9" s="223">
        <f>IF(AND(ISBLANK(N9),ISBLANK(O9)),"",N9+O9)</f>
        <v>197</v>
      </c>
      <c r="R9" s="222">
        <f>IF(ISNUMBER($H9),1-$H9,"")</f>
        <v>0</v>
      </c>
      <c r="S9" s="221"/>
    </row>
    <row r="10" spans="1:19" ht="12.75" customHeight="1" thickBot="1">
      <c r="A10" s="228" t="s">
        <v>124</v>
      </c>
      <c r="B10" s="227"/>
      <c r="C10" s="226">
        <v>3</v>
      </c>
      <c r="D10" s="225"/>
      <c r="E10" s="224"/>
      <c r="F10" s="224"/>
      <c r="G10" s="223">
        <f>IF(AND(ISBLANK(D10),ISBLANK(E10)),"",D10+E10)</f>
      </c>
      <c r="H10" s="222">
        <f>IF(OR(ISNUMBER($G10),ISNUMBER($Q10)),(SIGN(N($G10)-N($Q10))+1)/2,"")</f>
      </c>
      <c r="I10" s="221"/>
      <c r="K10" s="228" t="s">
        <v>123</v>
      </c>
      <c r="L10" s="227"/>
      <c r="M10" s="226">
        <v>3</v>
      </c>
      <c r="N10" s="225"/>
      <c r="O10" s="224"/>
      <c r="P10" s="224"/>
      <c r="Q10" s="223">
        <f>IF(AND(ISBLANK(N10),ISBLANK(O10)),"",N10+O10)</f>
      </c>
      <c r="R10" s="222">
        <f>IF(ISNUMBER($H10),1-$H10,"")</f>
      </c>
      <c r="S10" s="221"/>
    </row>
    <row r="11" spans="1:19" ht="12.75" customHeight="1">
      <c r="A11" s="220"/>
      <c r="B11" s="219"/>
      <c r="C11" s="218">
        <v>4</v>
      </c>
      <c r="D11" s="217"/>
      <c r="E11" s="216"/>
      <c r="F11" s="216"/>
      <c r="G11" s="215">
        <f>IF(AND(ISBLANK(D11),ISBLANK(E11)),"",D11+E11)</f>
      </c>
      <c r="H11" s="214">
        <f>IF(OR(ISNUMBER($G11),ISNUMBER($Q11)),(SIGN(N($G11)-N($Q11))+1)/2,"")</f>
      </c>
      <c r="I11" s="213">
        <f>IF(ISNUMBER(H12),(SIGN(1000*($H12-$R12)+$G12-$Q12)+1)/2,"")</f>
        <v>1</v>
      </c>
      <c r="K11" s="220"/>
      <c r="L11" s="219"/>
      <c r="M11" s="218">
        <v>4</v>
      </c>
      <c r="N11" s="217"/>
      <c r="O11" s="216"/>
      <c r="P11" s="216"/>
      <c r="Q11" s="215">
        <f>IF(AND(ISBLANK(N11),ISBLANK(O11)),"",N11+O11)</f>
      </c>
      <c r="R11" s="214">
        <f>IF(ISNUMBER($H11),1-$H11,"")</f>
      </c>
      <c r="S11" s="213">
        <f>IF(ISNUMBER($I11),1-$I11,"")</f>
        <v>0</v>
      </c>
    </row>
    <row r="12" spans="1:19" ht="15.75" customHeight="1" thickBot="1">
      <c r="A12" s="212">
        <v>946</v>
      </c>
      <c r="B12" s="211"/>
      <c r="C12" s="210" t="s">
        <v>12</v>
      </c>
      <c r="D12" s="207">
        <f>IF(ISNUMBER($G12),SUM(D8:D11),"")</f>
        <v>303</v>
      </c>
      <c r="E12" s="209">
        <f>IF(ISNUMBER($G12),SUM(E8:E11),"")</f>
        <v>161</v>
      </c>
      <c r="F12" s="209">
        <f>IF(ISNUMBER($G12),SUM(F8:F11),"")</f>
        <v>5</v>
      </c>
      <c r="G12" s="208">
        <f>IF(SUM($G8:$G11)+SUM($Q8:$Q11)&gt;0,SUM(G8:G11),"")</f>
        <v>464</v>
      </c>
      <c r="H12" s="207">
        <f>IF(ISNUMBER($G12),SUM(H8:H11),"")</f>
        <v>2</v>
      </c>
      <c r="I12" s="206"/>
      <c r="K12" s="212">
        <v>15163</v>
      </c>
      <c r="L12" s="211"/>
      <c r="M12" s="210" t="s">
        <v>12</v>
      </c>
      <c r="N12" s="207">
        <f>IF(ISNUMBER($G12),SUM(N8:N11),"")</f>
        <v>292</v>
      </c>
      <c r="O12" s="209">
        <f>IF(ISNUMBER($G12),SUM(O8:O11),"")</f>
        <v>112</v>
      </c>
      <c r="P12" s="209">
        <f>IF(ISNUMBER($G12),SUM(P8:P11),"")</f>
        <v>12</v>
      </c>
      <c r="Q12" s="208">
        <f>IF(SUM($G8:$G11)+SUM($Q8:$Q11)&gt;0,SUM(Q8:Q11),"")</f>
        <v>404</v>
      </c>
      <c r="R12" s="207">
        <f>IF(ISNUMBER($G12),SUM(R8:R11),"")</f>
        <v>0</v>
      </c>
      <c r="S12" s="206"/>
    </row>
    <row r="13" spans="1:19" ht="12.75" customHeight="1">
      <c r="A13" s="237" t="s">
        <v>122</v>
      </c>
      <c r="B13" s="236"/>
      <c r="C13" s="235">
        <v>1</v>
      </c>
      <c r="D13" s="234">
        <v>140</v>
      </c>
      <c r="E13" s="233">
        <v>80</v>
      </c>
      <c r="F13" s="233">
        <v>1</v>
      </c>
      <c r="G13" s="232">
        <f>IF(AND(ISBLANK(D13),ISBLANK(E13)),"",D13+E13)</f>
        <v>220</v>
      </c>
      <c r="H13" s="231">
        <f>IF(OR(ISNUMBER($G13),ISNUMBER($Q13)),(SIGN(N($G13)-N($Q13))+1)/2,"")</f>
        <v>1</v>
      </c>
      <c r="I13" s="221"/>
      <c r="K13" s="237" t="s">
        <v>121</v>
      </c>
      <c r="L13" s="236"/>
      <c r="M13" s="235">
        <v>1</v>
      </c>
      <c r="N13" s="234">
        <v>154</v>
      </c>
      <c r="O13" s="233">
        <v>54</v>
      </c>
      <c r="P13" s="233">
        <v>3</v>
      </c>
      <c r="Q13" s="232">
        <f>IF(AND(ISBLANK(N13),ISBLANK(O13)),"",N13+O13)</f>
        <v>208</v>
      </c>
      <c r="R13" s="231">
        <f>IF(ISNUMBER($H13),1-$H13,"")</f>
        <v>0</v>
      </c>
      <c r="S13" s="221"/>
    </row>
    <row r="14" spans="1:19" ht="12.75" customHeight="1">
      <c r="A14" s="230"/>
      <c r="B14" s="229"/>
      <c r="C14" s="226">
        <v>2</v>
      </c>
      <c r="D14" s="225">
        <v>147</v>
      </c>
      <c r="E14" s="224">
        <v>63</v>
      </c>
      <c r="F14" s="224">
        <v>3</v>
      </c>
      <c r="G14" s="223">
        <f>IF(AND(ISBLANK(D14),ISBLANK(E14)),"",D14+E14)</f>
        <v>210</v>
      </c>
      <c r="H14" s="222">
        <f>IF(OR(ISNUMBER($G14),ISNUMBER($Q14)),(SIGN(N($G14)-N($Q14))+1)/2,"")</f>
        <v>1</v>
      </c>
      <c r="I14" s="221"/>
      <c r="K14" s="230"/>
      <c r="L14" s="229"/>
      <c r="M14" s="226">
        <v>2</v>
      </c>
      <c r="N14" s="225">
        <v>139</v>
      </c>
      <c r="O14" s="224">
        <v>70</v>
      </c>
      <c r="P14" s="224">
        <v>2</v>
      </c>
      <c r="Q14" s="223">
        <f>IF(AND(ISBLANK(N14),ISBLANK(O14)),"",N14+O14)</f>
        <v>209</v>
      </c>
      <c r="R14" s="222">
        <f>IF(ISNUMBER($H14),1-$H14,"")</f>
        <v>0</v>
      </c>
      <c r="S14" s="221"/>
    </row>
    <row r="15" spans="1:19" ht="12.75" customHeight="1" thickBot="1">
      <c r="A15" s="228" t="s">
        <v>120</v>
      </c>
      <c r="B15" s="227"/>
      <c r="C15" s="226">
        <v>3</v>
      </c>
      <c r="D15" s="225"/>
      <c r="E15" s="224"/>
      <c r="F15" s="224"/>
      <c r="G15" s="223">
        <f>IF(AND(ISBLANK(D15),ISBLANK(E15)),"",D15+E15)</f>
      </c>
      <c r="H15" s="222">
        <f>IF(OR(ISNUMBER($G15),ISNUMBER($Q15)),(SIGN(N($G15)-N($Q15))+1)/2,"")</f>
      </c>
      <c r="I15" s="221"/>
      <c r="K15" s="228" t="s">
        <v>111</v>
      </c>
      <c r="L15" s="227"/>
      <c r="M15" s="226">
        <v>3</v>
      </c>
      <c r="N15" s="225"/>
      <c r="O15" s="224"/>
      <c r="P15" s="224"/>
      <c r="Q15" s="223">
        <f>IF(AND(ISBLANK(N15),ISBLANK(O15)),"",N15+O15)</f>
      </c>
      <c r="R15" s="222">
        <f>IF(ISNUMBER($H15),1-$H15,"")</f>
      </c>
      <c r="S15" s="221"/>
    </row>
    <row r="16" spans="1:19" ht="12.75" customHeight="1">
      <c r="A16" s="220"/>
      <c r="B16" s="219"/>
      <c r="C16" s="218">
        <v>4</v>
      </c>
      <c r="D16" s="217"/>
      <c r="E16" s="216"/>
      <c r="F16" s="216"/>
      <c r="G16" s="215">
        <f>IF(AND(ISBLANK(D16),ISBLANK(E16)),"",D16+E16)</f>
      </c>
      <c r="H16" s="214">
        <f>IF(OR(ISNUMBER($G16),ISNUMBER($Q16)),(SIGN(N($G16)-N($Q16))+1)/2,"")</f>
      </c>
      <c r="I16" s="213">
        <f>IF(ISNUMBER(H17),(SIGN(1000*($H17-$R17)+$G17-$Q17)+1)/2,"")</f>
        <v>1</v>
      </c>
      <c r="K16" s="220"/>
      <c r="L16" s="219"/>
      <c r="M16" s="218">
        <v>4</v>
      </c>
      <c r="N16" s="217"/>
      <c r="O16" s="216"/>
      <c r="P16" s="216"/>
      <c r="Q16" s="215">
        <f>IF(AND(ISBLANK(N16),ISBLANK(O16)),"",N16+O16)</f>
      </c>
      <c r="R16" s="214">
        <f>IF(ISNUMBER($H16),1-$H16,"")</f>
      </c>
      <c r="S16" s="213">
        <f>IF(ISNUMBER($I16),1-$I16,"")</f>
        <v>0</v>
      </c>
    </row>
    <row r="17" spans="1:19" ht="15.75" customHeight="1" thickBot="1">
      <c r="A17" s="212">
        <v>18625</v>
      </c>
      <c r="B17" s="211"/>
      <c r="C17" s="210" t="s">
        <v>12</v>
      </c>
      <c r="D17" s="207">
        <f>IF(ISNUMBER($G17),SUM(D13:D16),"")</f>
        <v>287</v>
      </c>
      <c r="E17" s="209">
        <f>IF(ISNUMBER($G17),SUM(E13:E16),"")</f>
        <v>143</v>
      </c>
      <c r="F17" s="209">
        <f>IF(ISNUMBER($G17),SUM(F13:F16),"")</f>
        <v>4</v>
      </c>
      <c r="G17" s="208">
        <f>IF(SUM($G13:$G16)+SUM($Q13:$Q16)&gt;0,SUM(G13:G16),"")</f>
        <v>430</v>
      </c>
      <c r="H17" s="207">
        <f>IF(ISNUMBER($G17),SUM(H13:H16),"")</f>
        <v>2</v>
      </c>
      <c r="I17" s="206"/>
      <c r="K17" s="212">
        <v>1935</v>
      </c>
      <c r="L17" s="211"/>
      <c r="M17" s="210" t="s">
        <v>12</v>
      </c>
      <c r="N17" s="207">
        <f>IF(ISNUMBER($G17),SUM(N13:N16),"")</f>
        <v>293</v>
      </c>
      <c r="O17" s="209">
        <f>IF(ISNUMBER($G17),SUM(O13:O16),"")</f>
        <v>124</v>
      </c>
      <c r="P17" s="209">
        <f>IF(ISNUMBER($G17),SUM(P13:P16),"")</f>
        <v>5</v>
      </c>
      <c r="Q17" s="208">
        <f>IF(SUM($G13:$G16)+SUM($Q13:$Q16)&gt;0,SUM(Q13:Q16),"")</f>
        <v>417</v>
      </c>
      <c r="R17" s="207">
        <f>IF(ISNUMBER($G17),SUM(R13:R16),"")</f>
        <v>0</v>
      </c>
      <c r="S17" s="206"/>
    </row>
    <row r="18" spans="1:19" ht="12.75" customHeight="1">
      <c r="A18" s="237" t="s">
        <v>119</v>
      </c>
      <c r="B18" s="236"/>
      <c r="C18" s="235">
        <v>1</v>
      </c>
      <c r="D18" s="234">
        <v>149</v>
      </c>
      <c r="E18" s="233">
        <v>79</v>
      </c>
      <c r="F18" s="233">
        <v>2</v>
      </c>
      <c r="G18" s="232">
        <f>IF(AND(ISBLANK(D18),ISBLANK(E18)),"",D18+E18)</f>
        <v>228</v>
      </c>
      <c r="H18" s="231">
        <f>IF(OR(ISNUMBER($G18),ISNUMBER($Q18)),(SIGN(N($G18)-N($Q18))+1)/2,"")</f>
        <v>1</v>
      </c>
      <c r="I18" s="221"/>
      <c r="K18" s="237" t="s">
        <v>118</v>
      </c>
      <c r="L18" s="236"/>
      <c r="M18" s="235">
        <v>1</v>
      </c>
      <c r="N18" s="234">
        <v>150</v>
      </c>
      <c r="O18" s="233">
        <v>77</v>
      </c>
      <c r="P18" s="233">
        <v>0</v>
      </c>
      <c r="Q18" s="232">
        <f>IF(AND(ISBLANK(N18),ISBLANK(O18)),"",N18+O18)</f>
        <v>227</v>
      </c>
      <c r="R18" s="231">
        <f>IF(ISNUMBER($H18),1-$H18,"")</f>
        <v>0</v>
      </c>
      <c r="S18" s="221"/>
    </row>
    <row r="19" spans="1:19" ht="12.75" customHeight="1">
      <c r="A19" s="230"/>
      <c r="B19" s="229"/>
      <c r="C19" s="226">
        <v>2</v>
      </c>
      <c r="D19" s="225">
        <v>148</v>
      </c>
      <c r="E19" s="224">
        <v>90</v>
      </c>
      <c r="F19" s="224">
        <v>3</v>
      </c>
      <c r="G19" s="223">
        <f>IF(AND(ISBLANK(D19),ISBLANK(E19)),"",D19+E19)</f>
        <v>238</v>
      </c>
      <c r="H19" s="222">
        <f>IF(OR(ISNUMBER($G19),ISNUMBER($Q19)),(SIGN(N($G19)-N($Q19))+1)/2,"")</f>
        <v>1</v>
      </c>
      <c r="I19" s="221"/>
      <c r="K19" s="230"/>
      <c r="L19" s="229"/>
      <c r="M19" s="226">
        <v>2</v>
      </c>
      <c r="N19" s="225">
        <v>146</v>
      </c>
      <c r="O19" s="224">
        <v>77</v>
      </c>
      <c r="P19" s="224">
        <v>2</v>
      </c>
      <c r="Q19" s="223">
        <f>IF(AND(ISBLANK(N19),ISBLANK(O19)),"",N19+O19)</f>
        <v>223</v>
      </c>
      <c r="R19" s="222">
        <f>IF(ISNUMBER($H19),1-$H19,"")</f>
        <v>0</v>
      </c>
      <c r="S19" s="221"/>
    </row>
    <row r="20" spans="1:19" ht="12.75" customHeight="1" thickBot="1">
      <c r="A20" s="228" t="s">
        <v>117</v>
      </c>
      <c r="B20" s="227"/>
      <c r="C20" s="226">
        <v>3</v>
      </c>
      <c r="D20" s="225"/>
      <c r="E20" s="224"/>
      <c r="F20" s="224"/>
      <c r="G20" s="223">
        <f>IF(AND(ISBLANK(D20),ISBLANK(E20)),"",D20+E20)</f>
      </c>
      <c r="H20" s="222">
        <f>IF(OR(ISNUMBER($G20),ISNUMBER($Q20)),(SIGN(N($G20)-N($Q20))+1)/2,"")</f>
      </c>
      <c r="I20" s="221"/>
      <c r="K20" s="228" t="s">
        <v>116</v>
      </c>
      <c r="L20" s="227"/>
      <c r="M20" s="226">
        <v>3</v>
      </c>
      <c r="N20" s="225"/>
      <c r="O20" s="224"/>
      <c r="P20" s="224"/>
      <c r="Q20" s="223">
        <f>IF(AND(ISBLANK(N20),ISBLANK(O20)),"",N20+O20)</f>
      </c>
      <c r="R20" s="222">
        <f>IF(ISNUMBER($H20),1-$H20,"")</f>
      </c>
      <c r="S20" s="221"/>
    </row>
    <row r="21" spans="1:19" ht="12.75" customHeight="1">
      <c r="A21" s="220"/>
      <c r="B21" s="219"/>
      <c r="C21" s="218">
        <v>4</v>
      </c>
      <c r="D21" s="217"/>
      <c r="E21" s="216"/>
      <c r="F21" s="216"/>
      <c r="G21" s="215">
        <f>IF(AND(ISBLANK(D21),ISBLANK(E21)),"",D21+E21)</f>
      </c>
      <c r="H21" s="214">
        <f>IF(OR(ISNUMBER($G21),ISNUMBER($Q21)),(SIGN(N($G21)-N($Q21))+1)/2,"")</f>
      </c>
      <c r="I21" s="213">
        <f>IF(ISNUMBER(H22),(SIGN(1000*($H22-$R22)+$G22-$Q22)+1)/2,"")</f>
        <v>1</v>
      </c>
      <c r="K21" s="220"/>
      <c r="L21" s="219"/>
      <c r="M21" s="218">
        <v>4</v>
      </c>
      <c r="N21" s="217"/>
      <c r="O21" s="216"/>
      <c r="P21" s="216"/>
      <c r="Q21" s="215">
        <f>IF(AND(ISBLANK(N21),ISBLANK(O21)),"",N21+O21)</f>
      </c>
      <c r="R21" s="214">
        <f>IF(ISNUMBER($H21),1-$H21,"")</f>
      </c>
      <c r="S21" s="213">
        <f>IF(ISNUMBER($I21),1-$I21,"")</f>
        <v>0</v>
      </c>
    </row>
    <row r="22" spans="1:19" ht="15.75" customHeight="1" thickBot="1">
      <c r="A22" s="212">
        <v>14256</v>
      </c>
      <c r="B22" s="211"/>
      <c r="C22" s="210" t="s">
        <v>12</v>
      </c>
      <c r="D22" s="207">
        <f>IF(ISNUMBER($G22),SUM(D18:D21),"")</f>
        <v>297</v>
      </c>
      <c r="E22" s="209">
        <f>IF(ISNUMBER($G22),SUM(E18:E21),"")</f>
        <v>169</v>
      </c>
      <c r="F22" s="209">
        <f>IF(ISNUMBER($G22),SUM(F18:F21),"")</f>
        <v>5</v>
      </c>
      <c r="G22" s="208">
        <f>IF(SUM($G18:$G21)+SUM($Q18:$Q21)&gt;0,SUM(G18:G21),"")</f>
        <v>466</v>
      </c>
      <c r="H22" s="207">
        <f>IF(ISNUMBER($G22),SUM(H18:H21),"")</f>
        <v>2</v>
      </c>
      <c r="I22" s="206"/>
      <c r="K22" s="212">
        <v>16534</v>
      </c>
      <c r="L22" s="211"/>
      <c r="M22" s="210" t="s">
        <v>12</v>
      </c>
      <c r="N22" s="207">
        <f>IF(ISNUMBER($G22),SUM(N18:N21),"")</f>
        <v>296</v>
      </c>
      <c r="O22" s="209">
        <f>IF(ISNUMBER($G22),SUM(O18:O21),"")</f>
        <v>154</v>
      </c>
      <c r="P22" s="209">
        <f>IF(ISNUMBER($G22),SUM(P18:P21),"")</f>
        <v>2</v>
      </c>
      <c r="Q22" s="208">
        <f>IF(SUM($G18:$G21)+SUM($Q18:$Q21)&gt;0,SUM(Q18:Q21),"")</f>
        <v>450</v>
      </c>
      <c r="R22" s="207">
        <f>IF(ISNUMBER($G22),SUM(R18:R21),"")</f>
        <v>0</v>
      </c>
      <c r="S22" s="206"/>
    </row>
    <row r="23" spans="1:19" ht="12.75" customHeight="1">
      <c r="A23" s="237" t="s">
        <v>115</v>
      </c>
      <c r="B23" s="236"/>
      <c r="C23" s="235">
        <v>1</v>
      </c>
      <c r="D23" s="234">
        <v>168</v>
      </c>
      <c r="E23" s="233">
        <v>81</v>
      </c>
      <c r="F23" s="233">
        <v>0</v>
      </c>
      <c r="G23" s="232">
        <f>IF(AND(ISBLANK(D23),ISBLANK(E23)),"",D23+E23)</f>
        <v>249</v>
      </c>
      <c r="H23" s="231">
        <f>IF(OR(ISNUMBER($G23),ISNUMBER($Q23)),(SIGN(N($G23)-N($Q23))+1)/2,"")</f>
        <v>1</v>
      </c>
      <c r="I23" s="221"/>
      <c r="K23" s="237" t="s">
        <v>114</v>
      </c>
      <c r="L23" s="236"/>
      <c r="M23" s="235">
        <v>1</v>
      </c>
      <c r="N23" s="234">
        <v>145</v>
      </c>
      <c r="O23" s="233">
        <v>61</v>
      </c>
      <c r="P23" s="233">
        <v>4</v>
      </c>
      <c r="Q23" s="232">
        <f>IF(AND(ISBLANK(N23),ISBLANK(O23)),"",N23+O23)</f>
        <v>206</v>
      </c>
      <c r="R23" s="231">
        <f>IF(ISNUMBER($H23),1-$H23,"")</f>
        <v>0</v>
      </c>
      <c r="S23" s="221"/>
    </row>
    <row r="24" spans="1:19" ht="12.75" customHeight="1">
      <c r="A24" s="230"/>
      <c r="B24" s="229"/>
      <c r="C24" s="226">
        <v>2</v>
      </c>
      <c r="D24" s="225">
        <v>145</v>
      </c>
      <c r="E24" s="224">
        <v>63</v>
      </c>
      <c r="F24" s="224">
        <v>3</v>
      </c>
      <c r="G24" s="223">
        <f>IF(AND(ISBLANK(D24),ISBLANK(E24)),"",D24+E24)</f>
        <v>208</v>
      </c>
      <c r="H24" s="222">
        <f>IF(OR(ISNUMBER($G24),ISNUMBER($Q24)),(SIGN(N($G24)-N($Q24))+1)/2,"")</f>
        <v>0</v>
      </c>
      <c r="I24" s="221"/>
      <c r="K24" s="230"/>
      <c r="L24" s="229"/>
      <c r="M24" s="226">
        <v>2</v>
      </c>
      <c r="N24" s="225">
        <v>150</v>
      </c>
      <c r="O24" s="224">
        <v>70</v>
      </c>
      <c r="P24" s="224">
        <v>3</v>
      </c>
      <c r="Q24" s="223">
        <f>IF(AND(ISBLANK(N24),ISBLANK(O24)),"",N24+O24)</f>
        <v>220</v>
      </c>
      <c r="R24" s="222">
        <f>IF(ISNUMBER($H24),1-$H24,"")</f>
        <v>1</v>
      </c>
      <c r="S24" s="221"/>
    </row>
    <row r="25" spans="1:19" ht="12.75" customHeight="1" thickBot="1">
      <c r="A25" s="228" t="s">
        <v>113</v>
      </c>
      <c r="B25" s="227"/>
      <c r="C25" s="226">
        <v>3</v>
      </c>
      <c r="D25" s="225"/>
      <c r="E25" s="224"/>
      <c r="F25" s="224"/>
      <c r="G25" s="223">
        <f>IF(AND(ISBLANK(D25),ISBLANK(E25)),"",D25+E25)</f>
      </c>
      <c r="H25" s="222">
        <f>IF(OR(ISNUMBER($G25),ISNUMBER($Q25)),(SIGN(N($G25)-N($Q25))+1)/2,"")</f>
      </c>
      <c r="I25" s="221"/>
      <c r="K25" s="228" t="s">
        <v>81</v>
      </c>
      <c r="L25" s="227"/>
      <c r="M25" s="226">
        <v>3</v>
      </c>
      <c r="N25" s="225"/>
      <c r="O25" s="224"/>
      <c r="P25" s="224"/>
      <c r="Q25" s="223">
        <f>IF(AND(ISBLANK(N25),ISBLANK(O25)),"",N25+O25)</f>
      </c>
      <c r="R25" s="222">
        <f>IF(ISNUMBER($H25),1-$H25,"")</f>
      </c>
      <c r="S25" s="221"/>
    </row>
    <row r="26" spans="1:19" ht="12.75" customHeight="1">
      <c r="A26" s="220"/>
      <c r="B26" s="219"/>
      <c r="C26" s="218">
        <v>4</v>
      </c>
      <c r="D26" s="217"/>
      <c r="E26" s="216"/>
      <c r="F26" s="216"/>
      <c r="G26" s="215">
        <f>IF(AND(ISBLANK(D26),ISBLANK(E26)),"",D26+E26)</f>
      </c>
      <c r="H26" s="214">
        <f>IF(OR(ISNUMBER($G26),ISNUMBER($Q26)),(SIGN(N($G26)-N($Q26))+1)/2,"")</f>
      </c>
      <c r="I26" s="213">
        <f>IF(ISNUMBER(H27),(SIGN(1000*($H27-$R27)+$G27-$Q27)+1)/2,"")</f>
        <v>1</v>
      </c>
      <c r="K26" s="220"/>
      <c r="L26" s="219"/>
      <c r="M26" s="218">
        <v>4</v>
      </c>
      <c r="N26" s="217"/>
      <c r="O26" s="216"/>
      <c r="P26" s="216"/>
      <c r="Q26" s="215">
        <f>IF(AND(ISBLANK(N26),ISBLANK(O26)),"",N26+O26)</f>
      </c>
      <c r="R26" s="214">
        <f>IF(ISNUMBER($H26),1-$H26,"")</f>
      </c>
      <c r="S26" s="213">
        <f>IF(ISNUMBER($I26),1-$I26,"")</f>
        <v>0</v>
      </c>
    </row>
    <row r="27" spans="1:19" ht="15.75" customHeight="1" thickBot="1">
      <c r="A27" s="212">
        <v>845</v>
      </c>
      <c r="B27" s="211"/>
      <c r="C27" s="210" t="s">
        <v>12</v>
      </c>
      <c r="D27" s="207">
        <f>IF(ISNUMBER($G27),SUM(D23:D26),"")</f>
        <v>313</v>
      </c>
      <c r="E27" s="209">
        <f>IF(ISNUMBER($G27),SUM(E23:E26),"")</f>
        <v>144</v>
      </c>
      <c r="F27" s="209">
        <f>IF(ISNUMBER($G27),SUM(F23:F26),"")</f>
        <v>3</v>
      </c>
      <c r="G27" s="208">
        <f>IF(SUM($G23:$G26)+SUM($Q23:$Q26)&gt;0,SUM(G23:G26),"")</f>
        <v>457</v>
      </c>
      <c r="H27" s="207">
        <f>IF(ISNUMBER($G27),SUM(H23:H26),"")</f>
        <v>1</v>
      </c>
      <c r="I27" s="206"/>
      <c r="K27" s="212">
        <v>1932</v>
      </c>
      <c r="L27" s="211"/>
      <c r="M27" s="210" t="s">
        <v>12</v>
      </c>
      <c r="N27" s="207">
        <f>IF(ISNUMBER($G27),SUM(N23:N26),"")</f>
        <v>295</v>
      </c>
      <c r="O27" s="209">
        <f>IF(ISNUMBER($G27),SUM(O23:O26),"")</f>
        <v>131</v>
      </c>
      <c r="P27" s="209">
        <f>IF(ISNUMBER($G27),SUM(P23:P26),"")</f>
        <v>7</v>
      </c>
      <c r="Q27" s="208">
        <f>IF(SUM($G23:$G26)+SUM($Q23:$Q26)&gt;0,SUM(Q23:Q26),"")</f>
        <v>426</v>
      </c>
      <c r="R27" s="207">
        <f>IF(ISNUMBER($G27),SUM(R23:R26),"")</f>
        <v>1</v>
      </c>
      <c r="S27" s="206"/>
    </row>
    <row r="28" spans="1:19" ht="12.75" customHeight="1">
      <c r="A28" s="237" t="s">
        <v>82</v>
      </c>
      <c r="B28" s="236"/>
      <c r="C28" s="235">
        <v>1</v>
      </c>
      <c r="D28" s="234">
        <v>159</v>
      </c>
      <c r="E28" s="233">
        <v>75</v>
      </c>
      <c r="F28" s="233">
        <v>1</v>
      </c>
      <c r="G28" s="232">
        <f>IF(AND(ISBLANK(D28),ISBLANK(E28)),"",D28+E28)</f>
        <v>234</v>
      </c>
      <c r="H28" s="231">
        <f>IF(OR(ISNUMBER($G28),ISNUMBER($Q28)),(SIGN(N($G28)-N($Q28))+1)/2,"")</f>
        <v>1</v>
      </c>
      <c r="I28" s="221"/>
      <c r="K28" s="237" t="s">
        <v>82</v>
      </c>
      <c r="L28" s="236"/>
      <c r="M28" s="235">
        <v>1</v>
      </c>
      <c r="N28" s="234">
        <v>136</v>
      </c>
      <c r="O28" s="233">
        <v>63</v>
      </c>
      <c r="P28" s="233">
        <v>3</v>
      </c>
      <c r="Q28" s="232">
        <f>IF(AND(ISBLANK(N28),ISBLANK(O28)),"",N28+O28)</f>
        <v>199</v>
      </c>
      <c r="R28" s="231">
        <f>IF(ISNUMBER($H28),1-$H28,"")</f>
        <v>0</v>
      </c>
      <c r="S28" s="221"/>
    </row>
    <row r="29" spans="1:19" ht="12.75" customHeight="1">
      <c r="A29" s="230"/>
      <c r="B29" s="229"/>
      <c r="C29" s="226">
        <v>2</v>
      </c>
      <c r="D29" s="225">
        <v>147</v>
      </c>
      <c r="E29" s="224">
        <v>81</v>
      </c>
      <c r="F29" s="224">
        <v>0</v>
      </c>
      <c r="G29" s="223">
        <f>IF(AND(ISBLANK(D29),ISBLANK(E29)),"",D29+E29)</f>
        <v>228</v>
      </c>
      <c r="H29" s="222">
        <f>IF(OR(ISNUMBER($G29),ISNUMBER($Q29)),(SIGN(N($G29)-N($Q29))+1)/2,"")</f>
        <v>1</v>
      </c>
      <c r="I29" s="221"/>
      <c r="K29" s="230"/>
      <c r="L29" s="229"/>
      <c r="M29" s="226">
        <v>2</v>
      </c>
      <c r="N29" s="225">
        <v>157</v>
      </c>
      <c r="O29" s="224">
        <v>61</v>
      </c>
      <c r="P29" s="224">
        <v>1</v>
      </c>
      <c r="Q29" s="223">
        <f>IF(AND(ISBLANK(N29),ISBLANK(O29)),"",N29+O29)</f>
        <v>218</v>
      </c>
      <c r="R29" s="222">
        <f>IF(ISNUMBER($H29),1-$H29,"")</f>
        <v>0</v>
      </c>
      <c r="S29" s="221"/>
    </row>
    <row r="30" spans="1:19" ht="12.75" customHeight="1" thickBot="1">
      <c r="A30" s="228" t="s">
        <v>112</v>
      </c>
      <c r="B30" s="227"/>
      <c r="C30" s="226">
        <v>3</v>
      </c>
      <c r="D30" s="225"/>
      <c r="E30" s="224"/>
      <c r="F30" s="224"/>
      <c r="G30" s="223">
        <f>IF(AND(ISBLANK(D30),ISBLANK(E30)),"",D30+E30)</f>
      </c>
      <c r="H30" s="222">
        <f>IF(OR(ISNUMBER($G30),ISNUMBER($Q30)),(SIGN(N($G30)-N($Q30))+1)/2,"")</f>
      </c>
      <c r="I30" s="221"/>
      <c r="K30" s="228" t="s">
        <v>111</v>
      </c>
      <c r="L30" s="227"/>
      <c r="M30" s="226">
        <v>3</v>
      </c>
      <c r="N30" s="225"/>
      <c r="O30" s="224"/>
      <c r="P30" s="224"/>
      <c r="Q30" s="223">
        <f>IF(AND(ISBLANK(N30),ISBLANK(O30)),"",N30+O30)</f>
      </c>
      <c r="R30" s="222">
        <f>IF(ISNUMBER($H30),1-$H30,"")</f>
      </c>
      <c r="S30" s="221"/>
    </row>
    <row r="31" spans="1:19" ht="12.75" customHeight="1">
      <c r="A31" s="220"/>
      <c r="B31" s="219"/>
      <c r="C31" s="218">
        <v>4</v>
      </c>
      <c r="D31" s="217"/>
      <c r="E31" s="216"/>
      <c r="F31" s="216"/>
      <c r="G31" s="215">
        <f>IF(AND(ISBLANK(D31),ISBLANK(E31)),"",D31+E31)</f>
      </c>
      <c r="H31" s="214">
        <f>IF(OR(ISNUMBER($G31),ISNUMBER($Q31)),(SIGN(N($G31)-N($Q31))+1)/2,"")</f>
      </c>
      <c r="I31" s="213">
        <f>IF(ISNUMBER(H32),(SIGN(1000*($H32-$R32)+$G32-$Q32)+1)/2,"")</f>
        <v>1</v>
      </c>
      <c r="K31" s="220"/>
      <c r="L31" s="219"/>
      <c r="M31" s="218">
        <v>4</v>
      </c>
      <c r="N31" s="217"/>
      <c r="O31" s="216"/>
      <c r="P31" s="216"/>
      <c r="Q31" s="215">
        <f>IF(AND(ISBLANK(N31),ISBLANK(O31)),"",N31+O31)</f>
      </c>
      <c r="R31" s="214">
        <f>IF(ISNUMBER($H31),1-$H31,"")</f>
      </c>
      <c r="S31" s="213">
        <f>IF(ISNUMBER($I31),1-$I31,"")</f>
        <v>0</v>
      </c>
    </row>
    <row r="32" spans="1:19" ht="15.75" customHeight="1" thickBot="1">
      <c r="A32" s="212">
        <v>2628</v>
      </c>
      <c r="B32" s="211"/>
      <c r="C32" s="210" t="s">
        <v>12</v>
      </c>
      <c r="D32" s="207">
        <f>IF(ISNUMBER($G32),SUM(D28:D31),"")</f>
        <v>306</v>
      </c>
      <c r="E32" s="209">
        <f>IF(ISNUMBER($G32),SUM(E28:E31),"")</f>
        <v>156</v>
      </c>
      <c r="F32" s="209">
        <f>IF(ISNUMBER($G32),SUM(F28:F31),"")</f>
        <v>1</v>
      </c>
      <c r="G32" s="208">
        <f>IF(SUM($G28:$G31)+SUM($Q28:$Q31)&gt;0,SUM(G28:G31),"")</f>
        <v>462</v>
      </c>
      <c r="H32" s="207">
        <f>IF(ISNUMBER($G32),SUM(H28:H31),"")</f>
        <v>2</v>
      </c>
      <c r="I32" s="206"/>
      <c r="K32" s="212">
        <v>1927</v>
      </c>
      <c r="L32" s="211"/>
      <c r="M32" s="210" t="s">
        <v>12</v>
      </c>
      <c r="N32" s="207">
        <f>IF(ISNUMBER($G32),SUM(N28:N31),"")</f>
        <v>293</v>
      </c>
      <c r="O32" s="209">
        <f>IF(ISNUMBER($G32),SUM(O28:O31),"")</f>
        <v>124</v>
      </c>
      <c r="P32" s="209">
        <f>IF(ISNUMBER($G32),SUM(P28:P31),"")</f>
        <v>4</v>
      </c>
      <c r="Q32" s="208">
        <f>IF(SUM($G28:$G31)+SUM($Q28:$Q31)&gt;0,SUM(Q28:Q31),"")</f>
        <v>417</v>
      </c>
      <c r="R32" s="207">
        <f>IF(ISNUMBER($G32),SUM(R28:R31),"")</f>
        <v>0</v>
      </c>
      <c r="S32" s="206"/>
    </row>
    <row r="33" spans="1:19" ht="12.75" customHeight="1">
      <c r="A33" s="237" t="s">
        <v>110</v>
      </c>
      <c r="B33" s="236"/>
      <c r="C33" s="235">
        <v>1</v>
      </c>
      <c r="D33" s="234">
        <v>122</v>
      </c>
      <c r="E33" s="233">
        <v>59</v>
      </c>
      <c r="F33" s="233">
        <v>2</v>
      </c>
      <c r="G33" s="232">
        <f>IF(AND(ISBLANK(D33),ISBLANK(E33)),"",D33+E33)</f>
        <v>181</v>
      </c>
      <c r="H33" s="231">
        <f>IF(OR(ISNUMBER($G33),ISNUMBER($Q33)),(SIGN(N($G33)-N($Q33))+1)/2,"")</f>
        <v>0</v>
      </c>
      <c r="I33" s="221"/>
      <c r="K33" s="237" t="s">
        <v>109</v>
      </c>
      <c r="L33" s="236"/>
      <c r="M33" s="235">
        <v>1</v>
      </c>
      <c r="N33" s="234">
        <v>137</v>
      </c>
      <c r="O33" s="233">
        <v>54</v>
      </c>
      <c r="P33" s="233">
        <v>6</v>
      </c>
      <c r="Q33" s="232">
        <f>IF(AND(ISBLANK(N33),ISBLANK(O33)),"",N33+O33)</f>
        <v>191</v>
      </c>
      <c r="R33" s="231">
        <f>IF(ISNUMBER($H33),1-$H33,"")</f>
        <v>1</v>
      </c>
      <c r="S33" s="221"/>
    </row>
    <row r="34" spans="1:19" ht="12.75" customHeight="1">
      <c r="A34" s="230"/>
      <c r="B34" s="229"/>
      <c r="C34" s="226">
        <v>2</v>
      </c>
      <c r="D34" s="225">
        <v>140</v>
      </c>
      <c r="E34" s="224">
        <v>72</v>
      </c>
      <c r="F34" s="224">
        <v>1</v>
      </c>
      <c r="G34" s="223">
        <f>IF(AND(ISBLANK(D34),ISBLANK(E34)),"",D34+E34)</f>
        <v>212</v>
      </c>
      <c r="H34" s="222">
        <f>IF(OR(ISNUMBER($G34),ISNUMBER($Q34)),(SIGN(N($G34)-N($Q34))+1)/2,"")</f>
        <v>0</v>
      </c>
      <c r="I34" s="221"/>
      <c r="K34" s="230"/>
      <c r="L34" s="229"/>
      <c r="M34" s="226">
        <v>2</v>
      </c>
      <c r="N34" s="225">
        <v>165</v>
      </c>
      <c r="O34" s="224">
        <v>69</v>
      </c>
      <c r="P34" s="224">
        <v>6</v>
      </c>
      <c r="Q34" s="223">
        <f>IF(AND(ISBLANK(N34),ISBLANK(O34)),"",N34+O34)</f>
        <v>234</v>
      </c>
      <c r="R34" s="222">
        <f>IF(ISNUMBER($H34),1-$H34,"")</f>
        <v>1</v>
      </c>
      <c r="S34" s="221"/>
    </row>
    <row r="35" spans="1:19" ht="12.75" customHeight="1" thickBot="1">
      <c r="A35" s="228" t="s">
        <v>108</v>
      </c>
      <c r="B35" s="227"/>
      <c r="C35" s="226">
        <v>3</v>
      </c>
      <c r="D35" s="225"/>
      <c r="E35" s="224"/>
      <c r="F35" s="224"/>
      <c r="G35" s="223">
        <f>IF(AND(ISBLANK(D35),ISBLANK(E35)),"",D35+E35)</f>
      </c>
      <c r="H35" s="222">
        <f>IF(OR(ISNUMBER($G35),ISNUMBER($Q35)),(SIGN(N($G35)-N($Q35))+1)/2,"")</f>
      </c>
      <c r="I35" s="221"/>
      <c r="K35" s="228" t="s">
        <v>107</v>
      </c>
      <c r="L35" s="227"/>
      <c r="M35" s="226">
        <v>3</v>
      </c>
      <c r="N35" s="225"/>
      <c r="O35" s="224"/>
      <c r="P35" s="224"/>
      <c r="Q35" s="223">
        <f>IF(AND(ISBLANK(N35),ISBLANK(O35)),"",N35+O35)</f>
      </c>
      <c r="R35" s="222">
        <f>IF(ISNUMBER($H35),1-$H35,"")</f>
      </c>
      <c r="S35" s="221"/>
    </row>
    <row r="36" spans="1:19" ht="12.75" customHeight="1">
      <c r="A36" s="220"/>
      <c r="B36" s="219"/>
      <c r="C36" s="218">
        <v>4</v>
      </c>
      <c r="D36" s="217"/>
      <c r="E36" s="216"/>
      <c r="F36" s="216"/>
      <c r="G36" s="215">
        <f>IF(AND(ISBLANK(D36),ISBLANK(E36)),"",D36+E36)</f>
      </c>
      <c r="H36" s="214">
        <f>IF(OR(ISNUMBER($G36),ISNUMBER($Q36)),(SIGN(N($G36)-N($Q36))+1)/2,"")</f>
      </c>
      <c r="I36" s="213">
        <f>IF(ISNUMBER(H37),(SIGN(1000*($H37-$R37)+$G37-$Q37)+1)/2,"")</f>
        <v>0</v>
      </c>
      <c r="K36" s="220"/>
      <c r="L36" s="219"/>
      <c r="M36" s="218">
        <v>4</v>
      </c>
      <c r="N36" s="217"/>
      <c r="O36" s="216"/>
      <c r="P36" s="216"/>
      <c r="Q36" s="215">
        <f>IF(AND(ISBLANK(N36),ISBLANK(O36)),"",N36+O36)</f>
      </c>
      <c r="R36" s="214">
        <f>IF(ISNUMBER($H36),1-$H36,"")</f>
      </c>
      <c r="S36" s="213">
        <f>IF(ISNUMBER($I36),1-$I36,"")</f>
        <v>1</v>
      </c>
    </row>
    <row r="37" spans="1:19" ht="15.75" customHeight="1" thickBot="1">
      <c r="A37" s="212">
        <v>19832</v>
      </c>
      <c r="B37" s="211"/>
      <c r="C37" s="210" t="s">
        <v>12</v>
      </c>
      <c r="D37" s="207">
        <f>IF(ISNUMBER($G37),SUM(D33:D36),"")</f>
        <v>262</v>
      </c>
      <c r="E37" s="209">
        <f>IF(ISNUMBER($G37),SUM(E33:E36),"")</f>
        <v>131</v>
      </c>
      <c r="F37" s="209">
        <f>IF(ISNUMBER($G37),SUM(F33:F36),"")</f>
        <v>3</v>
      </c>
      <c r="G37" s="208">
        <f>IF(SUM($G33:$G36)+SUM($Q33:$Q36)&gt;0,SUM(G33:G36),"")</f>
        <v>393</v>
      </c>
      <c r="H37" s="207">
        <f>IF(ISNUMBER($G37),SUM(H33:H36),"")</f>
        <v>0</v>
      </c>
      <c r="I37" s="206"/>
      <c r="K37" s="212">
        <v>1944</v>
      </c>
      <c r="L37" s="211"/>
      <c r="M37" s="210" t="s">
        <v>12</v>
      </c>
      <c r="N37" s="207">
        <f>IF(ISNUMBER($G37),SUM(N33:N36),"")</f>
        <v>302</v>
      </c>
      <c r="O37" s="209">
        <f>IF(ISNUMBER($G37),SUM(O33:O36),"")</f>
        <v>123</v>
      </c>
      <c r="P37" s="209">
        <f>IF(ISNUMBER($G37),SUM(P33:P36),"")</f>
        <v>12</v>
      </c>
      <c r="Q37" s="208">
        <f>IF(SUM($G33:$G36)+SUM($Q33:$Q36)&gt;0,SUM(Q33:Q36),"")</f>
        <v>425</v>
      </c>
      <c r="R37" s="207">
        <f>IF(ISNUMBER($G37),SUM(R33:R36),"")</f>
        <v>2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1768</v>
      </c>
      <c r="E39" s="201">
        <f>IF(ISNUMBER($G39),SUM(E12,E17,E22,E27,E32,E37),"")</f>
        <v>904</v>
      </c>
      <c r="F39" s="201">
        <f>IF(ISNUMBER($G39),SUM(F12,F17,F22,F27,F32,F37),"")</f>
        <v>21</v>
      </c>
      <c r="G39" s="200">
        <f>IF(SUM($G$8:$G$37)+SUM($Q$8:$Q$37)&gt;0,SUM(G12,G17,G22,G27,G32,G37),"")</f>
        <v>2672</v>
      </c>
      <c r="H39" s="199">
        <f>IF(SUM($G$8:$G$37)+SUM($Q$8:$Q$37)&gt;0,SUM(H12,H17,H22,H27,H32,H37),"")</f>
        <v>9</v>
      </c>
      <c r="I39" s="198">
        <f>IF(ISNUMBER($G39),(SIGN($G39-$Q39)+1)/IF(COUNT(I$11,I$16,I$21,I$26,I$31,I$36)&gt;3,1,2),"")</f>
        <v>2</v>
      </c>
      <c r="K39" s="205"/>
      <c r="L39" s="204"/>
      <c r="M39" s="203" t="s">
        <v>15</v>
      </c>
      <c r="N39" s="202">
        <f>IF(ISNUMBER($G39),SUM(N12,N17,N22,N27,N32,N37),"")</f>
        <v>1771</v>
      </c>
      <c r="O39" s="201">
        <f>IF(ISNUMBER($G39),SUM(O12,O17,O22,O27,O32,O37),"")</f>
        <v>768</v>
      </c>
      <c r="P39" s="201">
        <f>IF(ISNUMBER($G39),SUM(P12,P17,P22,P27,P32,P37),"")</f>
        <v>42</v>
      </c>
      <c r="Q39" s="200">
        <f>IF(SUM($G$8:$G$37)+SUM($Q$8:$Q$37)&gt;0,SUM(Q12,Q17,Q22,Q27,Q32,Q37),"")</f>
        <v>2539</v>
      </c>
      <c r="R39" s="199">
        <f>IF(SUM($G$8:$G$37)+SUM($Q$8:$Q$37)&gt;0,SUM(R12,R17,R22,R27,R32,R37),"")</f>
        <v>3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106</v>
      </c>
      <c r="D41" s="197"/>
      <c r="E41" s="197"/>
      <c r="G41" s="196" t="s">
        <v>16</v>
      </c>
      <c r="H41" s="196"/>
      <c r="I41" s="195">
        <f>IF(ISNUMBER(I$39),SUM(I11,I16,I21,I26,I31,I36,I39),"")</f>
        <v>7</v>
      </c>
      <c r="K41" s="189"/>
      <c r="L41" s="191" t="s">
        <v>22</v>
      </c>
      <c r="M41" s="197" t="s">
        <v>105</v>
      </c>
      <c r="N41" s="197"/>
      <c r="O41" s="197"/>
      <c r="Q41" s="196" t="s">
        <v>16</v>
      </c>
      <c r="R41" s="196"/>
      <c r="S41" s="195">
        <f>IF(ISNUMBER(S$39),SUM(S11,S16,S21,S26,S31,S36,S39),"")</f>
        <v>1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104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103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KK Konstruktiva B – TJ Sparta Kutná Hora C</v>
      </c>
    </row>
    <row r="46" spans="2:11" ht="19.5" customHeight="1">
      <c r="B46" s="183" t="s">
        <v>31</v>
      </c>
      <c r="C46" s="187">
        <v>0.7291666666666666</v>
      </c>
      <c r="D46" s="186"/>
      <c r="I46" s="183" t="s">
        <v>33</v>
      </c>
      <c r="J46" s="186">
        <v>20</v>
      </c>
      <c r="K46" s="186"/>
    </row>
    <row r="47" spans="2:19" ht="19.5" customHeight="1">
      <c r="B47" s="183" t="s">
        <v>32</v>
      </c>
      <c r="C47" s="185">
        <v>0.8541666666666666</v>
      </c>
      <c r="D47" s="184"/>
      <c r="I47" s="183" t="s">
        <v>34</v>
      </c>
      <c r="J47" s="184">
        <v>4</v>
      </c>
      <c r="K47" s="184"/>
      <c r="P47" s="183" t="s">
        <v>35</v>
      </c>
      <c r="Q47" s="182">
        <v>43334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2"/>
      <c r="B57" s="158"/>
      <c r="C57" s="156"/>
      <c r="D57" s="159"/>
      <c r="E57" s="158"/>
      <c r="F57" s="157"/>
      <c r="G57" s="157"/>
      <c r="H57" s="156"/>
      <c r="I57" s="159"/>
      <c r="J57" s="161"/>
      <c r="K57" s="160">
        <v>51</v>
      </c>
      <c r="L57" s="158" t="s">
        <v>102</v>
      </c>
      <c r="M57" s="156"/>
      <c r="N57" s="159">
        <v>1928</v>
      </c>
      <c r="O57" s="158" t="s">
        <v>101</v>
      </c>
      <c r="P57" s="157"/>
      <c r="Q57" s="157"/>
      <c r="R57" s="156"/>
      <c r="S57" s="155">
        <v>1927</v>
      </c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7">
        <v>42468</v>
      </c>
      <c r="D66" s="136"/>
      <c r="E66" s="136"/>
      <c r="F66" s="136"/>
      <c r="G66" s="136"/>
      <c r="H66" s="136"/>
    </row>
  </sheetData>
  <sheetProtection password="FC6B" sheet="1" objects="1" scenarios="1"/>
  <mergeCells count="95">
    <mergeCell ref="M41:O41"/>
    <mergeCell ref="A37:B37"/>
    <mergeCell ref="B57:C57"/>
    <mergeCell ref="B58:C58"/>
    <mergeCell ref="G41:H41"/>
    <mergeCell ref="C46:D46"/>
    <mergeCell ref="I36:I37"/>
    <mergeCell ref="C41:E41"/>
    <mergeCell ref="K35:L36"/>
    <mergeCell ref="A35:B36"/>
    <mergeCell ref="P43:S43"/>
    <mergeCell ref="L57:M57"/>
    <mergeCell ref="L58:M58"/>
    <mergeCell ref="E57:H57"/>
    <mergeCell ref="E58:H58"/>
    <mergeCell ref="O57:R57"/>
    <mergeCell ref="J46:K46"/>
    <mergeCell ref="O58:R58"/>
    <mergeCell ref="J47:K47"/>
    <mergeCell ref="Q41:R41"/>
    <mergeCell ref="A52:S52"/>
    <mergeCell ref="Q47:S47"/>
    <mergeCell ref="A49:S49"/>
    <mergeCell ref="C42:E42"/>
    <mergeCell ref="C43:H43"/>
    <mergeCell ref="L43:M43"/>
    <mergeCell ref="M42:O42"/>
    <mergeCell ref="A50:S50"/>
    <mergeCell ref="C47:D47"/>
    <mergeCell ref="C66:H66"/>
    <mergeCell ref="A61:S61"/>
    <mergeCell ref="A62:S62"/>
    <mergeCell ref="A64:S64"/>
    <mergeCell ref="A65:S65"/>
    <mergeCell ref="D1:I1"/>
    <mergeCell ref="A5:B5"/>
    <mergeCell ref="A6:B6"/>
    <mergeCell ref="A22:B22"/>
    <mergeCell ref="B3:I3"/>
    <mergeCell ref="B1:C2"/>
    <mergeCell ref="C5:C6"/>
    <mergeCell ref="D5:G5"/>
    <mergeCell ref="H5:I5"/>
    <mergeCell ref="A8:B9"/>
    <mergeCell ref="A23:B24"/>
    <mergeCell ref="I11:I12"/>
    <mergeCell ref="A12:B12"/>
    <mergeCell ref="A27:B27"/>
    <mergeCell ref="A25:B26"/>
    <mergeCell ref="A30:B31"/>
    <mergeCell ref="K23:L24"/>
    <mergeCell ref="K10:L11"/>
    <mergeCell ref="L3:S3"/>
    <mergeCell ref="N5:Q5"/>
    <mergeCell ref="K12:L12"/>
    <mergeCell ref="K5:L5"/>
    <mergeCell ref="K6:L6"/>
    <mergeCell ref="L1:N1"/>
    <mergeCell ref="O1:P1"/>
    <mergeCell ref="Q1:S1"/>
    <mergeCell ref="K20:L21"/>
    <mergeCell ref="M5:M6"/>
    <mergeCell ref="S21:S22"/>
    <mergeCell ref="K18:L19"/>
    <mergeCell ref="R5:S5"/>
    <mergeCell ref="K8:L9"/>
    <mergeCell ref="K15:L16"/>
    <mergeCell ref="A18:B19"/>
    <mergeCell ref="I16:I17"/>
    <mergeCell ref="A15:B16"/>
    <mergeCell ref="A17:B17"/>
    <mergeCell ref="A20:B21"/>
    <mergeCell ref="I21:I22"/>
    <mergeCell ref="S36:S37"/>
    <mergeCell ref="K33:L34"/>
    <mergeCell ref="S26:S27"/>
    <mergeCell ref="S31:S32"/>
    <mergeCell ref="K25:L26"/>
    <mergeCell ref="K37:L37"/>
    <mergeCell ref="K27:L27"/>
    <mergeCell ref="I31:I32"/>
    <mergeCell ref="I26:I27"/>
    <mergeCell ref="S11:S12"/>
    <mergeCell ref="A13:B14"/>
    <mergeCell ref="K13:L14"/>
    <mergeCell ref="A10:B11"/>
    <mergeCell ref="S16:S17"/>
    <mergeCell ref="K17:L17"/>
    <mergeCell ref="K22:L22"/>
    <mergeCell ref="A33:B34"/>
    <mergeCell ref="A28:B29"/>
    <mergeCell ref="A32:B32"/>
    <mergeCell ref="K28:L29"/>
    <mergeCell ref="K30:L31"/>
    <mergeCell ref="K32:L3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Zdeněk Holcman</cp:lastModifiedBy>
  <cp:lastPrinted>2007-06-25T19:17:45Z</cp:lastPrinted>
  <dcterms:created xsi:type="dcterms:W3CDTF">2005-07-26T20:23:27Z</dcterms:created>
  <dcterms:modified xsi:type="dcterms:W3CDTF">2016-04-11T16:09:24Z</dcterms:modified>
  <cp:category/>
  <cp:version/>
  <cp:contentType/>
  <cp:contentStatus/>
</cp:coreProperties>
</file>