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Sparta - Slavia" sheetId="1" r:id="rId1"/>
    <sheet name="Meteor - Neratovice" sheetId="2" r:id="rId2"/>
    <sheet name="Kosmonosy - Kolín" sheetId="3" r:id="rId3"/>
    <sheet name="Union - Poděbrady B" sheetId="4" r:id="rId4"/>
    <sheet name="K. Hora - Brandýs" sheetId="5" r:id="rId5"/>
    <sheet name="Poděbrady A - Benešov" sheetId="6" r:id="rId6"/>
    <sheet name="Boleslav - Slavoj" sheetId="7" r:id="rId7"/>
  </sheets>
  <definedNames/>
  <calcPr fullCalcOnLoad="1"/>
</workbook>
</file>

<file path=xl/sharedStrings.xml><?xml version="1.0" encoding="utf-8"?>
<sst xmlns="http://schemas.openxmlformats.org/spreadsheetml/2006/main" count="776" uniqueCount="225">
  <si>
    <t>Česká kuželkářská
asociace</t>
  </si>
  <si>
    <t>Zápis o utkání</t>
  </si>
  <si>
    <t xml:space="preserve">Kuželna:  </t>
  </si>
  <si>
    <t>Konstruktiva 1-4</t>
  </si>
  <si>
    <t>Datum:  </t>
  </si>
  <si>
    <t>Domácí</t>
  </si>
  <si>
    <t>AC Sparta Praha A</t>
  </si>
  <si>
    <t>Hosté</t>
  </si>
  <si>
    <t>KK Slavia Praha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</si>
  <si>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</si>
  <si>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</si>
  <si>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</si>
  <si>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</si>
  <si>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</si>
  <si>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</si>
  <si>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</si>
  <si>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</si>
  <si>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</si>
  <si>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</si>
  <si>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</si>
  <si>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Jurčíková</t>
  </si>
  <si>
    <t>Zelenka</t>
  </si>
  <si>
    <t>Vladimíra</t>
  </si>
  <si>
    <t>Luboš</t>
  </si>
  <si>
    <t xml:space="preserve">Hartina </t>
  </si>
  <si>
    <t>Bendová</t>
  </si>
  <si>
    <t>Petr</t>
  </si>
  <si>
    <t>Tereza</t>
  </si>
  <si>
    <t xml:space="preserve">Neumajer </t>
  </si>
  <si>
    <t>Burger</t>
  </si>
  <si>
    <t>Jan</t>
  </si>
  <si>
    <t>Viktorin</t>
  </si>
  <si>
    <t>Kryda</t>
  </si>
  <si>
    <t>Miroslav</t>
  </si>
  <si>
    <t>Klička</t>
  </si>
  <si>
    <t>Vaňata</t>
  </si>
  <si>
    <t>Václav</t>
  </si>
  <si>
    <t>Karel</t>
  </si>
  <si>
    <t>Dubský</t>
  </si>
  <si>
    <t>Jungmann</t>
  </si>
  <si>
    <t>Martin</t>
  </si>
  <si>
    <t>Aleš</t>
  </si>
  <si>
    <t>Celkový výkon družstva  </t>
  </si>
  <si>
    <t>Vedoucí družstva         Jméno:</t>
  </si>
  <si>
    <t>Hartina Petr</t>
  </si>
  <si>
    <t>Bodový zisk</t>
  </si>
  <si>
    <t>Jungmann Aleš</t>
  </si>
  <si>
    <t>Podpis:</t>
  </si>
  <si>
    <t>Rozhodčí</t>
  </si>
  <si>
    <t>Jméno:</t>
  </si>
  <si>
    <t>Dubský Martin</t>
  </si>
  <si>
    <t>Číslo průkazu:</t>
  </si>
  <si>
    <t>A 022</t>
  </si>
  <si>
    <t xml:space="preserve">              v.r.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</si>
  <si>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</si>
  <si>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</si>
  <si>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</si>
  <si>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</si>
  <si>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</si>
  <si>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</si>
  <si>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</si>
  <si>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</si>
  <si>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</si>
  <si>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</si>
  <si>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</si>
  <si>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</si>
  <si>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</si>
  <si>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</si>
  <si>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</si>
  <si>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16.1.2017, Dubský Martin, v.r.</t>
  </si>
  <si>
    <t>Meteor Praha</t>
  </si>
  <si>
    <t xml:space="preserve">SK Meteor Praha B </t>
  </si>
  <si>
    <t>TJ Neratovice</t>
  </si>
  <si>
    <t>Sahula</t>
  </si>
  <si>
    <t>Sklenář</t>
  </si>
  <si>
    <t>Jindřich</t>
  </si>
  <si>
    <t>Jaromír</t>
  </si>
  <si>
    <t>Vlková</t>
  </si>
  <si>
    <t>Šťastný</t>
  </si>
  <si>
    <t>Ivana</t>
  </si>
  <si>
    <t>Vladimír</t>
  </si>
  <si>
    <t>Zahrádka</t>
  </si>
  <si>
    <t>Vacek</t>
  </si>
  <si>
    <t>Ladislav</t>
  </si>
  <si>
    <t>Svačina</t>
  </si>
  <si>
    <t>Kvapil</t>
  </si>
  <si>
    <t>Josef</t>
  </si>
  <si>
    <t>Boháč</t>
  </si>
  <si>
    <t>Šteiner</t>
  </si>
  <si>
    <t>Mikulášek</t>
  </si>
  <si>
    <t>Božka</t>
  </si>
  <si>
    <t>Milan</t>
  </si>
  <si>
    <t>Boháč Martin</t>
  </si>
  <si>
    <t>Zahrádka Ladislav</t>
  </si>
  <si>
    <t>A/028</t>
  </si>
  <si>
    <t>Nebyly</t>
  </si>
  <si>
    <t>Svačina Josef</t>
  </si>
  <si>
    <t>Nebylo.</t>
  </si>
  <si>
    <t>Náhradník: Sklenář Jaromír, 2560, Neratovice "B"</t>
  </si>
  <si>
    <t>18.1.2017 Ladislav Zahrádka</t>
  </si>
  <si>
    <t>KK Kosmonosy</t>
  </si>
  <si>
    <t>KK Kosmonosy "B"</t>
  </si>
  <si>
    <t>TJ Sokol Kolín "B"</t>
  </si>
  <si>
    <t>Kovaříková</t>
  </si>
  <si>
    <t>Brdíčko</t>
  </si>
  <si>
    <t>Karolína</t>
  </si>
  <si>
    <t>Tajč</t>
  </si>
  <si>
    <t>Mikoláš</t>
  </si>
  <si>
    <t>Radek</t>
  </si>
  <si>
    <t>Eliáš</t>
  </si>
  <si>
    <t>Kvasil</t>
  </si>
  <si>
    <t>Michal</t>
  </si>
  <si>
    <t>Troják</t>
  </si>
  <si>
    <t>Hanuš</t>
  </si>
  <si>
    <t>Ondrej</t>
  </si>
  <si>
    <t>Jaroslav</t>
  </si>
  <si>
    <t>Mlejnek</t>
  </si>
  <si>
    <t>Vojtěch</t>
  </si>
  <si>
    <t>Novák</t>
  </si>
  <si>
    <t>Holoubek</t>
  </si>
  <si>
    <t>Pavel</t>
  </si>
  <si>
    <t>Marek Náhlovský</t>
  </si>
  <si>
    <t>Pavel Holoubek</t>
  </si>
  <si>
    <t>Aleš Mlejnek</t>
  </si>
  <si>
    <t>S/0073</t>
  </si>
  <si>
    <t>PSK Union Praha</t>
  </si>
  <si>
    <t>PSK Union Praha A</t>
  </si>
  <si>
    <t>Poděbrady B</t>
  </si>
  <si>
    <t>Soukup</t>
  </si>
  <si>
    <t>Klindera</t>
  </si>
  <si>
    <t>Vlček</t>
  </si>
  <si>
    <t>Šustr</t>
  </si>
  <si>
    <t>Ivan</t>
  </si>
  <si>
    <t>Ondřej</t>
  </si>
  <si>
    <t>Dudycha</t>
  </si>
  <si>
    <t>Richter</t>
  </si>
  <si>
    <t>Ctirad</t>
  </si>
  <si>
    <t>Dušan</t>
  </si>
  <si>
    <t>Franc</t>
  </si>
  <si>
    <t>Gutterová</t>
  </si>
  <si>
    <t>Petra</t>
  </si>
  <si>
    <t>Dittrich</t>
  </si>
  <si>
    <t>Paláček</t>
  </si>
  <si>
    <t>David</t>
  </si>
  <si>
    <t>Polanský</t>
  </si>
  <si>
    <t>Poláček</t>
  </si>
  <si>
    <t>Lukáš</t>
  </si>
  <si>
    <t>Polanský Luboš</t>
  </si>
  <si>
    <t>Richter Dušan</t>
  </si>
  <si>
    <t>Jiří Altmann</t>
  </si>
  <si>
    <t>A/020</t>
  </si>
  <si>
    <t>20.1.2017 Vyhlídal Vítězslav</t>
  </si>
  <si>
    <t>Za domácí nastoupil náhradník Zdeněk Rajchman č.r. 09536.</t>
  </si>
  <si>
    <t>I/0041</t>
  </si>
  <si>
    <t>Vyhlídal Vítězslav</t>
  </si>
  <si>
    <t>Rychetský Miloslav</t>
  </si>
  <si>
    <t>Tesař František</t>
  </si>
  <si>
    <t>František</t>
  </si>
  <si>
    <t>Křenek</t>
  </si>
  <si>
    <t>Tesař</t>
  </si>
  <si>
    <t>Miloslav</t>
  </si>
  <si>
    <t>Zdeněk</t>
  </si>
  <si>
    <t>Rychetský</t>
  </si>
  <si>
    <t>Rajchman</t>
  </si>
  <si>
    <t>Kotek</t>
  </si>
  <si>
    <t>Jelínek</t>
  </si>
  <si>
    <t>Šmejkal</t>
  </si>
  <si>
    <t>Končel</t>
  </si>
  <si>
    <t>Tomáš</t>
  </si>
  <si>
    <t>Sommer</t>
  </si>
  <si>
    <t>Bohumír</t>
  </si>
  <si>
    <t>Čvančara</t>
  </si>
  <si>
    <t>Kopecký</t>
  </si>
  <si>
    <t>TJ Sokol Brandýs nad Labem</t>
  </si>
  <si>
    <t>TJ Sparta Kutná Hora C</t>
  </si>
  <si>
    <t>Kutná Hora</t>
  </si>
  <si>
    <t>20.1.2017 Miláček</t>
  </si>
  <si>
    <t>II/0233</t>
  </si>
  <si>
    <t>Miláček Jiří</t>
  </si>
  <si>
    <t>Červ Marek</t>
  </si>
  <si>
    <t xml:space="preserve">Jiří </t>
  </si>
  <si>
    <t>Vyskočil</t>
  </si>
  <si>
    <t>Miláček</t>
  </si>
  <si>
    <t>Jiří</t>
  </si>
  <si>
    <t>Kočí</t>
  </si>
  <si>
    <t>Kazda</t>
  </si>
  <si>
    <t>Vít</t>
  </si>
  <si>
    <t>Franěk</t>
  </si>
  <si>
    <t>Jírovec</t>
  </si>
  <si>
    <t>Svatopluk</t>
  </si>
  <si>
    <t>Hašek</t>
  </si>
  <si>
    <t>Čech</t>
  </si>
  <si>
    <t>Antonín</t>
  </si>
  <si>
    <t>Šostý</t>
  </si>
  <si>
    <t>Nožička</t>
  </si>
  <si>
    <t>Marek</t>
  </si>
  <si>
    <t>Červ</t>
  </si>
  <si>
    <t>Štich</t>
  </si>
  <si>
    <t>TJ Sokol Benešov -  B</t>
  </si>
  <si>
    <t>KK Jiří Poděbrady -  A</t>
  </si>
  <si>
    <t>20.1.2017</t>
  </si>
  <si>
    <t>Poděbrady</t>
  </si>
  <si>
    <t>KK Slavoj Praha "B" - start náhradníka - Šipl Jan</t>
  </si>
  <si>
    <t>žádné</t>
  </si>
  <si>
    <t>Cypro Roman</t>
  </si>
  <si>
    <t>Šipl Jan</t>
  </si>
  <si>
    <t>S/0002</t>
  </si>
  <si>
    <t>Petr Horáček</t>
  </si>
  <si>
    <t>Miroslav Bubeník</t>
  </si>
  <si>
    <t>Horáček Petr</t>
  </si>
  <si>
    <t>PRAVLOVSKÝ</t>
  </si>
  <si>
    <t>KŘENEK</t>
  </si>
  <si>
    <t>BUBENÍK</t>
  </si>
  <si>
    <t>PALAŠTUK</t>
  </si>
  <si>
    <t>Viktor</t>
  </si>
  <si>
    <t>JUNGBAUER</t>
  </si>
  <si>
    <t>HORÁČEK</t>
  </si>
  <si>
    <t>Roman</t>
  </si>
  <si>
    <t>CYPRO</t>
  </si>
  <si>
    <t>CÍLA</t>
  </si>
  <si>
    <t>KRÁL</t>
  </si>
  <si>
    <t>KAŠPAR</t>
  </si>
  <si>
    <t>KK Slavoj Praha "B"</t>
  </si>
  <si>
    <t>AUTO ŠKODA "A" Mladá Boleslav</t>
  </si>
  <si>
    <t>Mladá Boleslav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</si>
</sst>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  <numFmt numFmtId="168" formatCode="0&quot;.&quot;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5" fillId="0" borderId="0" xfId="52" applyFont="1" applyAlignment="1" applyProtection="1">
      <alignment horizontal="right"/>
      <protection hidden="1"/>
    </xf>
    <xf numFmtId="0" fontId="7" fillId="33" borderId="10" xfId="52" applyFont="1" applyFill="1" applyBorder="1" applyAlignment="1" applyProtection="1">
      <alignment horizontal="left" vertical="top" indent="1"/>
      <protection hidden="1"/>
    </xf>
    <xf numFmtId="0" fontId="5" fillId="0" borderId="11" xfId="52" applyFont="1" applyBorder="1" applyAlignment="1" applyProtection="1">
      <alignment horizontal="center" vertical="top"/>
      <protection hidden="1"/>
    </xf>
    <xf numFmtId="0" fontId="5" fillId="0" borderId="12" xfId="52" applyFont="1" applyBorder="1" applyAlignment="1" applyProtection="1">
      <alignment horizontal="center" vertical="top"/>
      <protection hidden="1"/>
    </xf>
    <xf numFmtId="0" fontId="5" fillId="0" borderId="13" xfId="52" applyFont="1" applyBorder="1" applyAlignment="1" applyProtection="1">
      <alignment horizontal="center" vertical="top"/>
      <protection hidden="1"/>
    </xf>
    <xf numFmtId="0" fontId="5" fillId="0" borderId="14" xfId="52" applyFont="1" applyBorder="1" applyAlignment="1" applyProtection="1">
      <alignment horizontal="center" vertical="top"/>
      <protection hidden="1"/>
    </xf>
    <xf numFmtId="0" fontId="5" fillId="0" borderId="15" xfId="52" applyFont="1" applyBorder="1" applyAlignment="1" applyProtection="1">
      <alignment horizontal="center" vertical="top"/>
      <protection hidden="1"/>
    </xf>
    <xf numFmtId="0" fontId="1" fillId="0" borderId="0" xfId="52" applyBorder="1" applyProtection="1">
      <alignment/>
      <protection hidden="1"/>
    </xf>
    <xf numFmtId="0" fontId="6" fillId="0" borderId="16" xfId="52" applyFont="1" applyBorder="1" applyAlignment="1" applyProtection="1">
      <alignment horizontal="left" vertical="center" indent="1"/>
      <protection hidden="1" locked="0"/>
    </xf>
    <xf numFmtId="0" fontId="6" fillId="0" borderId="17" xfId="52" applyFont="1" applyBorder="1" applyAlignment="1" applyProtection="1">
      <alignment horizontal="left" vertical="center" indent="1"/>
      <protection hidden="1" locked="0"/>
    </xf>
    <xf numFmtId="0" fontId="5" fillId="0" borderId="18" xfId="52" applyFont="1" applyBorder="1" applyAlignment="1" applyProtection="1">
      <alignment horizontal="center" vertical="center"/>
      <protection hidden="1"/>
    </xf>
    <xf numFmtId="0" fontId="1" fillId="0" borderId="19" xfId="52" applyFont="1" applyBorder="1" applyAlignment="1" applyProtection="1">
      <alignment horizontal="center" vertical="center"/>
      <protection hidden="1" locked="0"/>
    </xf>
    <xf numFmtId="0" fontId="1" fillId="0" borderId="20" xfId="52" applyFont="1" applyBorder="1" applyAlignment="1" applyProtection="1">
      <alignment horizontal="center" vertical="center"/>
      <protection hidden="1" locked="0"/>
    </xf>
    <xf numFmtId="0" fontId="1" fillId="0" borderId="21" xfId="52" applyFont="1" applyBorder="1" applyAlignment="1" applyProtection="1">
      <alignment horizontal="center" vertical="center"/>
      <protection hidden="1"/>
    </xf>
    <xf numFmtId="0" fontId="1" fillId="0" borderId="18" xfId="52" applyFont="1" applyBorder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horizontal="center" vertical="center"/>
      <protection hidden="1"/>
    </xf>
    <xf numFmtId="0" fontId="6" fillId="0" borderId="22" xfId="52" applyFont="1" applyBorder="1" applyAlignment="1" applyProtection="1">
      <alignment horizontal="left" vertical="center" indent="1"/>
      <protection hidden="1" locked="0"/>
    </xf>
    <xf numFmtId="0" fontId="6" fillId="0" borderId="23" xfId="52" applyFont="1" applyBorder="1" applyAlignment="1" applyProtection="1">
      <alignment horizontal="left" vertical="center" indent="1"/>
      <protection hidden="1" locked="0"/>
    </xf>
    <xf numFmtId="0" fontId="5" fillId="0" borderId="24" xfId="52" applyFont="1" applyBorder="1" applyAlignment="1" applyProtection="1">
      <alignment horizontal="center" vertical="center"/>
      <protection hidden="1"/>
    </xf>
    <xf numFmtId="0" fontId="1" fillId="0" borderId="25" xfId="52" applyFont="1" applyBorder="1" applyAlignment="1" applyProtection="1">
      <alignment horizontal="center" vertical="center"/>
      <protection hidden="1" locked="0"/>
    </xf>
    <xf numFmtId="0" fontId="1" fillId="0" borderId="26" xfId="52" applyFont="1" applyBorder="1" applyAlignment="1" applyProtection="1">
      <alignment horizontal="center" vertical="center"/>
      <protection hidden="1" locked="0"/>
    </xf>
    <xf numFmtId="0" fontId="1" fillId="0" borderId="27" xfId="52" applyFont="1" applyBorder="1" applyAlignment="1" applyProtection="1">
      <alignment horizontal="center" vertical="center"/>
      <protection hidden="1"/>
    </xf>
    <xf numFmtId="0" fontId="1" fillId="0" borderId="24" xfId="52" applyFont="1" applyBorder="1" applyAlignment="1" applyProtection="1">
      <alignment horizontal="center" vertical="center"/>
      <protection hidden="1"/>
    </xf>
    <xf numFmtId="0" fontId="6" fillId="0" borderId="22" xfId="52" applyFont="1" applyBorder="1" applyAlignment="1" applyProtection="1">
      <alignment horizontal="left" vertical="top" indent="1"/>
      <protection hidden="1" locked="0"/>
    </xf>
    <xf numFmtId="0" fontId="6" fillId="0" borderId="23" xfId="52" applyFont="1" applyBorder="1" applyAlignment="1" applyProtection="1">
      <alignment horizontal="left" vertical="top" indent="1"/>
      <protection hidden="1" locked="0"/>
    </xf>
    <xf numFmtId="0" fontId="6" fillId="0" borderId="28" xfId="52" applyFont="1" applyBorder="1" applyAlignment="1" applyProtection="1">
      <alignment horizontal="left" vertical="top" indent="1"/>
      <protection hidden="1" locked="0"/>
    </xf>
    <xf numFmtId="0" fontId="6" fillId="0" borderId="29" xfId="52" applyFont="1" applyBorder="1" applyAlignment="1" applyProtection="1">
      <alignment horizontal="left" vertical="top" indent="1"/>
      <protection hidden="1" locked="0"/>
    </xf>
    <xf numFmtId="0" fontId="5" fillId="0" borderId="30" xfId="52" applyFont="1" applyBorder="1" applyAlignment="1" applyProtection="1">
      <alignment horizontal="center" vertical="center"/>
      <protection hidden="1"/>
    </xf>
    <xf numFmtId="0" fontId="1" fillId="0" borderId="31" xfId="52" applyFont="1" applyBorder="1" applyAlignment="1" applyProtection="1">
      <alignment horizontal="center" vertical="center"/>
      <protection hidden="1" locked="0"/>
    </xf>
    <xf numFmtId="0" fontId="1" fillId="0" borderId="32" xfId="52" applyFont="1" applyBorder="1" applyAlignment="1" applyProtection="1">
      <alignment horizontal="center" vertical="center"/>
      <protection hidden="1" locked="0"/>
    </xf>
    <xf numFmtId="0" fontId="1" fillId="0" borderId="33" xfId="52" applyFont="1" applyBorder="1" applyAlignment="1" applyProtection="1">
      <alignment horizontal="center" vertical="center"/>
      <protection hidden="1"/>
    </xf>
    <xf numFmtId="0" fontId="1" fillId="0" borderId="30" xfId="52" applyFont="1" applyBorder="1" applyAlignment="1" applyProtection="1">
      <alignment horizontal="center" vertical="center"/>
      <protection hidden="1"/>
    </xf>
    <xf numFmtId="0" fontId="9" fillId="0" borderId="34" xfId="52" applyFont="1" applyBorder="1" applyAlignment="1" applyProtection="1">
      <alignment horizontal="center" vertical="center"/>
      <protection hidden="1"/>
    </xf>
    <xf numFmtId="165" fontId="10" fillId="0" borderId="35" xfId="52" applyNumberFormat="1" applyFont="1" applyBorder="1" applyAlignment="1" applyProtection="1">
      <alignment horizontal="left" vertical="center" indent="1"/>
      <protection hidden="1" locked="0"/>
    </xf>
    <xf numFmtId="165" fontId="1" fillId="0" borderId="36" xfId="52" applyNumberFormat="1" applyBorder="1" applyAlignment="1" applyProtection="1">
      <alignment horizontal="left" vertical="center" indent="1"/>
      <protection hidden="1" locked="0"/>
    </xf>
    <xf numFmtId="0" fontId="5" fillId="0" borderId="37" xfId="52" applyFont="1" applyBorder="1" applyAlignment="1" applyProtection="1">
      <alignment horizontal="center" vertical="center"/>
      <protection hidden="1"/>
    </xf>
    <xf numFmtId="0" fontId="11" fillId="0" borderId="38" xfId="52" applyFont="1" applyBorder="1" applyAlignment="1" applyProtection="1">
      <alignment horizontal="center" vertical="center"/>
      <protection hidden="1"/>
    </xf>
    <xf numFmtId="0" fontId="11" fillId="0" borderId="39" xfId="52" applyFont="1" applyBorder="1" applyAlignment="1" applyProtection="1">
      <alignment horizontal="center" vertical="center"/>
      <protection hidden="1"/>
    </xf>
    <xf numFmtId="0" fontId="11" fillId="0" borderId="40" xfId="52" applyFont="1" applyBorder="1" applyAlignment="1" applyProtection="1">
      <alignment horizontal="center" vertical="center"/>
      <protection hidden="1"/>
    </xf>
    <xf numFmtId="0" fontId="1" fillId="0" borderId="10" xfId="52" applyBorder="1" applyAlignment="1" applyProtection="1">
      <alignment vertical="center"/>
      <protection hidden="1"/>
    </xf>
    <xf numFmtId="0" fontId="1" fillId="0" borderId="41" xfId="52" applyBorder="1" applyAlignment="1" applyProtection="1">
      <alignment vertical="center"/>
      <protection hidden="1"/>
    </xf>
    <xf numFmtId="0" fontId="7" fillId="0" borderId="42" xfId="52" applyFont="1" applyBorder="1" applyAlignment="1" applyProtection="1">
      <alignment horizontal="right" vertical="center"/>
      <protection hidden="1"/>
    </xf>
    <xf numFmtId="0" fontId="11" fillId="0" borderId="43" xfId="52" applyFont="1" applyBorder="1" applyAlignment="1" applyProtection="1">
      <alignment horizontal="center" vertical="center"/>
      <protection hidden="1"/>
    </xf>
    <xf numFmtId="0" fontId="11" fillId="0" borderId="44" xfId="52" applyFont="1" applyBorder="1" applyAlignment="1" applyProtection="1">
      <alignment horizontal="center" vertical="center"/>
      <protection hidden="1"/>
    </xf>
    <xf numFmtId="0" fontId="11" fillId="0" borderId="45" xfId="52" applyFont="1" applyBorder="1" applyAlignment="1" applyProtection="1">
      <alignment horizontal="center" vertical="center"/>
      <protection hidden="1"/>
    </xf>
    <xf numFmtId="0" fontId="11" fillId="0" borderId="34" xfId="52" applyFont="1" applyBorder="1" applyAlignment="1" applyProtection="1">
      <alignment horizontal="center" vertical="center"/>
      <protection hidden="1"/>
    </xf>
    <xf numFmtId="0" fontId="5" fillId="0" borderId="0" xfId="52" applyFont="1" applyAlignment="1" applyProtection="1">
      <alignment horizontal="left" indent="1"/>
      <protection hidden="1"/>
    </xf>
    <xf numFmtId="0" fontId="5" fillId="0" borderId="0" xfId="52" applyFont="1" applyAlignment="1" applyProtection="1">
      <alignment horizontal="right" indent="1"/>
      <protection hidden="1"/>
    </xf>
    <xf numFmtId="0" fontId="8" fillId="33" borderId="34" xfId="52" applyFont="1" applyFill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9" fillId="0" borderId="0" xfId="52" applyFont="1" applyProtection="1">
      <alignment/>
      <protection hidden="1"/>
    </xf>
    <xf numFmtId="0" fontId="5" fillId="0" borderId="46" xfId="52" applyFont="1" applyBorder="1" applyAlignment="1" applyProtection="1">
      <alignment horizontal="left" indent="1"/>
      <protection hidden="1"/>
    </xf>
    <xf numFmtId="0" fontId="5" fillId="0" borderId="0" xfId="52" applyFont="1" applyBorder="1" applyAlignment="1" applyProtection="1">
      <alignment horizontal="left" indent="1"/>
      <protection hidden="1"/>
    </xf>
    <xf numFmtId="0" fontId="5" fillId="0" borderId="47" xfId="52" applyFont="1" applyBorder="1" applyAlignment="1" applyProtection="1">
      <alignment horizontal="left" indent="1"/>
      <protection hidden="1"/>
    </xf>
    <xf numFmtId="0" fontId="3" fillId="0" borderId="46" xfId="52" applyFont="1" applyBorder="1" applyAlignment="1" applyProtection="1">
      <alignment horizontal="left" indent="1"/>
      <protection hidden="1"/>
    </xf>
    <xf numFmtId="0" fontId="3" fillId="0" borderId="0" xfId="52" applyFont="1" applyBorder="1" applyAlignment="1" applyProtection="1">
      <alignment horizontal="left" indent="1"/>
      <protection hidden="1"/>
    </xf>
    <xf numFmtId="0" fontId="5" fillId="0" borderId="48" xfId="52" applyFont="1" applyBorder="1" applyAlignment="1" applyProtection="1">
      <alignment horizontal="left" indent="1"/>
      <protection hidden="1"/>
    </xf>
    <xf numFmtId="0" fontId="1" fillId="0" borderId="49" xfId="52" applyFont="1" applyBorder="1" applyAlignment="1" applyProtection="1">
      <alignment horizontal="left" indent="1"/>
      <protection hidden="1"/>
    </xf>
    <xf numFmtId="0" fontId="5" fillId="0" borderId="50" xfId="52" applyFont="1" applyBorder="1" applyAlignment="1" applyProtection="1">
      <alignment horizontal="left" indent="1"/>
      <protection hidden="1"/>
    </xf>
    <xf numFmtId="0" fontId="5" fillId="0" borderId="51" xfId="52" applyFont="1" applyBorder="1" applyAlignment="1" applyProtection="1">
      <alignment horizontal="left" indent="1"/>
      <protection hidden="1"/>
    </xf>
    <xf numFmtId="0" fontId="5" fillId="0" borderId="52" xfId="52" applyFont="1" applyBorder="1" applyAlignment="1" applyProtection="1">
      <alignment horizontal="left" indent="1"/>
      <protection hidden="1"/>
    </xf>
    <xf numFmtId="0" fontId="5" fillId="0" borderId="53" xfId="52" applyFont="1" applyBorder="1" applyAlignment="1" applyProtection="1">
      <alignment horizontal="left" indent="1"/>
      <protection hidden="1"/>
    </xf>
    <xf numFmtId="0" fontId="5" fillId="0" borderId="54" xfId="52" applyFont="1" applyBorder="1" applyAlignment="1" applyProtection="1">
      <alignment horizontal="center"/>
      <protection hidden="1"/>
    </xf>
    <xf numFmtId="0" fontId="5" fillId="0" borderId="55" xfId="52" applyFont="1" applyBorder="1" applyAlignment="1" applyProtection="1">
      <alignment horizontal="left" indent="1"/>
      <protection hidden="1"/>
    </xf>
    <xf numFmtId="0" fontId="1" fillId="0" borderId="56" xfId="52" applyBorder="1" applyProtection="1">
      <alignment/>
      <protection hidden="1"/>
    </xf>
    <xf numFmtId="0" fontId="5" fillId="0" borderId="57" xfId="52" applyFont="1" applyBorder="1" applyAlignment="1" applyProtection="1">
      <alignment horizontal="center"/>
      <protection hidden="1"/>
    </xf>
    <xf numFmtId="0" fontId="5" fillId="0" borderId="56" xfId="52" applyFont="1" applyBorder="1" applyAlignment="1" applyProtection="1">
      <alignment horizontal="left" indent="1"/>
      <protection hidden="1"/>
    </xf>
    <xf numFmtId="0" fontId="5" fillId="0" borderId="56" xfId="52" applyFont="1" applyBorder="1" applyAlignment="1" applyProtection="1">
      <alignment horizontal="center"/>
      <protection hidden="1"/>
    </xf>
    <xf numFmtId="0" fontId="5" fillId="0" borderId="58" xfId="52" applyFont="1" applyBorder="1" applyAlignment="1" applyProtection="1">
      <alignment horizontal="center"/>
      <protection hidden="1"/>
    </xf>
    <xf numFmtId="0" fontId="5" fillId="0" borderId="59" xfId="52" applyFont="1" applyBorder="1" applyAlignment="1" applyProtection="1">
      <alignment horizontal="center"/>
      <protection hidden="1"/>
    </xf>
    <xf numFmtId="167" fontId="5" fillId="0" borderId="60" xfId="52" applyNumberFormat="1" applyFont="1" applyBorder="1" applyAlignment="1" applyProtection="1">
      <alignment horizontal="center" vertical="center"/>
      <protection hidden="1" locked="0"/>
    </xf>
    <xf numFmtId="0" fontId="12" fillId="0" borderId="26" xfId="52" applyFont="1" applyBorder="1" applyAlignment="1" applyProtection="1">
      <alignment horizontal="center" vertical="center"/>
      <protection hidden="1" locked="0"/>
    </xf>
    <xf numFmtId="167" fontId="5" fillId="0" borderId="26" xfId="52" applyNumberFormat="1" applyFont="1" applyBorder="1" applyAlignment="1" applyProtection="1">
      <alignment horizontal="center" vertical="center"/>
      <protection hidden="1" locked="0"/>
    </xf>
    <xf numFmtId="0" fontId="12" fillId="0" borderId="61" xfId="52" applyFont="1" applyBorder="1" applyAlignment="1" applyProtection="1">
      <alignment horizontal="center" vertical="center"/>
      <protection hidden="1" locked="0"/>
    </xf>
    <xf numFmtId="0" fontId="1" fillId="0" borderId="62" xfId="52" applyBorder="1" applyAlignment="1" applyProtection="1">
      <alignment horizontal="left" indent="1"/>
      <protection hidden="1"/>
    </xf>
    <xf numFmtId="0" fontId="1" fillId="0" borderId="63" xfId="52" applyBorder="1" applyAlignment="1" applyProtection="1">
      <alignment horizontal="left" wrapText="1" indent="1"/>
      <protection hidden="1"/>
    </xf>
    <xf numFmtId="0" fontId="1" fillId="0" borderId="64" xfId="52" applyBorder="1" applyAlignment="1" applyProtection="1">
      <alignment horizontal="left" wrapText="1" indent="1"/>
      <protection hidden="1"/>
    </xf>
    <xf numFmtId="0" fontId="5" fillId="0" borderId="65" xfId="52" applyFont="1" applyBorder="1" applyAlignment="1" applyProtection="1">
      <alignment/>
      <protection hidden="1"/>
    </xf>
    <xf numFmtId="0" fontId="5" fillId="0" borderId="65" xfId="52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center" vertical="center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7" fillId="0" borderId="42" xfId="0" applyFont="1" applyBorder="1" applyAlignment="1" applyProtection="1">
      <alignment horizontal="right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4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5" fillId="0" borderId="46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1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5" fillId="0" borderId="51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indent="1"/>
      <protection hidden="1"/>
    </xf>
    <xf numFmtId="0" fontId="5" fillId="0" borderId="53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/>
      <protection hidden="1"/>
    </xf>
    <xf numFmtId="0" fontId="5" fillId="0" borderId="57" xfId="0" applyFont="1" applyBorder="1" applyAlignment="1" applyProtection="1">
      <alignment horizontal="center"/>
      <protection hidden="1"/>
    </xf>
    <xf numFmtId="0" fontId="5" fillId="0" borderId="56" xfId="0" applyFont="1" applyBorder="1" applyAlignment="1" applyProtection="1">
      <alignment horizontal="left" indent="1"/>
      <protection hidden="1"/>
    </xf>
    <xf numFmtId="0" fontId="5" fillId="0" borderId="56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center"/>
      <protection hidden="1"/>
    </xf>
    <xf numFmtId="167" fontId="5" fillId="0" borderId="60" xfId="0" applyNumberFormat="1" applyFont="1" applyBorder="1" applyAlignment="1" applyProtection="1">
      <alignment horizontal="center" vertical="center"/>
      <protection hidden="1" locked="0"/>
    </xf>
    <xf numFmtId="0" fontId="12" fillId="0" borderId="26" xfId="0" applyFont="1" applyBorder="1" applyAlignment="1" applyProtection="1">
      <alignment horizontal="center" vertical="center"/>
      <protection hidden="1" locked="0"/>
    </xf>
    <xf numFmtId="167" fontId="5" fillId="0" borderId="26" xfId="0" applyNumberFormat="1" applyFont="1" applyBorder="1" applyAlignment="1" applyProtection="1">
      <alignment horizontal="center" vertical="center"/>
      <protection hidden="1" locked="0"/>
    </xf>
    <xf numFmtId="0" fontId="12" fillId="0" borderId="61" xfId="0" applyFont="1" applyBorder="1" applyAlignment="1" applyProtection="1">
      <alignment horizontal="center" vertical="center"/>
      <protection hidden="1" locked="0"/>
    </xf>
    <xf numFmtId="0" fontId="0" fillId="0" borderId="62" xfId="0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0" fillId="0" borderId="64" xfId="0" applyBorder="1" applyAlignment="1" applyProtection="1">
      <alignment horizontal="left" wrapText="1" indent="1"/>
      <protection hidden="1"/>
    </xf>
    <xf numFmtId="0" fontId="5" fillId="0" borderId="65" xfId="0" applyFont="1" applyBorder="1" applyAlignment="1" applyProtection="1">
      <alignment/>
      <protection hidden="1"/>
    </xf>
    <xf numFmtId="0" fontId="5" fillId="0" borderId="65" xfId="0" applyFont="1" applyBorder="1" applyAlignment="1" applyProtection="1">
      <alignment horizontal="right"/>
      <protection hidden="1"/>
    </xf>
    <xf numFmtId="0" fontId="1" fillId="0" borderId="0" xfId="58" applyProtection="1">
      <alignment/>
      <protection hidden="1"/>
    </xf>
    <xf numFmtId="0" fontId="5" fillId="0" borderId="0" xfId="58" applyFont="1" applyAlignment="1" applyProtection="1">
      <alignment horizontal="right"/>
      <protection hidden="1"/>
    </xf>
    <xf numFmtId="0" fontId="7" fillId="33" borderId="10" xfId="58" applyFont="1" applyFill="1" applyBorder="1" applyAlignment="1" applyProtection="1">
      <alignment horizontal="left" vertical="top" indent="1"/>
      <protection hidden="1"/>
    </xf>
    <xf numFmtId="0" fontId="5" fillId="0" borderId="11" xfId="58" applyFont="1" applyBorder="1" applyAlignment="1" applyProtection="1">
      <alignment horizontal="center" vertical="top"/>
      <protection hidden="1"/>
    </xf>
    <xf numFmtId="0" fontId="5" fillId="0" borderId="12" xfId="58" applyFont="1" applyBorder="1" applyAlignment="1" applyProtection="1">
      <alignment horizontal="center" vertical="top"/>
      <protection hidden="1"/>
    </xf>
    <xf numFmtId="0" fontId="5" fillId="0" borderId="13" xfId="58" applyFont="1" applyBorder="1" applyAlignment="1" applyProtection="1">
      <alignment horizontal="center" vertical="top"/>
      <protection hidden="1"/>
    </xf>
    <xf numFmtId="0" fontId="5" fillId="0" borderId="14" xfId="58" applyFont="1" applyBorder="1" applyAlignment="1" applyProtection="1">
      <alignment horizontal="center" vertical="top"/>
      <protection hidden="1"/>
    </xf>
    <xf numFmtId="0" fontId="5" fillId="0" borderId="15" xfId="58" applyFont="1" applyBorder="1" applyAlignment="1" applyProtection="1">
      <alignment horizontal="center" vertical="top"/>
      <protection hidden="1"/>
    </xf>
    <xf numFmtId="0" fontId="1" fillId="0" borderId="0" xfId="58" applyBorder="1" applyProtection="1">
      <alignment/>
      <protection hidden="1"/>
    </xf>
    <xf numFmtId="0" fontId="5" fillId="0" borderId="18" xfId="58" applyFont="1" applyBorder="1" applyAlignment="1" applyProtection="1">
      <alignment horizontal="center" vertical="center"/>
      <protection hidden="1"/>
    </xf>
    <xf numFmtId="0" fontId="1" fillId="0" borderId="19" xfId="58" applyFont="1" applyBorder="1" applyAlignment="1" applyProtection="1">
      <alignment horizontal="center" vertical="center"/>
      <protection hidden="1" locked="0"/>
    </xf>
    <xf numFmtId="0" fontId="1" fillId="0" borderId="20" xfId="58" applyFont="1" applyBorder="1" applyAlignment="1" applyProtection="1">
      <alignment horizontal="center" vertical="center"/>
      <protection hidden="1" locked="0"/>
    </xf>
    <xf numFmtId="0" fontId="1" fillId="0" borderId="21" xfId="58" applyFont="1" applyBorder="1" applyAlignment="1" applyProtection="1">
      <alignment horizontal="center" vertical="center"/>
      <protection hidden="1"/>
    </xf>
    <xf numFmtId="0" fontId="1" fillId="0" borderId="18" xfId="58" applyFont="1" applyBorder="1" applyAlignment="1" applyProtection="1">
      <alignment horizontal="center" vertical="center"/>
      <protection hidden="1"/>
    </xf>
    <xf numFmtId="0" fontId="6" fillId="0" borderId="0" xfId="58" applyFont="1" applyAlignment="1" applyProtection="1">
      <alignment horizontal="center" vertical="center"/>
      <protection hidden="1"/>
    </xf>
    <xf numFmtId="0" fontId="5" fillId="0" borderId="24" xfId="58" applyFont="1" applyBorder="1" applyAlignment="1" applyProtection="1">
      <alignment horizontal="center" vertical="center"/>
      <protection hidden="1"/>
    </xf>
    <xf numFmtId="0" fontId="1" fillId="0" borderId="25" xfId="58" applyFont="1" applyBorder="1" applyAlignment="1" applyProtection="1">
      <alignment horizontal="center" vertical="center"/>
      <protection hidden="1" locked="0"/>
    </xf>
    <xf numFmtId="0" fontId="1" fillId="0" borderId="26" xfId="58" applyFont="1" applyBorder="1" applyAlignment="1" applyProtection="1">
      <alignment horizontal="center" vertical="center"/>
      <protection hidden="1" locked="0"/>
    </xf>
    <xf numFmtId="0" fontId="1" fillId="0" borderId="27" xfId="58" applyFont="1" applyBorder="1" applyAlignment="1" applyProtection="1">
      <alignment horizontal="center" vertical="center"/>
      <protection hidden="1"/>
    </xf>
    <xf numFmtId="0" fontId="1" fillId="0" borderId="24" xfId="58" applyFont="1" applyBorder="1" applyAlignment="1" applyProtection="1">
      <alignment horizontal="center" vertical="center"/>
      <protection hidden="1"/>
    </xf>
    <xf numFmtId="0" fontId="5" fillId="0" borderId="30" xfId="58" applyFont="1" applyBorder="1" applyAlignment="1" applyProtection="1">
      <alignment horizontal="center" vertical="center"/>
      <protection hidden="1"/>
    </xf>
    <xf numFmtId="0" fontId="1" fillId="0" borderId="31" xfId="58" applyFont="1" applyBorder="1" applyAlignment="1" applyProtection="1">
      <alignment horizontal="center" vertical="center"/>
      <protection hidden="1" locked="0"/>
    </xf>
    <xf numFmtId="0" fontId="1" fillId="0" borderId="32" xfId="58" applyFont="1" applyBorder="1" applyAlignment="1" applyProtection="1">
      <alignment horizontal="center" vertical="center"/>
      <protection hidden="1" locked="0"/>
    </xf>
    <xf numFmtId="0" fontId="1" fillId="0" borderId="33" xfId="58" applyFont="1" applyBorder="1" applyAlignment="1" applyProtection="1">
      <alignment horizontal="center" vertical="center"/>
      <protection hidden="1"/>
    </xf>
    <xf numFmtId="0" fontId="1" fillId="0" borderId="30" xfId="58" applyFont="1" applyBorder="1" applyAlignment="1" applyProtection="1">
      <alignment horizontal="center" vertical="center"/>
      <protection hidden="1"/>
    </xf>
    <xf numFmtId="0" fontId="9" fillId="0" borderId="34" xfId="58" applyFont="1" applyBorder="1" applyAlignment="1" applyProtection="1">
      <alignment horizontal="center" vertical="center"/>
      <protection hidden="1"/>
    </xf>
    <xf numFmtId="0" fontId="5" fillId="0" borderId="37" xfId="58" applyFont="1" applyBorder="1" applyAlignment="1" applyProtection="1">
      <alignment horizontal="center" vertical="center"/>
      <protection hidden="1"/>
    </xf>
    <xf numFmtId="0" fontId="11" fillId="0" borderId="38" xfId="58" applyFont="1" applyBorder="1" applyAlignment="1" applyProtection="1">
      <alignment horizontal="center" vertical="center"/>
      <protection hidden="1"/>
    </xf>
    <xf numFmtId="0" fontId="11" fillId="0" borderId="39" xfId="58" applyFont="1" applyBorder="1" applyAlignment="1" applyProtection="1">
      <alignment horizontal="center" vertical="center"/>
      <protection hidden="1"/>
    </xf>
    <xf numFmtId="0" fontId="11" fillId="0" borderId="40" xfId="58" applyFont="1" applyBorder="1" applyAlignment="1" applyProtection="1">
      <alignment horizontal="center" vertical="center"/>
      <protection hidden="1"/>
    </xf>
    <xf numFmtId="0" fontId="1" fillId="0" borderId="10" xfId="58" applyBorder="1" applyAlignment="1" applyProtection="1">
      <alignment vertical="center"/>
      <protection hidden="1"/>
    </xf>
    <xf numFmtId="0" fontId="1" fillId="0" borderId="41" xfId="58" applyBorder="1" applyAlignment="1" applyProtection="1">
      <alignment vertical="center"/>
      <protection hidden="1"/>
    </xf>
    <xf numFmtId="0" fontId="7" fillId="0" borderId="42" xfId="58" applyFont="1" applyBorder="1" applyAlignment="1" applyProtection="1">
      <alignment horizontal="right" vertical="center"/>
      <protection hidden="1"/>
    </xf>
    <xf numFmtId="0" fontId="11" fillId="0" borderId="43" xfId="58" applyFont="1" applyBorder="1" applyAlignment="1" applyProtection="1">
      <alignment horizontal="center" vertical="center"/>
      <protection hidden="1"/>
    </xf>
    <xf numFmtId="0" fontId="11" fillId="0" borderId="44" xfId="58" applyFont="1" applyBorder="1" applyAlignment="1" applyProtection="1">
      <alignment horizontal="center" vertical="center"/>
      <protection hidden="1"/>
    </xf>
    <xf numFmtId="0" fontId="11" fillId="0" borderId="45" xfId="58" applyFont="1" applyBorder="1" applyAlignment="1" applyProtection="1">
      <alignment horizontal="center" vertical="center"/>
      <protection hidden="1"/>
    </xf>
    <xf numFmtId="0" fontId="11" fillId="0" borderId="34" xfId="58" applyFont="1" applyBorder="1" applyAlignment="1" applyProtection="1">
      <alignment horizontal="center" vertical="center"/>
      <protection hidden="1"/>
    </xf>
    <xf numFmtId="0" fontId="5" fillId="0" borderId="0" xfId="58" applyFont="1" applyAlignment="1" applyProtection="1">
      <alignment horizontal="left" indent="1"/>
      <protection hidden="1"/>
    </xf>
    <xf numFmtId="0" fontId="5" fillId="0" borderId="0" xfId="58" applyFont="1" applyAlignment="1" applyProtection="1">
      <alignment horizontal="right" indent="1"/>
      <protection hidden="1"/>
    </xf>
    <xf numFmtId="0" fontId="8" fillId="33" borderId="34" xfId="58" applyFont="1" applyFill="1" applyBorder="1" applyAlignment="1" applyProtection="1">
      <alignment horizontal="center" vertical="center"/>
      <protection hidden="1"/>
    </xf>
    <xf numFmtId="0" fontId="7" fillId="0" borderId="0" xfId="58" applyFont="1" applyBorder="1" applyAlignment="1" applyProtection="1">
      <alignment horizontal="center" vertical="center"/>
      <protection hidden="1"/>
    </xf>
    <xf numFmtId="0" fontId="9" fillId="0" borderId="0" xfId="58" applyFont="1" applyProtection="1">
      <alignment/>
      <protection hidden="1"/>
    </xf>
    <xf numFmtId="0" fontId="5" fillId="0" borderId="46" xfId="58" applyFont="1" applyBorder="1" applyAlignment="1" applyProtection="1">
      <alignment horizontal="left" indent="1"/>
      <protection hidden="1"/>
    </xf>
    <xf numFmtId="0" fontId="5" fillId="0" borderId="0" xfId="58" applyFont="1" applyBorder="1" applyAlignment="1" applyProtection="1">
      <alignment horizontal="left" indent="1"/>
      <protection hidden="1"/>
    </xf>
    <xf numFmtId="0" fontId="5" fillId="0" borderId="47" xfId="58" applyFont="1" applyBorder="1" applyAlignment="1" applyProtection="1">
      <alignment horizontal="left" indent="1"/>
      <protection hidden="1"/>
    </xf>
    <xf numFmtId="0" fontId="3" fillId="0" borderId="46" xfId="58" applyFont="1" applyBorder="1" applyAlignment="1" applyProtection="1">
      <alignment horizontal="left" indent="1"/>
      <protection hidden="1"/>
    </xf>
    <xf numFmtId="0" fontId="3" fillId="0" borderId="0" xfId="58" applyFont="1" applyBorder="1" applyAlignment="1" applyProtection="1">
      <alignment horizontal="left" indent="1"/>
      <protection hidden="1"/>
    </xf>
    <xf numFmtId="0" fontId="5" fillId="0" borderId="48" xfId="58" applyFont="1" applyBorder="1" applyAlignment="1" applyProtection="1">
      <alignment horizontal="left" indent="1"/>
      <protection hidden="1"/>
    </xf>
    <xf numFmtId="0" fontId="1" fillId="0" borderId="49" xfId="58" applyFont="1" applyBorder="1" applyAlignment="1" applyProtection="1">
      <alignment horizontal="left" indent="1"/>
      <protection hidden="1"/>
    </xf>
    <xf numFmtId="0" fontId="5" fillId="0" borderId="50" xfId="58" applyFont="1" applyBorder="1" applyAlignment="1" applyProtection="1">
      <alignment horizontal="left" indent="1"/>
      <protection hidden="1"/>
    </xf>
    <xf numFmtId="0" fontId="5" fillId="0" borderId="51" xfId="58" applyFont="1" applyBorder="1" applyAlignment="1" applyProtection="1">
      <alignment horizontal="left" indent="1"/>
      <protection hidden="1"/>
    </xf>
    <xf numFmtId="0" fontId="5" fillId="0" borderId="52" xfId="58" applyFont="1" applyBorder="1" applyAlignment="1" applyProtection="1">
      <alignment horizontal="left" indent="1"/>
      <protection hidden="1"/>
    </xf>
    <xf numFmtId="0" fontId="5" fillId="0" borderId="53" xfId="58" applyFont="1" applyBorder="1" applyAlignment="1" applyProtection="1">
      <alignment horizontal="left" indent="1"/>
      <protection hidden="1"/>
    </xf>
    <xf numFmtId="0" fontId="5" fillId="0" borderId="54" xfId="58" applyFont="1" applyBorder="1" applyAlignment="1" applyProtection="1">
      <alignment horizontal="center"/>
      <protection hidden="1"/>
    </xf>
    <xf numFmtId="0" fontId="5" fillId="0" borderId="55" xfId="58" applyFont="1" applyBorder="1" applyAlignment="1" applyProtection="1">
      <alignment horizontal="left" indent="1"/>
      <protection hidden="1"/>
    </xf>
    <xf numFmtId="0" fontId="1" fillId="0" borderId="56" xfId="58" applyBorder="1" applyProtection="1">
      <alignment/>
      <protection hidden="1"/>
    </xf>
    <xf numFmtId="0" fontId="5" fillId="0" borderId="57" xfId="58" applyFont="1" applyBorder="1" applyAlignment="1" applyProtection="1">
      <alignment horizontal="center"/>
      <protection hidden="1"/>
    </xf>
    <xf numFmtId="0" fontId="5" fillId="0" borderId="56" xfId="58" applyFont="1" applyBorder="1" applyAlignment="1" applyProtection="1">
      <alignment horizontal="left" indent="1"/>
      <protection hidden="1"/>
    </xf>
    <xf numFmtId="0" fontId="5" fillId="0" borderId="56" xfId="58" applyFont="1" applyBorder="1" applyAlignment="1" applyProtection="1">
      <alignment horizontal="center"/>
      <protection hidden="1"/>
    </xf>
    <xf numFmtId="0" fontId="5" fillId="0" borderId="58" xfId="58" applyFont="1" applyBorder="1" applyAlignment="1" applyProtection="1">
      <alignment horizontal="center"/>
      <protection hidden="1"/>
    </xf>
    <xf numFmtId="0" fontId="5" fillId="0" borderId="59" xfId="58" applyFont="1" applyBorder="1" applyAlignment="1" applyProtection="1">
      <alignment horizontal="center"/>
      <protection hidden="1"/>
    </xf>
    <xf numFmtId="167" fontId="5" fillId="0" borderId="60" xfId="58" applyNumberFormat="1" applyFont="1" applyBorder="1" applyAlignment="1" applyProtection="1">
      <alignment horizontal="center" vertical="center"/>
      <protection hidden="1" locked="0"/>
    </xf>
    <xf numFmtId="0" fontId="12" fillId="0" borderId="26" xfId="58" applyFont="1" applyBorder="1" applyAlignment="1" applyProtection="1">
      <alignment horizontal="center" vertical="center"/>
      <protection hidden="1" locked="0"/>
    </xf>
    <xf numFmtId="167" fontId="5" fillId="0" borderId="26" xfId="58" applyNumberFormat="1" applyFont="1" applyBorder="1" applyAlignment="1" applyProtection="1">
      <alignment horizontal="center" vertical="center"/>
      <protection hidden="1" locked="0"/>
    </xf>
    <xf numFmtId="0" fontId="12" fillId="0" borderId="61" xfId="58" applyFont="1" applyBorder="1" applyAlignment="1" applyProtection="1">
      <alignment horizontal="center" vertical="center"/>
      <protection hidden="1" locked="0"/>
    </xf>
    <xf numFmtId="0" fontId="1" fillId="0" borderId="62" xfId="58" applyBorder="1" applyAlignment="1" applyProtection="1">
      <alignment horizontal="left" indent="1"/>
      <protection hidden="1"/>
    </xf>
    <xf numFmtId="0" fontId="1" fillId="0" borderId="63" xfId="58" applyBorder="1" applyAlignment="1" applyProtection="1">
      <alignment horizontal="left" wrapText="1" indent="1"/>
      <protection hidden="1"/>
    </xf>
    <xf numFmtId="0" fontId="1" fillId="0" borderId="64" xfId="58" applyBorder="1" applyAlignment="1" applyProtection="1">
      <alignment horizontal="left" wrapText="1" indent="1"/>
      <protection hidden="1"/>
    </xf>
    <xf numFmtId="0" fontId="5" fillId="0" borderId="65" xfId="58" applyFont="1" applyBorder="1" applyAlignment="1" applyProtection="1">
      <alignment/>
      <protection hidden="1"/>
    </xf>
    <xf numFmtId="0" fontId="5" fillId="0" borderId="65" xfId="58" applyFont="1" applyBorder="1" applyAlignment="1" applyProtection="1">
      <alignment horizontal="right"/>
      <protection hidden="1"/>
    </xf>
    <xf numFmtId="0" fontId="3" fillId="0" borderId="66" xfId="52" applyFont="1" applyBorder="1" applyAlignment="1" applyProtection="1">
      <alignment vertical="center" wrapText="1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6" fillId="0" borderId="67" xfId="52" applyFont="1" applyBorder="1" applyAlignment="1" applyProtection="1">
      <alignment horizontal="left" indent="1"/>
      <protection hidden="1" locked="0"/>
    </xf>
    <xf numFmtId="0" fontId="5" fillId="0" borderId="0" xfId="52" applyFont="1" applyBorder="1" applyAlignment="1" applyProtection="1">
      <alignment horizontal="right"/>
      <protection hidden="1"/>
    </xf>
    <xf numFmtId="164" fontId="6" fillId="0" borderId="67" xfId="52" applyNumberFormat="1" applyFont="1" applyBorder="1" applyAlignment="1" applyProtection="1">
      <alignment horizontal="center"/>
      <protection hidden="1" locked="0"/>
    </xf>
    <xf numFmtId="0" fontId="8" fillId="33" borderId="42" xfId="52" applyFont="1" applyFill="1" applyBorder="1" applyAlignment="1" applyProtection="1">
      <alignment horizontal="left" vertical="center" indent="1"/>
      <protection hidden="1" locked="0"/>
    </xf>
    <xf numFmtId="0" fontId="5" fillId="0" borderId="68" xfId="52" applyFont="1" applyBorder="1" applyAlignment="1" applyProtection="1">
      <alignment horizontal="left" indent="1"/>
      <protection hidden="1"/>
    </xf>
    <xf numFmtId="0" fontId="5" fillId="0" borderId="34" xfId="52" applyFont="1" applyBorder="1" applyAlignment="1" applyProtection="1">
      <alignment horizontal="center" vertical="center" wrapText="1"/>
      <protection hidden="1"/>
    </xf>
    <xf numFmtId="0" fontId="5" fillId="0" borderId="69" xfId="52" applyFont="1" applyBorder="1" applyAlignment="1" applyProtection="1">
      <alignment horizontal="center"/>
      <protection hidden="1"/>
    </xf>
    <xf numFmtId="0" fontId="5" fillId="0" borderId="68" xfId="52" applyFont="1" applyBorder="1" applyAlignment="1" applyProtection="1">
      <alignment horizontal="center"/>
      <protection hidden="1"/>
    </xf>
    <xf numFmtId="0" fontId="5" fillId="0" borderId="70" xfId="52" applyFont="1" applyBorder="1" applyAlignment="1" applyProtection="1">
      <alignment horizontal="left" indent="1"/>
      <protection hidden="1"/>
    </xf>
    <xf numFmtId="0" fontId="6" fillId="0" borderId="68" xfId="52" applyFont="1" applyBorder="1" applyAlignment="1" applyProtection="1">
      <alignment horizontal="left" vertical="center" indent="1"/>
      <protection hidden="1" locked="0"/>
    </xf>
    <xf numFmtId="0" fontId="6" fillId="0" borderId="71" xfId="52" applyFont="1" applyBorder="1" applyAlignment="1" applyProtection="1">
      <alignment horizontal="left" vertical="top" indent="1"/>
      <protection hidden="1" locked="0"/>
    </xf>
    <xf numFmtId="0" fontId="9" fillId="0" borderId="34" xfId="52" applyFont="1" applyBorder="1" applyAlignment="1" applyProtection="1">
      <alignment horizontal="center" vertical="center"/>
      <protection hidden="1"/>
    </xf>
    <xf numFmtId="165" fontId="10" fillId="0" borderId="37" xfId="52" applyNumberFormat="1" applyFont="1" applyBorder="1" applyAlignment="1" applyProtection="1">
      <alignment horizontal="left" vertical="center" indent="1"/>
      <protection hidden="1" locked="0"/>
    </xf>
    <xf numFmtId="0" fontId="1" fillId="0" borderId="67" xfId="52" applyFont="1" applyBorder="1" applyProtection="1">
      <alignment/>
      <protection hidden="1" locked="0"/>
    </xf>
    <xf numFmtId="0" fontId="7" fillId="0" borderId="34" xfId="52" applyFont="1" applyBorder="1" applyAlignment="1" applyProtection="1">
      <alignment horizontal="center" vertical="center"/>
      <protection hidden="1"/>
    </xf>
    <xf numFmtId="0" fontId="1" fillId="0" borderId="72" xfId="52" applyBorder="1" applyProtection="1">
      <alignment/>
      <protection hidden="1" locked="0"/>
    </xf>
    <xf numFmtId="0" fontId="10" fillId="0" borderId="67" xfId="52" applyFont="1" applyBorder="1" applyAlignment="1" applyProtection="1">
      <alignment horizontal="left" indent="1"/>
      <protection hidden="1" locked="0"/>
    </xf>
    <xf numFmtId="166" fontId="10" fillId="0" borderId="67" xfId="52" applyNumberFormat="1" applyFont="1" applyBorder="1" applyAlignment="1" applyProtection="1">
      <alignment horizontal="center"/>
      <protection hidden="1" locked="0"/>
    </xf>
    <xf numFmtId="0" fontId="10" fillId="0" borderId="67" xfId="52" applyFont="1" applyBorder="1" applyAlignment="1" applyProtection="1">
      <alignment horizontal="center"/>
      <protection hidden="1" locked="0"/>
    </xf>
    <xf numFmtId="166" fontId="10" fillId="0" borderId="72" xfId="52" applyNumberFormat="1" applyFont="1" applyBorder="1" applyAlignment="1" applyProtection="1">
      <alignment horizontal="center"/>
      <protection hidden="1" locked="0"/>
    </xf>
    <xf numFmtId="0" fontId="10" fillId="0" borderId="72" xfId="52" applyFont="1" applyBorder="1" applyAlignment="1" applyProtection="1">
      <alignment horizontal="center"/>
      <protection hidden="1" locked="0"/>
    </xf>
    <xf numFmtId="164" fontId="10" fillId="0" borderId="67" xfId="52" applyNumberFormat="1" applyFont="1" applyBorder="1" applyAlignment="1" applyProtection="1">
      <alignment/>
      <protection hidden="1" locked="0"/>
    </xf>
    <xf numFmtId="0" fontId="1" fillId="0" borderId="73" xfId="52" applyFont="1" applyBorder="1" applyAlignment="1" applyProtection="1">
      <alignment horizontal="left" indent="1"/>
      <protection hidden="1"/>
    </xf>
    <xf numFmtId="0" fontId="5" fillId="0" borderId="74" xfId="52" applyFont="1" applyBorder="1" applyAlignment="1" applyProtection="1">
      <alignment horizontal="left" vertical="top" wrapText="1" indent="1"/>
      <protection hidden="1" locked="0"/>
    </xf>
    <xf numFmtId="0" fontId="5" fillId="0" borderId="26" xfId="52" applyFont="1" applyBorder="1" applyAlignment="1" applyProtection="1">
      <alignment horizontal="left" vertical="center"/>
      <protection hidden="1" locked="0"/>
    </xf>
    <xf numFmtId="164" fontId="1" fillId="0" borderId="75" xfId="52" applyNumberFormat="1" applyFont="1" applyBorder="1" applyAlignment="1" applyProtection="1">
      <alignment horizontal="left" indent="1"/>
      <protection hidden="1" locked="0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64" fontId="6" fillId="0" borderId="67" xfId="0" applyNumberFormat="1" applyFont="1" applyBorder="1" applyAlignment="1" applyProtection="1">
      <alignment horizontal="center"/>
      <protection hidden="1" locked="0"/>
    </xf>
    <xf numFmtId="0" fontId="8" fillId="0" borderId="42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9" fillId="0" borderId="34" xfId="0" applyFont="1" applyBorder="1" applyAlignment="1" applyProtection="1">
      <alignment horizontal="center" vertical="center"/>
      <protection hidden="1"/>
    </xf>
    <xf numFmtId="165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1" fillId="0" borderId="67" xfId="0" applyFont="1" applyBorder="1" applyAlignment="1" applyProtection="1">
      <alignment/>
      <protection hidden="1" locked="0"/>
    </xf>
    <xf numFmtId="0" fontId="7" fillId="0" borderId="34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/>
      <protection hidden="1" locked="0"/>
    </xf>
    <xf numFmtId="0" fontId="10" fillId="0" borderId="67" xfId="0" applyFont="1" applyBorder="1" applyAlignment="1" applyProtection="1">
      <alignment horizontal="left" indent="1"/>
      <protection hidden="1" locked="0"/>
    </xf>
    <xf numFmtId="166" fontId="10" fillId="0" borderId="67" xfId="0" applyNumberFormat="1" applyFont="1" applyBorder="1" applyAlignment="1" applyProtection="1">
      <alignment horizontal="center"/>
      <protection hidden="1" locked="0"/>
    </xf>
    <xf numFmtId="0" fontId="10" fillId="0" borderId="67" xfId="0" applyFont="1" applyBorder="1" applyAlignment="1" applyProtection="1">
      <alignment horizontal="center"/>
      <protection hidden="1" locked="0"/>
    </xf>
    <xf numFmtId="166" fontId="10" fillId="0" borderId="72" xfId="0" applyNumberFormat="1" applyFont="1" applyBorder="1" applyAlignment="1" applyProtection="1">
      <alignment horizontal="center"/>
      <protection hidden="1" locked="0"/>
    </xf>
    <xf numFmtId="0" fontId="10" fillId="0" borderId="72" xfId="0" applyFont="1" applyBorder="1" applyAlignment="1" applyProtection="1">
      <alignment horizontal="center"/>
      <protection hidden="1" locked="0"/>
    </xf>
    <xf numFmtId="164" fontId="10" fillId="0" borderId="67" xfId="0" applyNumberFormat="1" applyFont="1" applyBorder="1" applyAlignment="1" applyProtection="1">
      <alignment/>
      <protection hidden="1" locked="0"/>
    </xf>
    <xf numFmtId="0" fontId="1" fillId="0" borderId="73" xfId="0" applyFont="1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vertical="top" wrapText="1" indent="1"/>
      <protection hidden="1" locked="0"/>
    </xf>
    <xf numFmtId="0" fontId="5" fillId="0" borderId="26" xfId="0" applyFont="1" applyBorder="1" applyAlignment="1" applyProtection="1">
      <alignment horizontal="left" vertical="center"/>
      <protection hidden="1" locked="0"/>
    </xf>
    <xf numFmtId="164" fontId="0" fillId="0" borderId="75" xfId="0" applyNumberFormat="1" applyFont="1" applyBorder="1" applyAlignment="1" applyProtection="1">
      <alignment horizontal="left" indent="1"/>
      <protection hidden="1" locked="0"/>
    </xf>
    <xf numFmtId="0" fontId="3" fillId="0" borderId="66" xfId="58" applyFont="1" applyBorder="1" applyAlignment="1" applyProtection="1">
      <alignment vertical="center" wrapText="1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6" fillId="0" borderId="67" xfId="58" applyFont="1" applyBorder="1" applyAlignment="1" applyProtection="1">
      <alignment horizontal="left" indent="1"/>
      <protection hidden="1" locked="0"/>
    </xf>
    <xf numFmtId="0" fontId="5" fillId="0" borderId="0" xfId="58" applyFont="1" applyBorder="1" applyAlignment="1" applyProtection="1">
      <alignment horizontal="right"/>
      <protection hidden="1"/>
    </xf>
    <xf numFmtId="164" fontId="6" fillId="0" borderId="67" xfId="58" applyNumberFormat="1" applyFont="1" applyBorder="1" applyAlignment="1" applyProtection="1">
      <alignment horizontal="center"/>
      <protection hidden="1" locked="0"/>
    </xf>
    <xf numFmtId="0" fontId="8" fillId="33" borderId="42" xfId="58" applyFont="1" applyFill="1" applyBorder="1" applyAlignment="1" applyProtection="1">
      <alignment horizontal="left" vertical="center" indent="1"/>
      <protection hidden="1" locked="0"/>
    </xf>
    <xf numFmtId="0" fontId="5" fillId="0" borderId="68" xfId="58" applyFont="1" applyBorder="1" applyAlignment="1" applyProtection="1">
      <alignment horizontal="left" indent="1"/>
      <protection hidden="1"/>
    </xf>
    <xf numFmtId="0" fontId="5" fillId="0" borderId="34" xfId="58" applyFont="1" applyBorder="1" applyAlignment="1" applyProtection="1">
      <alignment horizontal="center" vertical="center" wrapText="1"/>
      <protection hidden="1"/>
    </xf>
    <xf numFmtId="0" fontId="5" fillId="0" borderId="69" xfId="58" applyFont="1" applyBorder="1" applyAlignment="1" applyProtection="1">
      <alignment horizontal="center"/>
      <protection hidden="1"/>
    </xf>
    <xf numFmtId="0" fontId="5" fillId="0" borderId="68" xfId="58" applyFont="1" applyBorder="1" applyAlignment="1" applyProtection="1">
      <alignment horizontal="center"/>
      <protection hidden="1"/>
    </xf>
    <xf numFmtId="0" fontId="5" fillId="0" borderId="70" xfId="58" applyFont="1" applyBorder="1" applyAlignment="1" applyProtection="1">
      <alignment horizontal="left" indent="1"/>
      <protection hidden="1"/>
    </xf>
    <xf numFmtId="0" fontId="6" fillId="0" borderId="68" xfId="58" applyFont="1" applyBorder="1" applyAlignment="1" applyProtection="1">
      <alignment horizontal="left" vertical="center" indent="1"/>
      <protection hidden="1" locked="0"/>
    </xf>
    <xf numFmtId="0" fontId="6" fillId="0" borderId="71" xfId="58" applyFont="1" applyBorder="1" applyAlignment="1" applyProtection="1">
      <alignment horizontal="left" vertical="top" indent="1"/>
      <protection hidden="1" locked="0"/>
    </xf>
    <xf numFmtId="0" fontId="9" fillId="0" borderId="34" xfId="58" applyFont="1" applyBorder="1" applyAlignment="1" applyProtection="1">
      <alignment horizontal="center" vertical="center"/>
      <protection hidden="1"/>
    </xf>
    <xf numFmtId="165" fontId="10" fillId="0" borderId="37" xfId="58" applyNumberFormat="1" applyFont="1" applyBorder="1" applyAlignment="1" applyProtection="1">
      <alignment horizontal="left" vertical="center" indent="1"/>
      <protection hidden="1" locked="0"/>
    </xf>
    <xf numFmtId="0" fontId="1" fillId="0" borderId="67" xfId="58" applyFont="1" applyBorder="1" applyProtection="1">
      <alignment/>
      <protection hidden="1" locked="0"/>
    </xf>
    <xf numFmtId="0" fontId="7" fillId="0" borderId="34" xfId="58" applyFont="1" applyBorder="1" applyAlignment="1" applyProtection="1">
      <alignment horizontal="center" vertical="center"/>
      <protection hidden="1"/>
    </xf>
    <xf numFmtId="0" fontId="1" fillId="0" borderId="72" xfId="58" applyBorder="1" applyProtection="1">
      <alignment/>
      <protection hidden="1" locked="0"/>
    </xf>
    <xf numFmtId="0" fontId="10" fillId="0" borderId="67" xfId="58" applyFont="1" applyBorder="1" applyAlignment="1" applyProtection="1">
      <alignment horizontal="left" indent="1"/>
      <protection hidden="1" locked="0"/>
    </xf>
    <xf numFmtId="166" fontId="10" fillId="0" borderId="67" xfId="58" applyNumberFormat="1" applyFont="1" applyBorder="1" applyAlignment="1" applyProtection="1">
      <alignment horizontal="center"/>
      <protection hidden="1" locked="0"/>
    </xf>
    <xf numFmtId="0" fontId="10" fillId="0" borderId="67" xfId="58" applyFont="1" applyBorder="1" applyAlignment="1" applyProtection="1">
      <alignment horizontal="center"/>
      <protection hidden="1" locked="0"/>
    </xf>
    <xf numFmtId="166" fontId="10" fillId="0" borderId="72" xfId="58" applyNumberFormat="1" applyFont="1" applyBorder="1" applyAlignment="1" applyProtection="1">
      <alignment horizontal="center"/>
      <protection hidden="1" locked="0"/>
    </xf>
    <xf numFmtId="0" fontId="10" fillId="0" borderId="72" xfId="58" applyFont="1" applyBorder="1" applyAlignment="1" applyProtection="1">
      <alignment horizontal="center"/>
      <protection hidden="1" locked="0"/>
    </xf>
    <xf numFmtId="164" fontId="10" fillId="0" borderId="67" xfId="58" applyNumberFormat="1" applyFont="1" applyBorder="1" applyAlignment="1" applyProtection="1">
      <alignment/>
      <protection hidden="1" locked="0"/>
    </xf>
    <xf numFmtId="0" fontId="1" fillId="0" borderId="73" xfId="58" applyFont="1" applyBorder="1" applyAlignment="1" applyProtection="1">
      <alignment horizontal="left" indent="1"/>
      <protection hidden="1"/>
    </xf>
    <xf numFmtId="0" fontId="5" fillId="0" borderId="74" xfId="58" applyFont="1" applyBorder="1" applyAlignment="1" applyProtection="1">
      <alignment horizontal="left" vertical="top" wrapText="1" indent="1"/>
      <protection hidden="1" locked="0"/>
    </xf>
    <xf numFmtId="0" fontId="5" fillId="0" borderId="26" xfId="58" applyFont="1" applyBorder="1" applyAlignment="1" applyProtection="1">
      <alignment horizontal="left" vertical="center"/>
      <protection hidden="1" locked="0"/>
    </xf>
    <xf numFmtId="164" fontId="1" fillId="0" borderId="75" xfId="58" applyNumberFormat="1" applyBorder="1" applyAlignment="1" applyProtection="1">
      <alignment horizontal="left" indent="1"/>
      <protection hidden="1" locked="0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8" fillId="33" borderId="42" xfId="0" applyFont="1" applyFill="1" applyBorder="1" applyAlignment="1" applyProtection="1">
      <alignment horizontal="left" vertical="center" indent="1"/>
      <protection hidden="1" locked="0"/>
    </xf>
    <xf numFmtId="0" fontId="0" fillId="0" borderId="67" xfId="0" applyFont="1" applyBorder="1" applyAlignment="1" applyProtection="1">
      <alignment/>
      <protection hidden="1" locked="0"/>
    </xf>
    <xf numFmtId="20" fontId="10" fillId="0" borderId="67" xfId="0" applyNumberFormat="1" applyFont="1" applyBorder="1" applyAlignment="1" applyProtection="1">
      <alignment horizontal="center"/>
      <protection hidden="1" locked="0"/>
    </xf>
    <xf numFmtId="20" fontId="10" fillId="0" borderId="72" xfId="0" applyNumberFormat="1" applyFont="1" applyBorder="1" applyAlignment="1" applyProtection="1">
      <alignment horizontal="center"/>
      <protection hidden="1" locked="0"/>
    </xf>
    <xf numFmtId="0" fontId="10" fillId="0" borderId="67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 horizontal="left" indent="1"/>
      <protection hidden="1" locked="0"/>
    </xf>
    <xf numFmtId="0" fontId="1" fillId="0" borderId="0" xfId="59" applyProtection="1">
      <alignment/>
      <protection hidden="1"/>
    </xf>
    <xf numFmtId="14" fontId="1" fillId="0" borderId="76" xfId="59" applyNumberFormat="1" applyBorder="1" applyAlignment="1" applyProtection="1">
      <alignment horizontal="left" indent="1"/>
      <protection hidden="1" locked="0"/>
    </xf>
    <xf numFmtId="0" fontId="5" fillId="0" borderId="77" xfId="59" applyFont="1" applyBorder="1" applyAlignment="1" applyProtection="1">
      <alignment horizontal="right"/>
      <protection hidden="1"/>
    </xf>
    <xf numFmtId="0" fontId="5" fillId="0" borderId="77" xfId="59" applyFont="1" applyBorder="1" applyAlignment="1" applyProtection="1">
      <alignment/>
      <protection hidden="1"/>
    </xf>
    <xf numFmtId="0" fontId="5" fillId="0" borderId="78" xfId="59" applyFont="1" applyBorder="1" applyAlignment="1" applyProtection="1">
      <alignment horizontal="left" vertical="top" wrapText="1" indent="1"/>
      <protection hidden="1" locked="0"/>
    </xf>
    <xf numFmtId="0" fontId="5" fillId="0" borderId="79" xfId="59" applyFont="1" applyBorder="1" applyAlignment="1" applyProtection="1">
      <alignment horizontal="left" vertical="top" wrapText="1" indent="1"/>
      <protection hidden="1" locked="0"/>
    </xf>
    <xf numFmtId="0" fontId="5" fillId="0" borderId="80" xfId="59" applyFont="1" applyBorder="1" applyAlignment="1" applyProtection="1">
      <alignment horizontal="left" vertical="top" wrapText="1" indent="1"/>
      <protection hidden="1" locked="0"/>
    </xf>
    <xf numFmtId="0" fontId="1" fillId="0" borderId="81" xfId="59" applyFont="1" applyBorder="1" applyAlignment="1" applyProtection="1">
      <alignment horizontal="left" indent="1"/>
      <protection hidden="1"/>
    </xf>
    <xf numFmtId="0" fontId="1" fillId="0" borderId="77" xfId="59" applyFont="1" applyBorder="1" applyAlignment="1" applyProtection="1">
      <alignment horizontal="left" indent="1"/>
      <protection hidden="1"/>
    </xf>
    <xf numFmtId="0" fontId="1" fillId="0" borderId="82" xfId="59" applyFont="1" applyBorder="1" applyAlignment="1" applyProtection="1">
      <alignment horizontal="left" indent="1"/>
      <protection hidden="1"/>
    </xf>
    <xf numFmtId="0" fontId="5" fillId="0" borderId="78" xfId="59" applyFont="1" applyBorder="1" applyAlignment="1" applyProtection="1">
      <alignment horizontal="left" vertical="top" wrapText="1" indent="1"/>
      <protection hidden="1" locked="0"/>
    </xf>
    <xf numFmtId="0" fontId="5" fillId="0" borderId="79" xfId="59" applyFont="1" applyBorder="1" applyAlignment="1" applyProtection="1">
      <alignment horizontal="left" vertical="top" wrapText="1" indent="1"/>
      <protection hidden="1" locked="0"/>
    </xf>
    <xf numFmtId="0" fontId="5" fillId="0" borderId="80" xfId="59" applyFont="1" applyBorder="1" applyAlignment="1" applyProtection="1">
      <alignment horizontal="left" vertical="top" wrapText="1" indent="1"/>
      <protection hidden="1" locked="0"/>
    </xf>
    <xf numFmtId="0" fontId="1" fillId="0" borderId="81" xfId="59" applyFont="1" applyBorder="1" applyAlignment="1" applyProtection="1">
      <alignment horizontal="left" indent="1"/>
      <protection hidden="1"/>
    </xf>
    <xf numFmtId="0" fontId="1" fillId="0" borderId="77" xfId="59" applyFont="1" applyBorder="1" applyAlignment="1" applyProtection="1">
      <alignment horizontal="left" indent="1"/>
      <protection hidden="1"/>
    </xf>
    <xf numFmtId="0" fontId="1" fillId="0" borderId="82" xfId="59" applyFont="1" applyBorder="1" applyAlignment="1" applyProtection="1">
      <alignment horizontal="left" indent="1"/>
      <protection hidden="1"/>
    </xf>
    <xf numFmtId="0" fontId="1" fillId="0" borderId="78" xfId="59" applyBorder="1" applyAlignment="1" applyProtection="1">
      <alignment horizontal="left" wrapText="1" indent="1"/>
      <protection hidden="1"/>
    </xf>
    <xf numFmtId="0" fontId="1" fillId="0" borderId="79" xfId="59" applyBorder="1" applyAlignment="1" applyProtection="1">
      <alignment horizontal="left" wrapText="1" indent="1"/>
      <protection hidden="1"/>
    </xf>
    <xf numFmtId="0" fontId="1" fillId="0" borderId="80" xfId="59" applyBorder="1" applyAlignment="1" applyProtection="1">
      <alignment horizontal="left" indent="1"/>
      <protection hidden="1"/>
    </xf>
    <xf numFmtId="0" fontId="12" fillId="0" borderId="83" xfId="59" applyFont="1" applyBorder="1" applyAlignment="1" applyProtection="1">
      <alignment horizontal="center" vertical="center"/>
      <protection hidden="1" locked="0"/>
    </xf>
    <xf numFmtId="0" fontId="5" fillId="0" borderId="84" xfId="59" applyFont="1" applyBorder="1" applyAlignment="1" applyProtection="1">
      <alignment horizontal="left" vertical="center"/>
      <protection hidden="1" locked="0"/>
    </xf>
    <xf numFmtId="0" fontId="5" fillId="0" borderId="85" xfId="59" applyFont="1" applyBorder="1" applyAlignment="1" applyProtection="1">
      <alignment horizontal="left" vertical="center"/>
      <protection hidden="1" locked="0"/>
    </xf>
    <xf numFmtId="0" fontId="5" fillId="0" borderId="86" xfId="59" applyFont="1" applyBorder="1" applyAlignment="1" applyProtection="1">
      <alignment horizontal="left" vertical="center"/>
      <protection hidden="1" locked="0"/>
    </xf>
    <xf numFmtId="0" fontId="12" fillId="0" borderId="87" xfId="59" applyFont="1" applyBorder="1" applyAlignment="1" applyProtection="1">
      <alignment horizontal="center" vertical="center"/>
      <protection hidden="1" locked="0"/>
    </xf>
    <xf numFmtId="168" fontId="5" fillId="0" borderId="87" xfId="59" applyNumberFormat="1" applyFont="1" applyBorder="1" applyAlignment="1" applyProtection="1">
      <alignment horizontal="center" vertical="center"/>
      <protection hidden="1" locked="0"/>
    </xf>
    <xf numFmtId="0" fontId="5" fillId="0" borderId="0" xfId="59" applyFont="1" applyBorder="1" applyAlignment="1" applyProtection="1">
      <alignment horizontal="left" indent="1"/>
      <protection hidden="1"/>
    </xf>
    <xf numFmtId="168" fontId="5" fillId="0" borderId="88" xfId="59" applyNumberFormat="1" applyFont="1" applyBorder="1" applyAlignment="1" applyProtection="1">
      <alignment horizontal="center" vertical="center"/>
      <protection hidden="1" locked="0"/>
    </xf>
    <xf numFmtId="0" fontId="5" fillId="0" borderId="89" xfId="59" applyFont="1" applyBorder="1" applyAlignment="1" applyProtection="1">
      <alignment horizontal="center"/>
      <protection hidden="1"/>
    </xf>
    <xf numFmtId="0" fontId="5" fillId="0" borderId="90" xfId="59" applyFont="1" applyBorder="1" applyAlignment="1" applyProtection="1">
      <alignment horizontal="center"/>
      <protection hidden="1"/>
    </xf>
    <xf numFmtId="0" fontId="5" fillId="0" borderId="90" xfId="59" applyFont="1" applyBorder="1" applyAlignment="1" applyProtection="1">
      <alignment horizontal="left" indent="1"/>
      <protection hidden="1"/>
    </xf>
    <xf numFmtId="0" fontId="5" fillId="0" borderId="91" xfId="59" applyFont="1" applyBorder="1" applyAlignment="1" applyProtection="1">
      <alignment horizontal="left" indent="1"/>
      <protection hidden="1"/>
    </xf>
    <xf numFmtId="0" fontId="5" fillId="0" borderId="92" xfId="59" applyFont="1" applyBorder="1" applyAlignment="1" applyProtection="1">
      <alignment horizontal="center"/>
      <protection hidden="1"/>
    </xf>
    <xf numFmtId="0" fontId="1" fillId="0" borderId="90" xfId="59" applyBorder="1" applyProtection="1">
      <alignment/>
      <protection hidden="1"/>
    </xf>
    <xf numFmtId="0" fontId="5" fillId="0" borderId="93" xfId="59" applyFont="1" applyBorder="1" applyAlignment="1" applyProtection="1">
      <alignment horizontal="center"/>
      <protection hidden="1"/>
    </xf>
    <xf numFmtId="0" fontId="5" fillId="0" borderId="94" xfId="59" applyFont="1" applyBorder="1" applyAlignment="1" applyProtection="1">
      <alignment horizontal="center"/>
      <protection hidden="1"/>
    </xf>
    <xf numFmtId="0" fontId="5" fillId="0" borderId="95" xfId="59" applyFont="1" applyBorder="1" applyAlignment="1" applyProtection="1">
      <alignment horizontal="left" indent="1"/>
      <protection hidden="1"/>
    </xf>
    <xf numFmtId="0" fontId="5" fillId="0" borderId="96" xfId="59" applyFont="1" applyBorder="1" applyAlignment="1" applyProtection="1">
      <alignment horizontal="left" indent="1"/>
      <protection hidden="1"/>
    </xf>
    <xf numFmtId="0" fontId="1" fillId="0" borderId="97" xfId="59" applyFont="1" applyBorder="1" applyAlignment="1" applyProtection="1">
      <alignment horizontal="left" indent="1"/>
      <protection hidden="1"/>
    </xf>
    <xf numFmtId="0" fontId="5" fillId="0" borderId="98" xfId="59" applyFont="1" applyBorder="1" applyAlignment="1" applyProtection="1">
      <alignment horizontal="left" indent="1"/>
      <protection hidden="1"/>
    </xf>
    <xf numFmtId="0" fontId="5" fillId="0" borderId="99" xfId="59" applyFont="1" applyBorder="1" applyAlignment="1" applyProtection="1">
      <alignment horizontal="left" indent="1"/>
      <protection hidden="1"/>
    </xf>
    <xf numFmtId="0" fontId="5" fillId="0" borderId="100" xfId="59" applyFont="1" applyBorder="1" applyAlignment="1" applyProtection="1">
      <alignment horizontal="left" indent="1"/>
      <protection hidden="1"/>
    </xf>
    <xf numFmtId="0" fontId="5" fillId="0" borderId="101" xfId="59" applyFont="1" applyBorder="1" applyAlignment="1" applyProtection="1">
      <alignment horizontal="left" indent="1"/>
      <protection hidden="1"/>
    </xf>
    <xf numFmtId="0" fontId="3" fillId="0" borderId="0" xfId="59" applyFont="1" applyBorder="1" applyAlignment="1" applyProtection="1">
      <alignment horizontal="left" indent="1"/>
      <protection hidden="1"/>
    </xf>
    <xf numFmtId="0" fontId="3" fillId="0" borderId="102" xfId="59" applyFont="1" applyBorder="1" applyAlignment="1" applyProtection="1">
      <alignment horizontal="left" indent="1"/>
      <protection hidden="1"/>
    </xf>
    <xf numFmtId="0" fontId="5" fillId="0" borderId="102" xfId="59" applyFont="1" applyBorder="1" applyAlignment="1" applyProtection="1">
      <alignment horizontal="left" indent="1"/>
      <protection hidden="1"/>
    </xf>
    <xf numFmtId="0" fontId="10" fillId="0" borderId="103" xfId="59" applyFont="1" applyFill="1" applyBorder="1" applyAlignment="1" applyProtection="1">
      <alignment/>
      <protection hidden="1" locked="0"/>
    </xf>
    <xf numFmtId="14" fontId="10" fillId="0" borderId="103" xfId="59" applyNumberFormat="1" applyFont="1" applyFill="1" applyBorder="1" applyAlignment="1" applyProtection="1">
      <alignment/>
      <protection hidden="1" locked="0"/>
    </xf>
    <xf numFmtId="0" fontId="5" fillId="0" borderId="0" xfId="59" applyFont="1" applyAlignment="1" applyProtection="1">
      <alignment horizontal="right"/>
      <protection hidden="1"/>
    </xf>
    <xf numFmtId="0" fontId="10" fillId="0" borderId="104" xfId="59" applyFont="1" applyBorder="1" applyAlignment="1" applyProtection="1">
      <alignment horizontal="center"/>
      <protection hidden="1" locked="0"/>
    </xf>
    <xf numFmtId="20" fontId="10" fillId="0" borderId="104" xfId="59" applyNumberFormat="1" applyFont="1" applyBorder="1" applyAlignment="1" applyProtection="1">
      <alignment horizontal="center"/>
      <protection hidden="1" locked="0"/>
    </xf>
    <xf numFmtId="0" fontId="10" fillId="0" borderId="103" xfId="59" applyFont="1" applyBorder="1" applyAlignment="1" applyProtection="1">
      <alignment horizontal="center"/>
      <protection hidden="1" locked="0"/>
    </xf>
    <xf numFmtId="20" fontId="10" fillId="0" borderId="103" xfId="59" applyNumberFormat="1" applyFont="1" applyBorder="1" applyAlignment="1" applyProtection="1">
      <alignment horizontal="center"/>
      <protection hidden="1" locked="0"/>
    </xf>
    <xf numFmtId="0" fontId="9" fillId="0" borderId="0" xfId="59" applyFont="1" applyProtection="1">
      <alignment/>
      <protection hidden="1"/>
    </xf>
    <xf numFmtId="0" fontId="5" fillId="0" borderId="0" xfId="59" applyFont="1" applyAlignment="1" applyProtection="1">
      <alignment horizontal="left" indent="1"/>
      <protection hidden="1"/>
    </xf>
    <xf numFmtId="0" fontId="10" fillId="0" borderId="103" xfId="59" applyFont="1" applyBorder="1" applyAlignment="1" applyProtection="1">
      <alignment horizontal="left" indent="1"/>
      <protection hidden="1" locked="0"/>
    </xf>
    <xf numFmtId="0" fontId="5" fillId="0" borderId="0" xfId="59" applyFont="1" applyAlignment="1" applyProtection="1">
      <alignment horizontal="right" indent="1"/>
      <protection hidden="1"/>
    </xf>
    <xf numFmtId="0" fontId="10" fillId="0" borderId="103" xfId="59" applyFont="1" applyBorder="1" applyAlignment="1" applyProtection="1">
      <alignment horizontal="left" indent="1"/>
      <protection hidden="1" locked="0"/>
    </xf>
    <xf numFmtId="0" fontId="7" fillId="0" borderId="0" xfId="59" applyFont="1" applyBorder="1" applyAlignment="1" applyProtection="1">
      <alignment horizontal="center" vertical="center"/>
      <protection hidden="1"/>
    </xf>
    <xf numFmtId="0" fontId="1" fillId="0" borderId="104" xfId="59" applyBorder="1" applyProtection="1">
      <alignment/>
      <protection hidden="1" locked="0"/>
    </xf>
    <xf numFmtId="0" fontId="8" fillId="34" borderId="105" xfId="59" applyFont="1" applyFill="1" applyBorder="1" applyAlignment="1" applyProtection="1">
      <alignment horizontal="center" vertical="center"/>
      <protection hidden="1"/>
    </xf>
    <xf numFmtId="0" fontId="7" fillId="0" borderId="105" xfId="59" applyFont="1" applyBorder="1" applyAlignment="1" applyProtection="1">
      <alignment horizontal="center" vertical="center"/>
      <protection hidden="1"/>
    </xf>
    <xf numFmtId="0" fontId="1" fillId="0" borderId="103" xfId="59" applyBorder="1" applyProtection="1">
      <alignment/>
      <protection hidden="1" locked="0"/>
    </xf>
    <xf numFmtId="0" fontId="9" fillId="0" borderId="105" xfId="59" applyFont="1" applyBorder="1" applyAlignment="1" applyProtection="1">
      <alignment horizontal="center" vertical="center"/>
      <protection hidden="1"/>
    </xf>
    <xf numFmtId="0" fontId="11" fillId="0" borderId="105" xfId="59" applyFont="1" applyBorder="1" applyAlignment="1" applyProtection="1">
      <alignment horizontal="center" vertical="center"/>
      <protection hidden="1"/>
    </xf>
    <xf numFmtId="0" fontId="11" fillId="0" borderId="106" xfId="59" applyFont="1" applyBorder="1" applyAlignment="1" applyProtection="1">
      <alignment horizontal="center" vertical="center"/>
      <protection hidden="1"/>
    </xf>
    <xf numFmtId="0" fontId="11" fillId="0" borderId="107" xfId="59" applyFont="1" applyBorder="1" applyAlignment="1" applyProtection="1">
      <alignment horizontal="center" vertical="center"/>
      <protection hidden="1"/>
    </xf>
    <xf numFmtId="0" fontId="11" fillId="0" borderId="108" xfId="59" applyFont="1" applyBorder="1" applyAlignment="1" applyProtection="1">
      <alignment horizontal="center" vertical="center"/>
      <protection hidden="1"/>
    </xf>
    <xf numFmtId="0" fontId="7" fillId="0" borderId="109" xfId="59" applyFont="1" applyBorder="1" applyAlignment="1" applyProtection="1">
      <alignment horizontal="right" vertical="center"/>
      <protection hidden="1"/>
    </xf>
    <xf numFmtId="0" fontId="1" fillId="0" borderId="110" xfId="59" applyBorder="1" applyAlignment="1" applyProtection="1">
      <alignment vertical="center"/>
      <protection hidden="1"/>
    </xf>
    <xf numFmtId="0" fontId="1" fillId="0" borderId="111" xfId="59" applyBorder="1" applyAlignment="1" applyProtection="1">
      <alignment vertical="center"/>
      <protection hidden="1"/>
    </xf>
    <xf numFmtId="0" fontId="9" fillId="0" borderId="112" xfId="59" applyFont="1" applyBorder="1" applyAlignment="1" applyProtection="1">
      <alignment horizontal="center" vertical="center"/>
      <protection hidden="1"/>
    </xf>
    <xf numFmtId="0" fontId="11" fillId="0" borderId="113" xfId="59" applyFont="1" applyBorder="1" applyAlignment="1" applyProtection="1">
      <alignment horizontal="center" vertical="center"/>
      <protection hidden="1"/>
    </xf>
    <xf numFmtId="0" fontId="11" fillId="0" borderId="114" xfId="59" applyFont="1" applyBorder="1" applyAlignment="1" applyProtection="1">
      <alignment horizontal="center" vertical="center"/>
      <protection hidden="1"/>
    </xf>
    <xf numFmtId="0" fontId="11" fillId="0" borderId="115" xfId="59" applyFont="1" applyBorder="1" applyAlignment="1" applyProtection="1">
      <alignment horizontal="center" vertical="center"/>
      <protection hidden="1"/>
    </xf>
    <xf numFmtId="0" fontId="5" fillId="0" borderId="116" xfId="59" applyFont="1" applyBorder="1" applyAlignment="1" applyProtection="1">
      <alignment horizontal="center" vertical="center"/>
      <protection hidden="1"/>
    </xf>
    <xf numFmtId="165" fontId="1" fillId="0" borderId="117" xfId="59" applyNumberFormat="1" applyBorder="1" applyAlignment="1" applyProtection="1">
      <alignment horizontal="left" vertical="center" indent="1"/>
      <protection hidden="1" locked="0"/>
    </xf>
    <xf numFmtId="165" fontId="10" fillId="0" borderId="118" xfId="59" applyNumberFormat="1" applyFont="1" applyBorder="1" applyAlignment="1" applyProtection="1">
      <alignment horizontal="left" vertical="center" indent="1"/>
      <protection hidden="1" locked="0"/>
    </xf>
    <xf numFmtId="0" fontId="9" fillId="0" borderId="119" xfId="59" applyFont="1" applyBorder="1" applyAlignment="1" applyProtection="1">
      <alignment horizontal="center" vertical="center"/>
      <protection hidden="1"/>
    </xf>
    <xf numFmtId="0" fontId="1" fillId="0" borderId="120" xfId="59" applyFont="1" applyBorder="1" applyAlignment="1" applyProtection="1">
      <alignment horizontal="center" vertical="center"/>
      <protection hidden="1"/>
    </xf>
    <xf numFmtId="0" fontId="1" fillId="0" borderId="121" xfId="59" applyFont="1" applyBorder="1" applyAlignment="1" applyProtection="1">
      <alignment horizontal="center" vertical="center"/>
      <protection hidden="1"/>
    </xf>
    <xf numFmtId="0" fontId="1" fillId="0" borderId="122" xfId="59" applyFont="1" applyBorder="1" applyAlignment="1" applyProtection="1">
      <alignment horizontal="center" vertical="center"/>
      <protection hidden="1" locked="0"/>
    </xf>
    <xf numFmtId="0" fontId="1" fillId="0" borderId="123" xfId="59" applyFont="1" applyBorder="1" applyAlignment="1" applyProtection="1">
      <alignment horizontal="center" vertical="center"/>
      <protection hidden="1" locked="0"/>
    </xf>
    <xf numFmtId="0" fontId="5" fillId="0" borderId="120" xfId="59" applyFont="1" applyBorder="1" applyAlignment="1" applyProtection="1">
      <alignment horizontal="center" vertical="center"/>
      <protection hidden="1"/>
    </xf>
    <xf numFmtId="0" fontId="6" fillId="0" borderId="124" xfId="59" applyFont="1" applyBorder="1" applyAlignment="1" applyProtection="1">
      <alignment horizontal="left" vertical="top" indent="1"/>
      <protection hidden="1" locked="0"/>
    </xf>
    <xf numFmtId="0" fontId="6" fillId="0" borderId="125" xfId="59" applyFont="1" applyBorder="1" applyAlignment="1" applyProtection="1">
      <alignment horizontal="left" vertical="top" indent="1"/>
      <protection hidden="1" locked="0"/>
    </xf>
    <xf numFmtId="0" fontId="6" fillId="0" borderId="0" xfId="59" applyFont="1" applyAlignment="1" applyProtection="1">
      <alignment horizontal="center" vertical="center"/>
      <protection hidden="1"/>
    </xf>
    <xf numFmtId="0" fontId="1" fillId="0" borderId="126" xfId="59" applyFont="1" applyBorder="1" applyAlignment="1" applyProtection="1">
      <alignment horizontal="center" vertical="center"/>
      <protection hidden="1"/>
    </xf>
    <xf numFmtId="0" fontId="1" fillId="0" borderId="127" xfId="59" applyFont="1" applyBorder="1" applyAlignment="1" applyProtection="1">
      <alignment horizontal="center" vertical="center"/>
      <protection hidden="1"/>
    </xf>
    <xf numFmtId="0" fontId="1" fillId="0" borderId="87" xfId="59" applyFont="1" applyBorder="1" applyAlignment="1" applyProtection="1">
      <alignment horizontal="center" vertical="center"/>
      <protection hidden="1" locked="0"/>
    </xf>
    <xf numFmtId="0" fontId="1" fillId="0" borderId="128" xfId="59" applyFont="1" applyBorder="1" applyAlignment="1" applyProtection="1">
      <alignment horizontal="center" vertical="center"/>
      <protection hidden="1" locked="0"/>
    </xf>
    <xf numFmtId="0" fontId="5" fillId="0" borderId="126" xfId="59" applyFont="1" applyBorder="1" applyAlignment="1" applyProtection="1">
      <alignment horizontal="center" vertical="center"/>
      <protection hidden="1"/>
    </xf>
    <xf numFmtId="0" fontId="6" fillId="0" borderId="129" xfId="59" applyFont="1" applyBorder="1" applyAlignment="1" applyProtection="1">
      <alignment horizontal="left" vertical="top" indent="1"/>
      <protection hidden="1" locked="0"/>
    </xf>
    <xf numFmtId="0" fontId="6" fillId="0" borderId="130" xfId="59" applyFont="1" applyBorder="1" applyAlignment="1" applyProtection="1">
      <alignment horizontal="left" vertical="top" indent="1"/>
      <protection hidden="1" locked="0"/>
    </xf>
    <xf numFmtId="0" fontId="6" fillId="0" borderId="129" xfId="59" applyFont="1" applyBorder="1" applyAlignment="1" applyProtection="1">
      <alignment horizontal="left" vertical="center" indent="1"/>
      <protection hidden="1" locked="0"/>
    </xf>
    <xf numFmtId="0" fontId="6" fillId="0" borderId="130" xfId="59" applyFont="1" applyBorder="1" applyAlignment="1" applyProtection="1">
      <alignment horizontal="left" vertical="center" indent="1"/>
      <protection hidden="1" locked="0"/>
    </xf>
    <xf numFmtId="0" fontId="1" fillId="0" borderId="131" xfId="59" applyFont="1" applyBorder="1" applyAlignment="1" applyProtection="1">
      <alignment horizontal="center" vertical="center"/>
      <protection hidden="1"/>
    </xf>
    <xf numFmtId="0" fontId="1" fillId="0" borderId="132" xfId="59" applyFont="1" applyBorder="1" applyAlignment="1" applyProtection="1">
      <alignment horizontal="center" vertical="center"/>
      <protection hidden="1"/>
    </xf>
    <xf numFmtId="0" fontId="1" fillId="0" borderId="133" xfId="59" applyFont="1" applyBorder="1" applyAlignment="1" applyProtection="1">
      <alignment horizontal="center" vertical="center"/>
      <protection hidden="1" locked="0"/>
    </xf>
    <xf numFmtId="0" fontId="1" fillId="0" borderId="134" xfId="59" applyFont="1" applyBorder="1" applyAlignment="1" applyProtection="1">
      <alignment horizontal="center" vertical="center"/>
      <protection hidden="1" locked="0"/>
    </xf>
    <xf numFmtId="0" fontId="5" fillId="0" borderId="131" xfId="59" applyFont="1" applyBorder="1" applyAlignment="1" applyProtection="1">
      <alignment horizontal="center" vertical="center"/>
      <protection hidden="1"/>
    </xf>
    <xf numFmtId="0" fontId="6" fillId="0" borderId="135" xfId="59" applyFont="1" applyBorder="1" applyAlignment="1" applyProtection="1">
      <alignment horizontal="left" vertical="center" indent="1"/>
      <protection hidden="1" locked="0"/>
    </xf>
    <xf numFmtId="0" fontId="6" fillId="0" borderId="136" xfId="59" applyFont="1" applyBorder="1" applyAlignment="1" applyProtection="1">
      <alignment horizontal="left" vertical="center" indent="1"/>
      <protection hidden="1" locked="0"/>
    </xf>
    <xf numFmtId="165" fontId="10" fillId="0" borderId="117" xfId="59" applyNumberFormat="1" applyFont="1" applyBorder="1" applyAlignment="1" applyProtection="1">
      <alignment horizontal="left" vertical="center" indent="1"/>
      <protection hidden="1" locked="0"/>
    </xf>
    <xf numFmtId="0" fontId="1" fillId="0" borderId="0" xfId="59" applyBorder="1" applyProtection="1">
      <alignment/>
      <protection hidden="1"/>
    </xf>
    <xf numFmtId="0" fontId="5" fillId="0" borderId="137" xfId="59" applyFont="1" applyBorder="1" applyAlignment="1" applyProtection="1">
      <alignment horizontal="center" vertical="top"/>
      <protection hidden="1"/>
    </xf>
    <xf numFmtId="0" fontId="5" fillId="0" borderId="138" xfId="59" applyFont="1" applyBorder="1" applyAlignment="1" applyProtection="1">
      <alignment horizontal="center" vertical="top"/>
      <protection hidden="1"/>
    </xf>
    <xf numFmtId="0" fontId="5" fillId="0" borderId="139" xfId="59" applyFont="1" applyBorder="1" applyAlignment="1" applyProtection="1">
      <alignment horizontal="center" vertical="top"/>
      <protection hidden="1"/>
    </xf>
    <xf numFmtId="0" fontId="5" fillId="0" borderId="140" xfId="59" applyFont="1" applyBorder="1" applyAlignment="1" applyProtection="1">
      <alignment horizontal="center" vertical="top"/>
      <protection hidden="1"/>
    </xf>
    <xf numFmtId="0" fontId="5" fillId="0" borderId="141" xfId="59" applyFont="1" applyBorder="1" applyAlignment="1" applyProtection="1">
      <alignment horizontal="center" vertical="top"/>
      <protection hidden="1"/>
    </xf>
    <xf numFmtId="0" fontId="5" fillId="0" borderId="112" xfId="59" applyFont="1" applyBorder="1" applyAlignment="1" applyProtection="1">
      <alignment horizontal="center" vertical="center" wrapText="1"/>
      <protection hidden="1"/>
    </xf>
    <xf numFmtId="0" fontId="1" fillId="0" borderId="142" xfId="59" applyBorder="1" applyAlignment="1" applyProtection="1">
      <alignment horizontal="left" indent="1"/>
      <protection hidden="1"/>
    </xf>
    <xf numFmtId="0" fontId="5" fillId="0" borderId="143" xfId="59" applyFont="1" applyBorder="1" applyAlignment="1" applyProtection="1">
      <alignment horizontal="left" indent="1"/>
      <protection hidden="1"/>
    </xf>
    <xf numFmtId="0" fontId="5" fillId="0" borderId="144" xfId="59" applyFont="1" applyBorder="1" applyAlignment="1" applyProtection="1">
      <alignment horizontal="center"/>
      <protection hidden="1"/>
    </xf>
    <xf numFmtId="0" fontId="5" fillId="0" borderId="145" xfId="59" applyFont="1" applyBorder="1" applyAlignment="1" applyProtection="1">
      <alignment horizontal="center"/>
      <protection hidden="1"/>
    </xf>
    <xf numFmtId="0" fontId="5" fillId="0" borderId="146" xfId="59" applyFont="1" applyBorder="1" applyAlignment="1" applyProtection="1">
      <alignment horizontal="center"/>
      <protection hidden="1"/>
    </xf>
    <xf numFmtId="0" fontId="5" fillId="0" borderId="147" xfId="59" applyFont="1" applyBorder="1" applyAlignment="1" applyProtection="1">
      <alignment horizontal="center"/>
      <protection hidden="1"/>
    </xf>
    <xf numFmtId="0" fontId="5" fillId="0" borderId="148" xfId="59" applyFont="1" applyBorder="1" applyAlignment="1" applyProtection="1">
      <alignment horizontal="center"/>
      <protection hidden="1"/>
    </xf>
    <xf numFmtId="0" fontId="5" fillId="0" borderId="119" xfId="59" applyFont="1" applyBorder="1" applyAlignment="1" applyProtection="1">
      <alignment horizontal="center" vertical="center" wrapText="1"/>
      <protection hidden="1"/>
    </xf>
    <xf numFmtId="0" fontId="1" fillId="0" borderId="135" xfId="59" applyBorder="1" applyAlignment="1" applyProtection="1">
      <alignment horizontal="left" indent="1"/>
      <protection hidden="1"/>
    </xf>
    <xf numFmtId="0" fontId="5" fillId="0" borderId="136" xfId="59" applyFont="1" applyBorder="1" applyAlignment="1" applyProtection="1">
      <alignment horizontal="left" indent="1"/>
      <protection hidden="1"/>
    </xf>
    <xf numFmtId="0" fontId="29" fillId="34" borderId="109" xfId="59" applyFont="1" applyFill="1" applyBorder="1" applyAlignment="1" applyProtection="1">
      <alignment horizontal="left" vertical="center" indent="1"/>
      <protection hidden="1" locked="0"/>
    </xf>
    <xf numFmtId="0" fontId="29" fillId="34" borderId="110" xfId="59" applyFont="1" applyFill="1" applyBorder="1" applyAlignment="1" applyProtection="1">
      <alignment horizontal="left" vertical="center" indent="1"/>
      <protection hidden="1" locked="0"/>
    </xf>
    <xf numFmtId="0" fontId="8" fillId="34" borderId="110" xfId="59" applyFont="1" applyFill="1" applyBorder="1" applyAlignment="1" applyProtection="1">
      <alignment horizontal="left" vertical="center" indent="1"/>
      <protection hidden="1" locked="0"/>
    </xf>
    <xf numFmtId="0" fontId="7" fillId="34" borderId="111" xfId="59" applyFont="1" applyFill="1" applyBorder="1" applyAlignment="1" applyProtection="1">
      <alignment horizontal="left" vertical="top" indent="1"/>
      <protection hidden="1"/>
    </xf>
    <xf numFmtId="0" fontId="3" fillId="0" borderId="149" xfId="59" applyFont="1" applyBorder="1" applyAlignment="1" applyProtection="1">
      <alignment vertical="center" wrapText="1"/>
      <protection hidden="1"/>
    </xf>
    <xf numFmtId="0" fontId="6" fillId="0" borderId="103" xfId="59" applyFont="1" applyBorder="1" applyAlignment="1" applyProtection="1">
      <alignment horizontal="center"/>
      <protection hidden="1" locked="0"/>
    </xf>
    <xf numFmtId="14" fontId="6" fillId="0" borderId="103" xfId="59" applyNumberFormat="1" applyFont="1" applyBorder="1" applyAlignment="1" applyProtection="1">
      <alignment horizontal="center"/>
      <protection hidden="1" locked="0"/>
    </xf>
    <xf numFmtId="0" fontId="5" fillId="0" borderId="0" xfId="59" applyFont="1" applyAlignment="1" applyProtection="1">
      <alignment horizontal="right"/>
      <protection hidden="1"/>
    </xf>
    <xf numFmtId="0" fontId="6" fillId="0" borderId="103" xfId="59" applyFont="1" applyBorder="1" applyAlignment="1" applyProtection="1">
      <alignment horizontal="left" indent="1"/>
      <protection hidden="1" locked="0"/>
    </xf>
    <xf numFmtId="0" fontId="4" fillId="0" borderId="0" xfId="59" applyFont="1" applyAlignment="1" applyProtection="1">
      <alignment horizontal="center"/>
      <protection hidden="1"/>
    </xf>
    <xf numFmtId="0" fontId="3" fillId="0" borderId="0" xfId="59" applyFont="1" applyAlignment="1" applyProtection="1">
      <alignment vertical="center" wrapText="1"/>
      <protection hidden="1"/>
    </xf>
    <xf numFmtId="0" fontId="1" fillId="0" borderId="76" xfId="59" applyBorder="1" applyAlignment="1" applyProtection="1">
      <alignment horizontal="left" indent="1"/>
      <protection hidden="1" locked="0"/>
    </xf>
    <xf numFmtId="0" fontId="10" fillId="0" borderId="103" xfId="59" applyFont="1" applyBorder="1" applyAlignment="1" applyProtection="1">
      <alignment/>
      <protection hidden="1" locked="0"/>
    </xf>
    <xf numFmtId="14" fontId="10" fillId="0" borderId="103" xfId="59" applyNumberFormat="1" applyFont="1" applyBorder="1" applyAlignment="1" applyProtection="1">
      <alignment/>
      <protection hidden="1" locked="0"/>
    </xf>
    <xf numFmtId="0" fontId="1" fillId="0" borderId="0" xfId="59" applyFill="1" applyProtection="1">
      <alignment/>
      <protection hidden="1"/>
    </xf>
    <xf numFmtId="0" fontId="1" fillId="0" borderId="76" xfId="59" applyFill="1" applyBorder="1" applyAlignment="1" applyProtection="1">
      <alignment horizontal="left" indent="1"/>
      <protection hidden="1" locked="0"/>
    </xf>
    <xf numFmtId="14" fontId="1" fillId="0" borderId="76" xfId="59" applyNumberFormat="1" applyFill="1" applyBorder="1" applyAlignment="1" applyProtection="1">
      <alignment horizontal="left" indent="1"/>
      <protection hidden="1" locked="0"/>
    </xf>
    <xf numFmtId="0" fontId="5" fillId="0" borderId="77" xfId="59" applyFont="1" applyFill="1" applyBorder="1" applyAlignment="1" applyProtection="1">
      <alignment horizontal="right"/>
      <protection hidden="1"/>
    </xf>
    <xf numFmtId="0" fontId="5" fillId="0" borderId="77" xfId="59" applyFont="1" applyFill="1" applyBorder="1" applyAlignment="1" applyProtection="1">
      <alignment/>
      <protection hidden="1"/>
    </xf>
    <xf numFmtId="0" fontId="5" fillId="0" borderId="78" xfId="59" applyFont="1" applyFill="1" applyBorder="1" applyAlignment="1" applyProtection="1">
      <alignment horizontal="left" vertical="top" wrapText="1" indent="1"/>
      <protection hidden="1" locked="0"/>
    </xf>
    <xf numFmtId="0" fontId="5" fillId="0" borderId="79" xfId="59" applyFont="1" applyFill="1" applyBorder="1" applyAlignment="1" applyProtection="1">
      <alignment horizontal="left" vertical="top" wrapText="1" indent="1"/>
      <protection hidden="1" locked="0"/>
    </xf>
    <xf numFmtId="0" fontId="5" fillId="0" borderId="80" xfId="59" applyFont="1" applyFill="1" applyBorder="1" applyAlignment="1" applyProtection="1">
      <alignment horizontal="left" vertical="top" wrapText="1" indent="1"/>
      <protection hidden="1" locked="0"/>
    </xf>
    <xf numFmtId="0" fontId="1" fillId="0" borderId="81" xfId="59" applyFont="1" applyFill="1" applyBorder="1" applyAlignment="1" applyProtection="1">
      <alignment horizontal="left" indent="1"/>
      <protection hidden="1"/>
    </xf>
    <xf numFmtId="0" fontId="1" fillId="0" borderId="77" xfId="59" applyFont="1" applyFill="1" applyBorder="1" applyAlignment="1" applyProtection="1">
      <alignment horizontal="left" indent="1"/>
      <protection hidden="1"/>
    </xf>
    <xf numFmtId="0" fontId="1" fillId="0" borderId="82" xfId="59" applyFont="1" applyFill="1" applyBorder="1" applyAlignment="1" applyProtection="1">
      <alignment horizontal="left" indent="1"/>
      <protection hidden="1"/>
    </xf>
    <xf numFmtId="0" fontId="5" fillId="0" borderId="78" xfId="59" applyFont="1" applyFill="1" applyBorder="1" applyAlignment="1" applyProtection="1">
      <alignment horizontal="left" vertical="top" wrapText="1" indent="1"/>
      <protection hidden="1" locked="0"/>
    </xf>
    <xf numFmtId="0" fontId="5" fillId="0" borderId="79" xfId="59" applyFont="1" applyFill="1" applyBorder="1" applyAlignment="1" applyProtection="1">
      <alignment horizontal="left" vertical="top" wrapText="1" indent="1"/>
      <protection hidden="1" locked="0"/>
    </xf>
    <xf numFmtId="0" fontId="5" fillId="0" borderId="80" xfId="59" applyFont="1" applyFill="1" applyBorder="1" applyAlignment="1" applyProtection="1">
      <alignment horizontal="left" vertical="top" wrapText="1" indent="1"/>
      <protection hidden="1" locked="0"/>
    </xf>
    <xf numFmtId="0" fontId="1" fillId="0" borderId="81" xfId="59" applyFont="1" applyFill="1" applyBorder="1" applyAlignment="1" applyProtection="1">
      <alignment horizontal="left" indent="1"/>
      <protection hidden="1"/>
    </xf>
    <xf numFmtId="0" fontId="1" fillId="0" borderId="77" xfId="59" applyFont="1" applyFill="1" applyBorder="1" applyAlignment="1" applyProtection="1">
      <alignment horizontal="left" indent="1"/>
      <protection hidden="1"/>
    </xf>
    <xf numFmtId="0" fontId="1" fillId="0" borderId="82" xfId="59" applyFont="1" applyFill="1" applyBorder="1" applyAlignment="1" applyProtection="1">
      <alignment horizontal="left" indent="1"/>
      <protection hidden="1"/>
    </xf>
    <xf numFmtId="0" fontId="1" fillId="0" borderId="78" xfId="59" applyFill="1" applyBorder="1" applyAlignment="1" applyProtection="1">
      <alignment horizontal="left" wrapText="1" indent="1"/>
      <protection hidden="1"/>
    </xf>
    <xf numFmtId="0" fontId="1" fillId="0" borderId="79" xfId="59" applyFill="1" applyBorder="1" applyAlignment="1" applyProtection="1">
      <alignment horizontal="left" wrapText="1" indent="1"/>
      <protection hidden="1"/>
    </xf>
    <xf numFmtId="0" fontId="1" fillId="0" borderId="80" xfId="59" applyFill="1" applyBorder="1" applyAlignment="1" applyProtection="1">
      <alignment horizontal="left" indent="1"/>
      <protection hidden="1"/>
    </xf>
    <xf numFmtId="0" fontId="12" fillId="0" borderId="83" xfId="59" applyFont="1" applyFill="1" applyBorder="1" applyAlignment="1" applyProtection="1">
      <alignment horizontal="center" vertical="center"/>
      <protection hidden="1" locked="0"/>
    </xf>
    <xf numFmtId="0" fontId="5" fillId="0" borderId="84" xfId="59" applyFont="1" applyFill="1" applyBorder="1" applyAlignment="1" applyProtection="1">
      <alignment horizontal="left" vertical="center"/>
      <protection hidden="1" locked="0"/>
    </xf>
    <xf numFmtId="0" fontId="5" fillId="0" borderId="85" xfId="59" applyFont="1" applyFill="1" applyBorder="1" applyAlignment="1" applyProtection="1">
      <alignment horizontal="left" vertical="center"/>
      <protection hidden="1" locked="0"/>
    </xf>
    <xf numFmtId="0" fontId="5" fillId="0" borderId="86" xfId="59" applyFont="1" applyFill="1" applyBorder="1" applyAlignment="1" applyProtection="1">
      <alignment horizontal="left" vertical="center"/>
      <protection hidden="1" locked="0"/>
    </xf>
    <xf numFmtId="0" fontId="12" fillId="0" borderId="87" xfId="59" applyFont="1" applyFill="1" applyBorder="1" applyAlignment="1" applyProtection="1">
      <alignment horizontal="center" vertical="center"/>
      <protection hidden="1" locked="0"/>
    </xf>
    <xf numFmtId="168" fontId="5" fillId="0" borderId="87" xfId="59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9" applyFont="1" applyFill="1" applyBorder="1" applyAlignment="1" applyProtection="1">
      <alignment horizontal="left" indent="1"/>
      <protection hidden="1"/>
    </xf>
    <xf numFmtId="168" fontId="5" fillId="0" borderId="88" xfId="59" applyNumberFormat="1" applyFont="1" applyFill="1" applyBorder="1" applyAlignment="1" applyProtection="1">
      <alignment horizontal="center" vertical="center"/>
      <protection hidden="1" locked="0"/>
    </xf>
    <xf numFmtId="0" fontId="5" fillId="0" borderId="89" xfId="59" applyFont="1" applyFill="1" applyBorder="1" applyAlignment="1" applyProtection="1">
      <alignment horizontal="center"/>
      <protection hidden="1"/>
    </xf>
    <xf numFmtId="0" fontId="5" fillId="0" borderId="90" xfId="59" applyFont="1" applyFill="1" applyBorder="1" applyAlignment="1" applyProtection="1">
      <alignment horizontal="center"/>
      <protection hidden="1"/>
    </xf>
    <xf numFmtId="0" fontId="5" fillId="0" borderId="90" xfId="59" applyFont="1" applyFill="1" applyBorder="1" applyAlignment="1" applyProtection="1">
      <alignment horizontal="left" indent="1"/>
      <protection hidden="1"/>
    </xf>
    <xf numFmtId="0" fontId="5" fillId="0" borderId="91" xfId="59" applyFont="1" applyFill="1" applyBorder="1" applyAlignment="1" applyProtection="1">
      <alignment horizontal="left" indent="1"/>
      <protection hidden="1"/>
    </xf>
    <xf numFmtId="0" fontId="5" fillId="0" borderId="92" xfId="59" applyFont="1" applyFill="1" applyBorder="1" applyAlignment="1" applyProtection="1">
      <alignment horizontal="center"/>
      <protection hidden="1"/>
    </xf>
    <xf numFmtId="0" fontId="1" fillId="0" borderId="90" xfId="59" applyFill="1" applyBorder="1" applyProtection="1">
      <alignment/>
      <protection hidden="1"/>
    </xf>
    <xf numFmtId="0" fontId="5" fillId="0" borderId="93" xfId="59" applyFont="1" applyFill="1" applyBorder="1" applyAlignment="1" applyProtection="1">
      <alignment horizontal="center"/>
      <protection hidden="1"/>
    </xf>
    <xf numFmtId="0" fontId="5" fillId="0" borderId="94" xfId="59" applyFont="1" applyFill="1" applyBorder="1" applyAlignment="1" applyProtection="1">
      <alignment horizontal="center"/>
      <protection hidden="1"/>
    </xf>
    <xf numFmtId="0" fontId="5" fillId="0" borderId="95" xfId="59" applyFont="1" applyFill="1" applyBorder="1" applyAlignment="1" applyProtection="1">
      <alignment horizontal="left" indent="1"/>
      <protection hidden="1"/>
    </xf>
    <xf numFmtId="0" fontId="5" fillId="0" borderId="96" xfId="59" applyFont="1" applyFill="1" applyBorder="1" applyAlignment="1" applyProtection="1">
      <alignment horizontal="left" indent="1"/>
      <protection hidden="1"/>
    </xf>
    <xf numFmtId="0" fontId="1" fillId="0" borderId="97" xfId="59" applyFont="1" applyFill="1" applyBorder="1" applyAlignment="1" applyProtection="1">
      <alignment horizontal="left" indent="1"/>
      <protection hidden="1"/>
    </xf>
    <xf numFmtId="0" fontId="5" fillId="0" borderId="98" xfId="59" applyFont="1" applyFill="1" applyBorder="1" applyAlignment="1" applyProtection="1">
      <alignment horizontal="left" indent="1"/>
      <protection hidden="1"/>
    </xf>
    <xf numFmtId="0" fontId="5" fillId="0" borderId="99" xfId="59" applyFont="1" applyFill="1" applyBorder="1" applyAlignment="1" applyProtection="1">
      <alignment horizontal="left" indent="1"/>
      <protection hidden="1"/>
    </xf>
    <xf numFmtId="0" fontId="5" fillId="0" borderId="100" xfId="59" applyFont="1" applyFill="1" applyBorder="1" applyAlignment="1" applyProtection="1">
      <alignment horizontal="left" indent="1"/>
      <protection hidden="1"/>
    </xf>
    <xf numFmtId="0" fontId="5" fillId="0" borderId="101" xfId="59" applyFont="1" applyFill="1" applyBorder="1" applyAlignment="1" applyProtection="1">
      <alignment horizontal="left" indent="1"/>
      <protection hidden="1"/>
    </xf>
    <xf numFmtId="0" fontId="3" fillId="0" borderId="0" xfId="59" applyFont="1" applyFill="1" applyBorder="1" applyAlignment="1" applyProtection="1">
      <alignment horizontal="left" indent="1"/>
      <protection hidden="1"/>
    </xf>
    <xf numFmtId="0" fontId="3" fillId="0" borderId="102" xfId="59" applyFont="1" applyFill="1" applyBorder="1" applyAlignment="1" applyProtection="1">
      <alignment horizontal="left" indent="1"/>
      <protection hidden="1"/>
    </xf>
    <xf numFmtId="0" fontId="5" fillId="0" borderId="102" xfId="59" applyFont="1" applyFill="1" applyBorder="1" applyAlignment="1" applyProtection="1">
      <alignment horizontal="left" indent="1"/>
      <protection hidden="1"/>
    </xf>
    <xf numFmtId="0" fontId="5" fillId="0" borderId="0" xfId="59" applyFont="1" applyFill="1" applyAlignment="1" applyProtection="1">
      <alignment horizontal="right"/>
      <protection hidden="1"/>
    </xf>
    <xf numFmtId="0" fontId="10" fillId="0" borderId="104" xfId="59" applyFont="1" applyFill="1" applyBorder="1" applyAlignment="1" applyProtection="1">
      <alignment horizontal="center"/>
      <protection hidden="1" locked="0"/>
    </xf>
    <xf numFmtId="20" fontId="10" fillId="0" borderId="104" xfId="59" applyNumberFormat="1" applyFont="1" applyFill="1" applyBorder="1" applyAlignment="1" applyProtection="1">
      <alignment horizontal="center"/>
      <protection hidden="1" locked="0"/>
    </xf>
    <xf numFmtId="0" fontId="10" fillId="0" borderId="103" xfId="59" applyFont="1" applyFill="1" applyBorder="1" applyAlignment="1" applyProtection="1">
      <alignment horizontal="center"/>
      <protection hidden="1" locked="0"/>
    </xf>
    <xf numFmtId="20" fontId="10" fillId="0" borderId="103" xfId="59" applyNumberFormat="1" applyFont="1" applyFill="1" applyBorder="1" applyAlignment="1" applyProtection="1">
      <alignment horizontal="center"/>
      <protection hidden="1" locked="0"/>
    </xf>
    <xf numFmtId="0" fontId="9" fillId="0" borderId="0" xfId="59" applyFont="1" applyFill="1" applyProtection="1">
      <alignment/>
      <protection hidden="1"/>
    </xf>
    <xf numFmtId="0" fontId="5" fillId="0" borderId="0" xfId="59" applyFont="1" applyFill="1" applyAlignment="1" applyProtection="1">
      <alignment horizontal="left" indent="1"/>
      <protection hidden="1"/>
    </xf>
    <xf numFmtId="0" fontId="10" fillId="0" borderId="103" xfId="59" applyFont="1" applyFill="1" applyBorder="1" applyAlignment="1" applyProtection="1">
      <alignment horizontal="left" indent="1"/>
      <protection hidden="1" locked="0"/>
    </xf>
    <xf numFmtId="0" fontId="5" fillId="0" borderId="0" xfId="59" applyFont="1" applyFill="1" applyAlignment="1" applyProtection="1">
      <alignment horizontal="right" indent="1"/>
      <protection hidden="1"/>
    </xf>
    <xf numFmtId="0" fontId="10" fillId="0" borderId="103" xfId="59" applyFont="1" applyFill="1" applyBorder="1" applyAlignment="1" applyProtection="1">
      <alignment horizontal="left" indent="1"/>
      <protection hidden="1" locked="0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0" fontId="1" fillId="0" borderId="104" xfId="59" applyFill="1" applyBorder="1" applyProtection="1">
      <alignment/>
      <protection hidden="1" locked="0"/>
    </xf>
    <xf numFmtId="0" fontId="8" fillId="0" borderId="105" xfId="59" applyFont="1" applyFill="1" applyBorder="1" applyAlignment="1" applyProtection="1">
      <alignment horizontal="center" vertical="center"/>
      <protection hidden="1"/>
    </xf>
    <xf numFmtId="0" fontId="7" fillId="0" borderId="105" xfId="59" applyFont="1" applyFill="1" applyBorder="1" applyAlignment="1" applyProtection="1">
      <alignment horizontal="center" vertical="center"/>
      <protection hidden="1"/>
    </xf>
    <xf numFmtId="0" fontId="1" fillId="0" borderId="103" xfId="59" applyFill="1" applyBorder="1" applyProtection="1">
      <alignment/>
      <protection hidden="1" locked="0"/>
    </xf>
    <xf numFmtId="0" fontId="9" fillId="0" borderId="105" xfId="59" applyFont="1" applyFill="1" applyBorder="1" applyAlignment="1" applyProtection="1">
      <alignment horizontal="center" vertical="center"/>
      <protection hidden="1"/>
    </xf>
    <xf numFmtId="0" fontId="11" fillId="0" borderId="105" xfId="59" applyFont="1" applyFill="1" applyBorder="1" applyAlignment="1" applyProtection="1">
      <alignment horizontal="center" vertical="center"/>
      <protection hidden="1"/>
    </xf>
    <xf numFmtId="0" fontId="11" fillId="0" borderId="106" xfId="59" applyFont="1" applyFill="1" applyBorder="1" applyAlignment="1" applyProtection="1">
      <alignment horizontal="center" vertical="center"/>
      <protection hidden="1"/>
    </xf>
    <xf numFmtId="0" fontId="11" fillId="0" borderId="107" xfId="59" applyFont="1" applyFill="1" applyBorder="1" applyAlignment="1" applyProtection="1">
      <alignment horizontal="center" vertical="center"/>
      <protection hidden="1"/>
    </xf>
    <xf numFmtId="0" fontId="11" fillId="0" borderId="108" xfId="59" applyFont="1" applyFill="1" applyBorder="1" applyAlignment="1" applyProtection="1">
      <alignment horizontal="center" vertical="center"/>
      <protection hidden="1"/>
    </xf>
    <xf numFmtId="0" fontId="7" fillId="0" borderId="109" xfId="59" applyFont="1" applyFill="1" applyBorder="1" applyAlignment="1" applyProtection="1">
      <alignment horizontal="right" vertical="center"/>
      <protection hidden="1"/>
    </xf>
    <xf numFmtId="0" fontId="1" fillId="0" borderId="110" xfId="59" applyFill="1" applyBorder="1" applyAlignment="1" applyProtection="1">
      <alignment vertical="center"/>
      <protection hidden="1"/>
    </xf>
    <xf numFmtId="0" fontId="1" fillId="0" borderId="111" xfId="59" applyFill="1" applyBorder="1" applyAlignment="1" applyProtection="1">
      <alignment vertical="center"/>
      <protection hidden="1"/>
    </xf>
    <xf numFmtId="0" fontId="9" fillId="0" borderId="112" xfId="59" applyFont="1" applyFill="1" applyBorder="1" applyAlignment="1" applyProtection="1">
      <alignment horizontal="center" vertical="center"/>
      <protection hidden="1"/>
    </xf>
    <xf numFmtId="0" fontId="11" fillId="0" borderId="113" xfId="59" applyFont="1" applyFill="1" applyBorder="1" applyAlignment="1" applyProtection="1">
      <alignment horizontal="center" vertical="center"/>
      <protection hidden="1"/>
    </xf>
    <xf numFmtId="0" fontId="11" fillId="0" borderId="114" xfId="59" applyFont="1" applyFill="1" applyBorder="1" applyAlignment="1" applyProtection="1">
      <alignment horizontal="center" vertical="center"/>
      <protection hidden="1"/>
    </xf>
    <xf numFmtId="0" fontId="11" fillId="0" borderId="115" xfId="59" applyFont="1" applyFill="1" applyBorder="1" applyAlignment="1" applyProtection="1">
      <alignment horizontal="center" vertical="center"/>
      <protection hidden="1"/>
    </xf>
    <xf numFmtId="0" fontId="5" fillId="0" borderId="116" xfId="59" applyFont="1" applyFill="1" applyBorder="1" applyAlignment="1" applyProtection="1">
      <alignment horizontal="center" vertical="center"/>
      <protection hidden="1"/>
    </xf>
    <xf numFmtId="165" fontId="1" fillId="0" borderId="117" xfId="59" applyNumberFormat="1" applyFill="1" applyBorder="1" applyAlignment="1" applyProtection="1">
      <alignment horizontal="left" vertical="center" indent="1"/>
      <protection hidden="1" locked="0"/>
    </xf>
    <xf numFmtId="165" fontId="10" fillId="0" borderId="118" xfId="59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19" xfId="59" applyFont="1" applyFill="1" applyBorder="1" applyAlignment="1" applyProtection="1">
      <alignment horizontal="center" vertical="center"/>
      <protection hidden="1"/>
    </xf>
    <xf numFmtId="0" fontId="1" fillId="0" borderId="120" xfId="59" applyFont="1" applyFill="1" applyBorder="1" applyAlignment="1" applyProtection="1">
      <alignment horizontal="center" vertical="center"/>
      <protection hidden="1"/>
    </xf>
    <xf numFmtId="0" fontId="1" fillId="0" borderId="121" xfId="59" applyFont="1" applyFill="1" applyBorder="1" applyAlignment="1" applyProtection="1">
      <alignment horizontal="center" vertical="center"/>
      <protection hidden="1"/>
    </xf>
    <xf numFmtId="0" fontId="1" fillId="0" borderId="122" xfId="59" applyFont="1" applyFill="1" applyBorder="1" applyAlignment="1" applyProtection="1">
      <alignment horizontal="center" vertical="center"/>
      <protection hidden="1" locked="0"/>
    </xf>
    <xf numFmtId="0" fontId="1" fillId="0" borderId="123" xfId="59" applyFont="1" applyFill="1" applyBorder="1" applyAlignment="1" applyProtection="1">
      <alignment horizontal="center" vertical="center"/>
      <protection hidden="1" locked="0"/>
    </xf>
    <xf numFmtId="0" fontId="5" fillId="0" borderId="120" xfId="59" applyFont="1" applyFill="1" applyBorder="1" applyAlignment="1" applyProtection="1">
      <alignment horizontal="center" vertical="center"/>
      <protection hidden="1"/>
    </xf>
    <xf numFmtId="0" fontId="6" fillId="0" borderId="124" xfId="59" applyFont="1" applyFill="1" applyBorder="1" applyAlignment="1" applyProtection="1">
      <alignment horizontal="left" vertical="top" indent="1"/>
      <protection hidden="1" locked="0"/>
    </xf>
    <xf numFmtId="0" fontId="6" fillId="0" borderId="125" xfId="59" applyFont="1" applyFill="1" applyBorder="1" applyAlignment="1" applyProtection="1">
      <alignment horizontal="left" vertical="top" indent="1"/>
      <protection hidden="1" locked="0"/>
    </xf>
    <xf numFmtId="0" fontId="6" fillId="0" borderId="0" xfId="59" applyFont="1" applyFill="1" applyAlignment="1" applyProtection="1">
      <alignment horizontal="center" vertical="center"/>
      <protection hidden="1"/>
    </xf>
    <xf numFmtId="0" fontId="1" fillId="0" borderId="126" xfId="59" applyFont="1" applyFill="1" applyBorder="1" applyAlignment="1" applyProtection="1">
      <alignment horizontal="center" vertical="center"/>
      <protection hidden="1"/>
    </xf>
    <xf numFmtId="0" fontId="1" fillId="0" borderId="127" xfId="59" applyFont="1" applyFill="1" applyBorder="1" applyAlignment="1" applyProtection="1">
      <alignment horizontal="center" vertical="center"/>
      <protection hidden="1"/>
    </xf>
    <xf numFmtId="0" fontId="1" fillId="0" borderId="87" xfId="59" applyFont="1" applyFill="1" applyBorder="1" applyAlignment="1" applyProtection="1">
      <alignment horizontal="center" vertical="center"/>
      <protection hidden="1" locked="0"/>
    </xf>
    <xf numFmtId="0" fontId="1" fillId="0" borderId="128" xfId="59" applyFont="1" applyFill="1" applyBorder="1" applyAlignment="1" applyProtection="1">
      <alignment horizontal="center" vertical="center"/>
      <protection hidden="1" locked="0"/>
    </xf>
    <xf numFmtId="0" fontId="5" fillId="0" borderId="126" xfId="59" applyFont="1" applyFill="1" applyBorder="1" applyAlignment="1" applyProtection="1">
      <alignment horizontal="center" vertical="center"/>
      <protection hidden="1"/>
    </xf>
    <xf numFmtId="0" fontId="6" fillId="0" borderId="129" xfId="59" applyFont="1" applyFill="1" applyBorder="1" applyAlignment="1" applyProtection="1">
      <alignment horizontal="left" vertical="top" indent="1"/>
      <protection hidden="1" locked="0"/>
    </xf>
    <xf numFmtId="0" fontId="6" fillId="0" borderId="130" xfId="59" applyFont="1" applyFill="1" applyBorder="1" applyAlignment="1" applyProtection="1">
      <alignment horizontal="left" vertical="top" indent="1"/>
      <protection hidden="1" locked="0"/>
    </xf>
    <xf numFmtId="0" fontId="6" fillId="0" borderId="129" xfId="59" applyFont="1" applyFill="1" applyBorder="1" applyAlignment="1" applyProtection="1">
      <alignment horizontal="left" vertical="center" indent="1"/>
      <protection hidden="1" locked="0"/>
    </xf>
    <xf numFmtId="0" fontId="6" fillId="0" borderId="130" xfId="59" applyFont="1" applyFill="1" applyBorder="1" applyAlignment="1" applyProtection="1">
      <alignment horizontal="left" vertical="center" indent="1"/>
      <protection hidden="1" locked="0"/>
    </xf>
    <xf numFmtId="0" fontId="1" fillId="0" borderId="131" xfId="59" applyFont="1" applyFill="1" applyBorder="1" applyAlignment="1" applyProtection="1">
      <alignment horizontal="center" vertical="center"/>
      <protection hidden="1"/>
    </xf>
    <xf numFmtId="0" fontId="1" fillId="0" borderId="132" xfId="59" applyFont="1" applyFill="1" applyBorder="1" applyAlignment="1" applyProtection="1">
      <alignment horizontal="center" vertical="center"/>
      <protection hidden="1"/>
    </xf>
    <xf numFmtId="0" fontId="1" fillId="0" borderId="133" xfId="59" applyFont="1" applyFill="1" applyBorder="1" applyAlignment="1" applyProtection="1">
      <alignment horizontal="center" vertical="center"/>
      <protection hidden="1" locked="0"/>
    </xf>
    <xf numFmtId="0" fontId="1" fillId="0" borderId="134" xfId="59" applyFont="1" applyFill="1" applyBorder="1" applyAlignment="1" applyProtection="1">
      <alignment horizontal="center" vertical="center"/>
      <protection hidden="1" locked="0"/>
    </xf>
    <xf numFmtId="0" fontId="5" fillId="0" borderId="131" xfId="59" applyFont="1" applyFill="1" applyBorder="1" applyAlignment="1" applyProtection="1">
      <alignment horizontal="center" vertical="center"/>
      <protection hidden="1"/>
    </xf>
    <xf numFmtId="0" fontId="6" fillId="0" borderId="135" xfId="59" applyFont="1" applyFill="1" applyBorder="1" applyAlignment="1" applyProtection="1">
      <alignment horizontal="left" vertical="center" indent="1"/>
      <protection hidden="1" locked="0"/>
    </xf>
    <xf numFmtId="0" fontId="6" fillId="0" borderId="136" xfId="59" applyFont="1" applyFill="1" applyBorder="1" applyAlignment="1" applyProtection="1">
      <alignment horizontal="left" vertical="center" indent="1"/>
      <protection hidden="1" locked="0"/>
    </xf>
    <xf numFmtId="0" fontId="1" fillId="0" borderId="0" xfId="59" applyFill="1" applyBorder="1" applyProtection="1">
      <alignment/>
      <protection hidden="1"/>
    </xf>
    <xf numFmtId="0" fontId="5" fillId="0" borderId="137" xfId="59" applyFont="1" applyFill="1" applyBorder="1" applyAlignment="1" applyProtection="1">
      <alignment horizontal="center" vertical="top"/>
      <protection hidden="1"/>
    </xf>
    <xf numFmtId="0" fontId="5" fillId="0" borderId="138" xfId="59" applyFont="1" applyFill="1" applyBorder="1" applyAlignment="1" applyProtection="1">
      <alignment horizontal="center" vertical="top"/>
      <protection hidden="1"/>
    </xf>
    <xf numFmtId="0" fontId="5" fillId="0" borderId="139" xfId="59" applyFont="1" applyFill="1" applyBorder="1" applyAlignment="1" applyProtection="1">
      <alignment horizontal="center" vertical="top"/>
      <protection hidden="1"/>
    </xf>
    <xf numFmtId="0" fontId="5" fillId="0" borderId="140" xfId="59" applyFont="1" applyFill="1" applyBorder="1" applyAlignment="1" applyProtection="1">
      <alignment horizontal="center" vertical="top"/>
      <protection hidden="1"/>
    </xf>
    <xf numFmtId="0" fontId="5" fillId="0" borderId="141" xfId="59" applyFont="1" applyFill="1" applyBorder="1" applyAlignment="1" applyProtection="1">
      <alignment horizontal="center" vertical="top"/>
      <protection hidden="1"/>
    </xf>
    <xf numFmtId="0" fontId="5" fillId="0" borderId="112" xfId="59" applyFont="1" applyFill="1" applyBorder="1" applyAlignment="1" applyProtection="1">
      <alignment horizontal="center" vertical="center" wrapText="1"/>
      <protection hidden="1"/>
    </xf>
    <xf numFmtId="0" fontId="1" fillId="0" borderId="142" xfId="59" applyFill="1" applyBorder="1" applyAlignment="1" applyProtection="1">
      <alignment horizontal="left" indent="1"/>
      <protection hidden="1"/>
    </xf>
    <xf numFmtId="0" fontId="5" fillId="0" borderId="143" xfId="59" applyFont="1" applyFill="1" applyBorder="1" applyAlignment="1" applyProtection="1">
      <alignment horizontal="left" indent="1"/>
      <protection hidden="1"/>
    </xf>
    <xf numFmtId="0" fontId="5" fillId="0" borderId="144" xfId="59" applyFont="1" applyFill="1" applyBorder="1" applyAlignment="1" applyProtection="1">
      <alignment horizontal="center"/>
      <protection hidden="1"/>
    </xf>
    <xf numFmtId="0" fontId="5" fillId="0" borderId="145" xfId="59" applyFont="1" applyFill="1" applyBorder="1" applyAlignment="1" applyProtection="1">
      <alignment horizontal="center"/>
      <protection hidden="1"/>
    </xf>
    <xf numFmtId="0" fontId="5" fillId="0" borderId="146" xfId="59" applyFont="1" applyFill="1" applyBorder="1" applyAlignment="1" applyProtection="1">
      <alignment horizontal="center"/>
      <protection hidden="1"/>
    </xf>
    <xf numFmtId="0" fontId="5" fillId="0" borderId="147" xfId="59" applyFont="1" applyFill="1" applyBorder="1" applyAlignment="1" applyProtection="1">
      <alignment horizontal="center"/>
      <protection hidden="1"/>
    </xf>
    <xf numFmtId="0" fontId="5" fillId="0" borderId="148" xfId="59" applyFont="1" applyFill="1" applyBorder="1" applyAlignment="1" applyProtection="1">
      <alignment horizontal="center"/>
      <protection hidden="1"/>
    </xf>
    <xf numFmtId="0" fontId="5" fillId="0" borderId="119" xfId="59" applyFont="1" applyFill="1" applyBorder="1" applyAlignment="1" applyProtection="1">
      <alignment horizontal="center" vertical="center" wrapText="1"/>
      <protection hidden="1"/>
    </xf>
    <xf numFmtId="0" fontId="1" fillId="0" borderId="135" xfId="59" applyFill="1" applyBorder="1" applyAlignment="1" applyProtection="1">
      <alignment horizontal="left" indent="1"/>
      <protection hidden="1"/>
    </xf>
    <xf numFmtId="0" fontId="5" fillId="0" borderId="136" xfId="59" applyFont="1" applyFill="1" applyBorder="1" applyAlignment="1" applyProtection="1">
      <alignment horizontal="left" indent="1"/>
      <protection hidden="1"/>
    </xf>
    <xf numFmtId="0" fontId="29" fillId="0" borderId="109" xfId="59" applyFont="1" applyFill="1" applyBorder="1" applyAlignment="1" applyProtection="1">
      <alignment horizontal="left" vertical="center" indent="1"/>
      <protection hidden="1" locked="0"/>
    </xf>
    <xf numFmtId="0" fontId="29" fillId="0" borderId="110" xfId="59" applyFont="1" applyFill="1" applyBorder="1" applyAlignment="1" applyProtection="1">
      <alignment horizontal="left" vertical="center" indent="1"/>
      <protection hidden="1" locked="0"/>
    </xf>
    <xf numFmtId="0" fontId="8" fillId="0" borderId="110" xfId="59" applyFont="1" applyFill="1" applyBorder="1" applyAlignment="1" applyProtection="1">
      <alignment horizontal="left" vertical="center" indent="1"/>
      <protection hidden="1" locked="0"/>
    </xf>
    <xf numFmtId="0" fontId="7" fillId="0" borderId="111" xfId="59" applyFont="1" applyFill="1" applyBorder="1" applyAlignment="1" applyProtection="1">
      <alignment horizontal="left" vertical="top" indent="1"/>
      <protection hidden="1"/>
    </xf>
    <xf numFmtId="0" fontId="3" fillId="0" borderId="149" xfId="59" applyFont="1" applyFill="1" applyBorder="1" applyAlignment="1" applyProtection="1">
      <alignment vertical="center" wrapText="1"/>
      <protection hidden="1"/>
    </xf>
    <xf numFmtId="0" fontId="6" fillId="0" borderId="103" xfId="59" applyFont="1" applyFill="1" applyBorder="1" applyAlignment="1" applyProtection="1">
      <alignment horizontal="center"/>
      <protection hidden="1" locked="0"/>
    </xf>
    <xf numFmtId="14" fontId="6" fillId="0" borderId="103" xfId="59" applyNumberFormat="1" applyFont="1" applyFill="1" applyBorder="1" applyAlignment="1" applyProtection="1">
      <alignment horizontal="center"/>
      <protection hidden="1" locked="0"/>
    </xf>
    <xf numFmtId="0" fontId="5" fillId="0" borderId="0" xfId="59" applyFont="1" applyFill="1" applyAlignment="1" applyProtection="1">
      <alignment horizontal="right"/>
      <protection hidden="1"/>
    </xf>
    <xf numFmtId="0" fontId="6" fillId="0" borderId="103" xfId="59" applyFont="1" applyFill="1" applyBorder="1" applyAlignment="1" applyProtection="1">
      <alignment horizontal="left" indent="1"/>
      <protection hidden="1" locked="0"/>
    </xf>
    <xf numFmtId="0" fontId="4" fillId="0" borderId="0" xfId="59" applyFont="1" applyFill="1" applyAlignment="1" applyProtection="1">
      <alignment horizontal="center"/>
      <protection hidden="1"/>
    </xf>
    <xf numFmtId="0" fontId="3" fillId="0" borderId="0" xfId="59" applyFont="1" applyFill="1" applyAlignment="1" applyProtection="1">
      <alignment vertical="center" wrapText="1"/>
      <protection hidden="1"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15 2" xfId="52"/>
    <cellStyle name="Normální 16" xfId="53"/>
    <cellStyle name="Normální 17" xfId="54"/>
    <cellStyle name="Normální 18" xfId="55"/>
    <cellStyle name="Normální 19" xfId="56"/>
    <cellStyle name="Normální 2" xfId="57"/>
    <cellStyle name="Normální 20" xfId="58"/>
    <cellStyle name="Normální 21" xfId="59"/>
    <cellStyle name="Normální 3" xfId="60"/>
    <cellStyle name="Normální 3 2" xfId="61"/>
    <cellStyle name="Normální 3 3" xfId="62"/>
    <cellStyle name="Normální 4" xfId="63"/>
    <cellStyle name="Normální 5" xfId="64"/>
    <cellStyle name="Normální 6" xfId="65"/>
    <cellStyle name="Normální 6 2" xfId="66"/>
    <cellStyle name="Normální 6 3" xfId="67"/>
    <cellStyle name="Normální 7" xfId="68"/>
    <cellStyle name="Normální 8" xfId="69"/>
    <cellStyle name="Normální 9" xfId="70"/>
    <cellStyle name="Poznámka" xfId="71"/>
    <cellStyle name="Percent" xfId="72"/>
    <cellStyle name="Propojená buňka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 customHeight="1">
      <c r="B1" s="221" t="s">
        <v>0</v>
      </c>
      <c r="C1" s="221"/>
      <c r="D1" s="222" t="s">
        <v>1</v>
      </c>
      <c r="E1" s="222"/>
      <c r="F1" s="222"/>
      <c r="G1" s="222"/>
      <c r="H1" s="222"/>
      <c r="I1" s="222"/>
      <c r="K1" s="2" t="s">
        <v>2</v>
      </c>
      <c r="L1" s="223" t="s">
        <v>3</v>
      </c>
      <c r="M1" s="223"/>
      <c r="N1" s="223"/>
      <c r="O1" s="224" t="s">
        <v>4</v>
      </c>
      <c r="P1" s="224"/>
      <c r="Q1" s="225">
        <v>42751</v>
      </c>
      <c r="R1" s="225"/>
      <c r="S1" s="225"/>
    </row>
    <row r="2" spans="2:3" ht="6" customHeight="1">
      <c r="B2" s="221"/>
      <c r="C2" s="221"/>
    </row>
    <row r="3" spans="1:19" ht="19.5" customHeight="1">
      <c r="A3" s="3" t="s">
        <v>5</v>
      </c>
      <c r="B3" s="226" t="s">
        <v>6</v>
      </c>
      <c r="C3" s="226"/>
      <c r="D3" s="226"/>
      <c r="E3" s="226"/>
      <c r="F3" s="226"/>
      <c r="G3" s="226"/>
      <c r="H3" s="226"/>
      <c r="I3" s="226"/>
      <c r="K3" s="3" t="s">
        <v>7</v>
      </c>
      <c r="L3" s="226" t="s">
        <v>8</v>
      </c>
      <c r="M3" s="226"/>
      <c r="N3" s="226"/>
      <c r="O3" s="226"/>
      <c r="P3" s="226"/>
      <c r="Q3" s="226"/>
      <c r="R3" s="226"/>
      <c r="S3" s="226"/>
    </row>
    <row r="4" ht="4.5" customHeight="1"/>
    <row r="5" spans="1:19" ht="12.75" customHeight="1">
      <c r="A5" s="227" t="s">
        <v>9</v>
      </c>
      <c r="B5" s="227"/>
      <c r="C5" s="228" t="s">
        <v>10</v>
      </c>
      <c r="D5" s="229" t="s">
        <v>11</v>
      </c>
      <c r="E5" s="229"/>
      <c r="F5" s="229"/>
      <c r="G5" s="229"/>
      <c r="H5" s="230" t="s">
        <v>12</v>
      </c>
      <c r="I5" s="230"/>
      <c r="K5" s="227" t="s">
        <v>9</v>
      </c>
      <c r="L5" s="227"/>
      <c r="M5" s="228" t="s">
        <v>10</v>
      </c>
      <c r="N5" s="229" t="s">
        <v>11</v>
      </c>
      <c r="O5" s="229"/>
      <c r="P5" s="229"/>
      <c r="Q5" s="229"/>
      <c r="R5" s="230" t="s">
        <v>12</v>
      </c>
      <c r="S5" s="230"/>
    </row>
    <row r="6" spans="1:19" ht="12.75" customHeight="1">
      <c r="A6" s="231" t="s">
        <v>13</v>
      </c>
      <c r="B6" s="231"/>
      <c r="C6" s="228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231" t="s">
        <v>13</v>
      </c>
      <c r="L6" s="231"/>
      <c r="M6" s="228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10" t="s">
        <v>20</v>
      </c>
      <c r="B8" s="11"/>
      <c r="C8" s="12">
        <v>1</v>
      </c>
      <c r="D8" s="13">
        <v>160</v>
      </c>
      <c r="E8" s="14">
        <v>72</v>
      </c>
      <c r="F8" s="14">
        <v>3</v>
      </c>
      <c r="G8" s="15">
        <f>IF(AND(ISBLANK(D8),ISBLANK(E8)),"",D8+E8)</f>
        <v>232</v>
      </c>
      <c r="H8" s="16">
        <f>IF(OR(ISNUMBER($G8),ISNUMBER($Q8)),(SIGN(N($G8)-N($Q8))+1)/2,"")</f>
        <v>0.5</v>
      </c>
      <c r="I8" s="17"/>
      <c r="K8" s="232" t="s">
        <v>21</v>
      </c>
      <c r="L8" s="232"/>
      <c r="M8" s="12">
        <v>1</v>
      </c>
      <c r="N8" s="13">
        <v>163</v>
      </c>
      <c r="O8" s="14">
        <v>69</v>
      </c>
      <c r="P8" s="14">
        <v>0</v>
      </c>
      <c r="Q8" s="15">
        <f>IF(AND(ISBLANK(N8),ISBLANK(O8)),"",N8+O8)</f>
        <v>232</v>
      </c>
      <c r="R8" s="16">
        <f>IF(ISNUMBER($H8),1-$H8,"")</f>
        <v>0.5</v>
      </c>
      <c r="S8" s="17"/>
    </row>
    <row r="9" spans="1:19" ht="12.75" customHeight="1">
      <c r="A9" s="18"/>
      <c r="B9" s="19"/>
      <c r="C9" s="20">
        <v>2</v>
      </c>
      <c r="D9" s="21">
        <v>140</v>
      </c>
      <c r="E9" s="22">
        <v>69</v>
      </c>
      <c r="F9" s="22">
        <v>2</v>
      </c>
      <c r="G9" s="23">
        <f>IF(AND(ISBLANK(D9),ISBLANK(E9)),"",D9+E9)</f>
        <v>209</v>
      </c>
      <c r="H9" s="24">
        <f>IF(OR(ISNUMBER($G9),ISNUMBER($Q9)),(SIGN(N($G9)-N($Q9))+1)/2,"")</f>
        <v>0</v>
      </c>
      <c r="I9" s="17"/>
      <c r="K9" s="232"/>
      <c r="L9" s="232"/>
      <c r="M9" s="20">
        <v>2</v>
      </c>
      <c r="N9" s="21">
        <v>143</v>
      </c>
      <c r="O9" s="22">
        <v>81</v>
      </c>
      <c r="P9" s="22">
        <v>1</v>
      </c>
      <c r="Q9" s="23">
        <f>IF(AND(ISBLANK(N9),ISBLANK(O9)),"",N9+O9)</f>
        <v>224</v>
      </c>
      <c r="R9" s="24">
        <f>IF(ISNUMBER($H9),1-$H9,"")</f>
        <v>1</v>
      </c>
      <c r="S9" s="17"/>
    </row>
    <row r="10" spans="1:19" ht="12.75" customHeight="1">
      <c r="A10" s="25" t="s">
        <v>22</v>
      </c>
      <c r="B10" s="26"/>
      <c r="C10" s="20">
        <v>3</v>
      </c>
      <c r="D10" s="21"/>
      <c r="E10" s="22"/>
      <c r="F10" s="22"/>
      <c r="G10" s="23">
        <f>IF(AND(ISBLANK(D10),ISBLANK(E10)),"",D10+E10)</f>
      </c>
      <c r="H10" s="24">
        <f>IF(OR(ISNUMBER($G10),ISNUMBER($Q10)),(SIGN(N($G10)-N($Q10))+1)/2,"")</f>
      </c>
      <c r="I10" s="17"/>
      <c r="K10" s="233" t="s">
        <v>23</v>
      </c>
      <c r="L10" s="233"/>
      <c r="M10" s="20">
        <v>3</v>
      </c>
      <c r="N10" s="21"/>
      <c r="O10" s="22"/>
      <c r="P10" s="22"/>
      <c r="Q10" s="23">
        <f>IF(AND(ISBLANK(N10),ISBLANK(O10)),"",N10+O10)</f>
      </c>
      <c r="R10" s="24">
        <f>IF(ISNUMBER($H10),1-$H10,"")</f>
      </c>
      <c r="S10" s="17"/>
    </row>
    <row r="11" spans="1:19" ht="12.75" customHeight="1">
      <c r="A11" s="27"/>
      <c r="B11" s="28"/>
      <c r="C11" s="29">
        <v>4</v>
      </c>
      <c r="D11" s="30"/>
      <c r="E11" s="31"/>
      <c r="F11" s="31"/>
      <c r="G11" s="32">
        <f>IF(AND(ISBLANK(D11),ISBLANK(E11)),"",D11+E11)</f>
      </c>
      <c r="H11" s="33">
        <f>IF(OR(ISNUMBER($G11),ISNUMBER($Q11)),(SIGN(N($G11)-N($Q11))+1)/2,"")</f>
      </c>
      <c r="I11" s="234">
        <f>IF(ISNUMBER(H12),(SIGN(1000*($H12-$R12)+$G12-$Q12)+1)/2,"")</f>
        <v>0</v>
      </c>
      <c r="K11" s="233"/>
      <c r="L11" s="233"/>
      <c r="M11" s="29">
        <v>4</v>
      </c>
      <c r="N11" s="30"/>
      <c r="O11" s="31"/>
      <c r="P11" s="31"/>
      <c r="Q11" s="32">
        <f>IF(AND(ISBLANK(N11),ISBLANK(O11)),"",N11+O11)</f>
      </c>
      <c r="R11" s="33">
        <f>IF(ISNUMBER($H11),1-$H11,"")</f>
      </c>
      <c r="S11" s="234">
        <f>IF(ISNUMBER($I11),1-$I11,"")</f>
        <v>1</v>
      </c>
    </row>
    <row r="12" spans="1:19" ht="15.75" customHeight="1">
      <c r="A12" s="35">
        <v>5654</v>
      </c>
      <c r="B12" s="36"/>
      <c r="C12" s="37" t="s">
        <v>17</v>
      </c>
      <c r="D12" s="38">
        <f>IF(ISNUMBER($G12),SUM(D8:D11),"")</f>
        <v>300</v>
      </c>
      <c r="E12" s="39">
        <f>IF(ISNUMBER($G12),SUM(E8:E11),"")</f>
        <v>141</v>
      </c>
      <c r="F12" s="39">
        <f>IF(ISNUMBER($G12),SUM(F8:F11),"")</f>
        <v>5</v>
      </c>
      <c r="G12" s="40">
        <f>IF(SUM($G8:$G11)+SUM($Q8:$Q11)&gt;0,SUM(G8:G11),"")</f>
        <v>441</v>
      </c>
      <c r="H12" s="38">
        <f>IF(ISNUMBER($G12),SUM(H8:H11),"")</f>
        <v>0.5</v>
      </c>
      <c r="I12" s="234"/>
      <c r="K12" s="235">
        <v>1037</v>
      </c>
      <c r="L12" s="235"/>
      <c r="M12" s="37" t="s">
        <v>17</v>
      </c>
      <c r="N12" s="38">
        <f>IF(ISNUMBER($G12),SUM(N8:N11),"")</f>
        <v>306</v>
      </c>
      <c r="O12" s="39">
        <f>IF(ISNUMBER($G12),SUM(O8:O11),"")</f>
        <v>150</v>
      </c>
      <c r="P12" s="39">
        <f>IF(ISNUMBER($G12),SUM(P8:P11),"")</f>
        <v>1</v>
      </c>
      <c r="Q12" s="40">
        <f>IF(SUM($G8:$G11)+SUM($Q8:$Q11)&gt;0,SUM(Q8:Q11),"")</f>
        <v>456</v>
      </c>
      <c r="R12" s="38">
        <f>IF(ISNUMBER($G12),SUM(R8:R11),"")</f>
        <v>1.5</v>
      </c>
      <c r="S12" s="234"/>
    </row>
    <row r="13" spans="1:19" ht="12.75" customHeight="1">
      <c r="A13" s="232" t="s">
        <v>24</v>
      </c>
      <c r="B13" s="232"/>
      <c r="C13" s="12">
        <v>1</v>
      </c>
      <c r="D13" s="13">
        <v>143</v>
      </c>
      <c r="E13" s="14">
        <v>69</v>
      </c>
      <c r="F13" s="14">
        <v>3</v>
      </c>
      <c r="G13" s="15">
        <f>IF(AND(ISBLANK(D13),ISBLANK(E13)),"",D13+E13)</f>
        <v>212</v>
      </c>
      <c r="H13" s="16">
        <f>IF(OR(ISNUMBER($G13),ISNUMBER($Q13)),(SIGN(N($G13)-N($Q13))+1)/2,"")</f>
        <v>1</v>
      </c>
      <c r="I13" s="17"/>
      <c r="K13" s="232" t="s">
        <v>25</v>
      </c>
      <c r="L13" s="232"/>
      <c r="M13" s="12">
        <v>1</v>
      </c>
      <c r="N13" s="13">
        <v>143</v>
      </c>
      <c r="O13" s="14">
        <v>60</v>
      </c>
      <c r="P13" s="14">
        <v>5</v>
      </c>
      <c r="Q13" s="15">
        <f>IF(AND(ISBLANK(N13),ISBLANK(O13)),"",N13+O13)</f>
        <v>203</v>
      </c>
      <c r="R13" s="16">
        <f>IF(ISNUMBER($H13),1-$H13,"")</f>
        <v>0</v>
      </c>
      <c r="S13" s="17"/>
    </row>
    <row r="14" spans="1:19" ht="12.75" customHeight="1">
      <c r="A14" s="232"/>
      <c r="B14" s="232"/>
      <c r="C14" s="20">
        <v>2</v>
      </c>
      <c r="D14" s="21">
        <v>143</v>
      </c>
      <c r="E14" s="22">
        <v>60</v>
      </c>
      <c r="F14" s="22">
        <v>3</v>
      </c>
      <c r="G14" s="23">
        <f>IF(AND(ISBLANK(D14),ISBLANK(E14)),"",D14+E14)</f>
        <v>203</v>
      </c>
      <c r="H14" s="24">
        <f>IF(OR(ISNUMBER($G14),ISNUMBER($Q14)),(SIGN(N($G14)-N($Q14))+1)/2,"")</f>
        <v>1</v>
      </c>
      <c r="I14" s="17"/>
      <c r="K14" s="232"/>
      <c r="L14" s="232"/>
      <c r="M14" s="20">
        <v>2</v>
      </c>
      <c r="N14" s="21">
        <v>128</v>
      </c>
      <c r="O14" s="22">
        <v>53</v>
      </c>
      <c r="P14" s="22">
        <v>6</v>
      </c>
      <c r="Q14" s="23">
        <f>IF(AND(ISBLANK(N14),ISBLANK(O14)),"",N14+O14)</f>
        <v>181</v>
      </c>
      <c r="R14" s="24">
        <f>IF(ISNUMBER($H14),1-$H14,"")</f>
        <v>0</v>
      </c>
      <c r="S14" s="17"/>
    </row>
    <row r="15" spans="1:19" ht="12.75" customHeight="1">
      <c r="A15" s="233" t="s">
        <v>26</v>
      </c>
      <c r="B15" s="233"/>
      <c r="C15" s="20">
        <v>3</v>
      </c>
      <c r="D15" s="21"/>
      <c r="E15" s="22"/>
      <c r="F15" s="22"/>
      <c r="G15" s="23">
        <f>IF(AND(ISBLANK(D15),ISBLANK(E15)),"",D15+E15)</f>
      </c>
      <c r="H15" s="24">
        <f>IF(OR(ISNUMBER($G15),ISNUMBER($Q15)),(SIGN(N($G15)-N($Q15))+1)/2,"")</f>
      </c>
      <c r="I15" s="17"/>
      <c r="K15" s="233" t="s">
        <v>27</v>
      </c>
      <c r="L15" s="233"/>
      <c r="M15" s="20">
        <v>3</v>
      </c>
      <c r="N15" s="21"/>
      <c r="O15" s="22"/>
      <c r="P15" s="22"/>
      <c r="Q15" s="23">
        <f>IF(AND(ISBLANK(N15),ISBLANK(O15)),"",N15+O15)</f>
      </c>
      <c r="R15" s="24">
        <f>IF(ISNUMBER($H15),1-$H15,"")</f>
      </c>
      <c r="S15" s="17"/>
    </row>
    <row r="16" spans="1:19" ht="12.75" customHeight="1">
      <c r="A16" s="233"/>
      <c r="B16" s="233"/>
      <c r="C16" s="29">
        <v>4</v>
      </c>
      <c r="D16" s="30"/>
      <c r="E16" s="31"/>
      <c r="F16" s="31"/>
      <c r="G16" s="32">
        <f>IF(AND(ISBLANK(D16),ISBLANK(E16)),"",D16+E16)</f>
      </c>
      <c r="H16" s="33">
        <f>IF(OR(ISNUMBER($G16),ISNUMBER($Q16)),(SIGN(N($G16)-N($Q16))+1)/2,"")</f>
      </c>
      <c r="I16" s="234">
        <f>IF(ISNUMBER(H17),(SIGN(1000*($H17-$R17)+$G17-$Q17)+1)/2,"")</f>
        <v>1</v>
      </c>
      <c r="K16" s="233"/>
      <c r="L16" s="233"/>
      <c r="M16" s="29">
        <v>4</v>
      </c>
      <c r="N16" s="30"/>
      <c r="O16" s="31"/>
      <c r="P16" s="31"/>
      <c r="Q16" s="32">
        <f>IF(AND(ISBLANK(N16),ISBLANK(O16)),"",N16+O16)</f>
      </c>
      <c r="R16" s="33">
        <f>IF(ISNUMBER($H16),1-$H16,"")</f>
      </c>
      <c r="S16" s="234">
        <f>IF(ISNUMBER($I16),1-$I16,"")</f>
        <v>0</v>
      </c>
    </row>
    <row r="17" spans="1:19" ht="15.75" customHeight="1">
      <c r="A17" s="235">
        <v>19713</v>
      </c>
      <c r="B17" s="235"/>
      <c r="C17" s="37" t="s">
        <v>17</v>
      </c>
      <c r="D17" s="38">
        <f>IF(ISNUMBER($G17),SUM(D13:D16),"")</f>
        <v>286</v>
      </c>
      <c r="E17" s="39">
        <f>IF(ISNUMBER($G17),SUM(E13:E16),"")</f>
        <v>129</v>
      </c>
      <c r="F17" s="39">
        <f>IF(ISNUMBER($G17),SUM(F13:F16),"")</f>
        <v>6</v>
      </c>
      <c r="G17" s="40">
        <f>IF(SUM($G13:$G16)+SUM($Q13:$Q16)&gt;0,SUM(G13:G16),"")</f>
        <v>415</v>
      </c>
      <c r="H17" s="38">
        <f>IF(ISNUMBER($G17),SUM(H13:H16),"")</f>
        <v>2</v>
      </c>
      <c r="I17" s="234"/>
      <c r="K17" s="235">
        <v>22424</v>
      </c>
      <c r="L17" s="235"/>
      <c r="M17" s="37" t="s">
        <v>17</v>
      </c>
      <c r="N17" s="38">
        <f>IF(ISNUMBER($G17),SUM(N13:N16),"")</f>
        <v>271</v>
      </c>
      <c r="O17" s="39">
        <f>IF(ISNUMBER($G17),SUM(O13:O16),"")</f>
        <v>113</v>
      </c>
      <c r="P17" s="39">
        <f>IF(ISNUMBER($G17),SUM(P13:P16),"")</f>
        <v>11</v>
      </c>
      <c r="Q17" s="40">
        <f>IF(SUM($G13:$G16)+SUM($Q13:$Q16)&gt;0,SUM(Q13:Q16),"")</f>
        <v>384</v>
      </c>
      <c r="R17" s="38">
        <f>IF(ISNUMBER($G17),SUM(R13:R16),"")</f>
        <v>0</v>
      </c>
      <c r="S17" s="234"/>
    </row>
    <row r="18" spans="1:19" ht="12.75" customHeight="1">
      <c r="A18" s="232" t="s">
        <v>28</v>
      </c>
      <c r="B18" s="232"/>
      <c r="C18" s="12">
        <v>1</v>
      </c>
      <c r="D18" s="13">
        <v>159</v>
      </c>
      <c r="E18" s="14">
        <v>62</v>
      </c>
      <c r="F18" s="14">
        <v>3</v>
      </c>
      <c r="G18" s="15">
        <f>IF(AND(ISBLANK(D18),ISBLANK(E18)),"",D18+E18)</f>
        <v>221</v>
      </c>
      <c r="H18" s="16">
        <f>IF(OR(ISNUMBER($G18),ISNUMBER($Q18)),(SIGN(N($G18)-N($Q18))+1)/2,"")</f>
        <v>1</v>
      </c>
      <c r="I18" s="17"/>
      <c r="K18" s="232" t="s">
        <v>29</v>
      </c>
      <c r="L18" s="232"/>
      <c r="M18" s="12">
        <v>1</v>
      </c>
      <c r="N18" s="13">
        <v>162</v>
      </c>
      <c r="O18" s="14">
        <v>52</v>
      </c>
      <c r="P18" s="14">
        <v>2</v>
      </c>
      <c r="Q18" s="15">
        <f>IF(AND(ISBLANK(N18),ISBLANK(O18)),"",N18+O18)</f>
        <v>214</v>
      </c>
      <c r="R18" s="16">
        <f>IF(ISNUMBER($H18),1-$H18,"")</f>
        <v>0</v>
      </c>
      <c r="S18" s="17"/>
    </row>
    <row r="19" spans="1:19" ht="12.75" customHeight="1">
      <c r="A19" s="232"/>
      <c r="B19" s="232"/>
      <c r="C19" s="20">
        <v>2</v>
      </c>
      <c r="D19" s="21">
        <v>158</v>
      </c>
      <c r="E19" s="22">
        <v>96</v>
      </c>
      <c r="F19" s="22">
        <v>1</v>
      </c>
      <c r="G19" s="23">
        <f>IF(AND(ISBLANK(D19),ISBLANK(E19)),"",D19+E19)</f>
        <v>254</v>
      </c>
      <c r="H19" s="24">
        <f>IF(OR(ISNUMBER($G19),ISNUMBER($Q19)),(SIGN(N($G19)-N($Q19))+1)/2,"")</f>
        <v>0.5</v>
      </c>
      <c r="I19" s="17"/>
      <c r="K19" s="232"/>
      <c r="L19" s="232"/>
      <c r="M19" s="20">
        <v>2</v>
      </c>
      <c r="N19" s="21">
        <v>156</v>
      </c>
      <c r="O19" s="22">
        <v>98</v>
      </c>
      <c r="P19" s="22">
        <v>0</v>
      </c>
      <c r="Q19" s="23">
        <f>IF(AND(ISBLANK(N19),ISBLANK(O19)),"",N19+O19)</f>
        <v>254</v>
      </c>
      <c r="R19" s="24">
        <f>IF(ISNUMBER($H19),1-$H19,"")</f>
        <v>0.5</v>
      </c>
      <c r="S19" s="17"/>
    </row>
    <row r="20" spans="1:19" ht="12.75" customHeight="1">
      <c r="A20" s="233" t="s">
        <v>26</v>
      </c>
      <c r="B20" s="233"/>
      <c r="C20" s="20">
        <v>3</v>
      </c>
      <c r="D20" s="21"/>
      <c r="E20" s="22"/>
      <c r="F20" s="22"/>
      <c r="G20" s="23">
        <f>IF(AND(ISBLANK(D20),ISBLANK(E20)),"",D20+E20)</f>
      </c>
      <c r="H20" s="24">
        <f>IF(OR(ISNUMBER($G20),ISNUMBER($Q20)),(SIGN(N($G20)-N($Q20))+1)/2,"")</f>
      </c>
      <c r="I20" s="17"/>
      <c r="K20" s="233" t="s">
        <v>30</v>
      </c>
      <c r="L20" s="233"/>
      <c r="M20" s="20">
        <v>3</v>
      </c>
      <c r="N20" s="21"/>
      <c r="O20" s="22"/>
      <c r="P20" s="22"/>
      <c r="Q20" s="23">
        <f>IF(AND(ISBLANK(N20),ISBLANK(O20)),"",N20+O20)</f>
      </c>
      <c r="R20" s="24">
        <f>IF(ISNUMBER($H20),1-$H20,"")</f>
      </c>
      <c r="S20" s="17"/>
    </row>
    <row r="21" spans="1:19" ht="12.75" customHeight="1">
      <c r="A21" s="233"/>
      <c r="B21" s="233"/>
      <c r="C21" s="29">
        <v>4</v>
      </c>
      <c r="D21" s="30"/>
      <c r="E21" s="31"/>
      <c r="F21" s="31"/>
      <c r="G21" s="32">
        <f>IF(AND(ISBLANK(D21),ISBLANK(E21)),"",D21+E21)</f>
      </c>
      <c r="H21" s="33">
        <f>IF(OR(ISNUMBER($G21),ISNUMBER($Q21)),(SIGN(N($G21)-N($Q21))+1)/2,"")</f>
      </c>
      <c r="I21" s="234">
        <f>IF(ISNUMBER(H22),(SIGN(1000*($H22-$R22)+$G22-$Q22)+1)/2,"")</f>
        <v>1</v>
      </c>
      <c r="K21" s="233"/>
      <c r="L21" s="233"/>
      <c r="M21" s="29">
        <v>4</v>
      </c>
      <c r="N21" s="30"/>
      <c r="O21" s="31"/>
      <c r="P21" s="31"/>
      <c r="Q21" s="32">
        <f>IF(AND(ISBLANK(N21),ISBLANK(O21)),"",N21+O21)</f>
      </c>
      <c r="R21" s="33">
        <f>IF(ISNUMBER($H21),1-$H21,"")</f>
      </c>
      <c r="S21" s="234">
        <f>IF(ISNUMBER($I21),1-$I21,"")</f>
        <v>0</v>
      </c>
    </row>
    <row r="22" spans="1:19" ht="15.75" customHeight="1">
      <c r="A22" s="235">
        <v>1124</v>
      </c>
      <c r="B22" s="235"/>
      <c r="C22" s="37" t="s">
        <v>17</v>
      </c>
      <c r="D22" s="38">
        <f>IF(ISNUMBER($G22),SUM(D18:D21),"")</f>
        <v>317</v>
      </c>
      <c r="E22" s="39">
        <f>IF(ISNUMBER($G22),SUM(E18:E21),"")</f>
        <v>158</v>
      </c>
      <c r="F22" s="39">
        <f>IF(ISNUMBER($G22),SUM(F18:F21),"")</f>
        <v>4</v>
      </c>
      <c r="G22" s="40">
        <f>IF(SUM($G18:$G21)+SUM($Q18:$Q21)&gt;0,SUM(G18:G21),"")</f>
        <v>475</v>
      </c>
      <c r="H22" s="38">
        <f>IF(ISNUMBER($G22),SUM(H18:H21),"")</f>
        <v>1.5</v>
      </c>
      <c r="I22" s="234"/>
      <c r="K22" s="235">
        <v>997</v>
      </c>
      <c r="L22" s="235"/>
      <c r="M22" s="37" t="s">
        <v>17</v>
      </c>
      <c r="N22" s="38">
        <f>IF(ISNUMBER($G22),SUM(N18:N21),"")</f>
        <v>318</v>
      </c>
      <c r="O22" s="39">
        <f>IF(ISNUMBER($G22),SUM(O18:O21),"")</f>
        <v>150</v>
      </c>
      <c r="P22" s="39">
        <f>IF(ISNUMBER($G22),SUM(P18:P21),"")</f>
        <v>2</v>
      </c>
      <c r="Q22" s="40">
        <f>IF(SUM($G18:$G21)+SUM($Q18:$Q21)&gt;0,SUM(Q18:Q21),"")</f>
        <v>468</v>
      </c>
      <c r="R22" s="38">
        <f>IF(ISNUMBER($G22),SUM(R18:R21),"")</f>
        <v>0.5</v>
      </c>
      <c r="S22" s="234"/>
    </row>
    <row r="23" spans="1:19" ht="12.75" customHeight="1">
      <c r="A23" s="232" t="s">
        <v>31</v>
      </c>
      <c r="B23" s="232"/>
      <c r="C23" s="12">
        <v>1</v>
      </c>
      <c r="D23" s="13">
        <v>136</v>
      </c>
      <c r="E23" s="14">
        <v>53</v>
      </c>
      <c r="F23" s="14">
        <v>5</v>
      </c>
      <c r="G23" s="15">
        <f>IF(AND(ISBLANK(D23),ISBLANK(E23)),"",D23+E23)</f>
        <v>189</v>
      </c>
      <c r="H23" s="16">
        <f>IF(OR(ISNUMBER($G23),ISNUMBER($Q23)),(SIGN(N($G23)-N($Q23))+1)/2,"")</f>
        <v>0</v>
      </c>
      <c r="I23" s="17"/>
      <c r="K23" s="232" t="s">
        <v>32</v>
      </c>
      <c r="L23" s="232"/>
      <c r="M23" s="12">
        <v>1</v>
      </c>
      <c r="N23" s="13">
        <v>144</v>
      </c>
      <c r="O23" s="14">
        <v>77</v>
      </c>
      <c r="P23" s="14">
        <v>3</v>
      </c>
      <c r="Q23" s="15">
        <f>IF(AND(ISBLANK(N23),ISBLANK(O23)),"",N23+O23)</f>
        <v>221</v>
      </c>
      <c r="R23" s="16">
        <f>IF(ISNUMBER($H23),1-$H23,"")</f>
        <v>1</v>
      </c>
      <c r="S23" s="17"/>
    </row>
    <row r="24" spans="1:19" ht="12.75" customHeight="1">
      <c r="A24" s="232"/>
      <c r="B24" s="232"/>
      <c r="C24" s="20">
        <v>2</v>
      </c>
      <c r="D24" s="21">
        <v>144</v>
      </c>
      <c r="E24" s="22">
        <v>72</v>
      </c>
      <c r="F24" s="22">
        <v>2</v>
      </c>
      <c r="G24" s="23">
        <f>IF(AND(ISBLANK(D24),ISBLANK(E24)),"",D24+E24)</f>
        <v>216</v>
      </c>
      <c r="H24" s="24">
        <f>IF(OR(ISNUMBER($G24),ISNUMBER($Q24)),(SIGN(N($G24)-N($Q24))+1)/2,"")</f>
        <v>0</v>
      </c>
      <c r="I24" s="17"/>
      <c r="K24" s="232"/>
      <c r="L24" s="232"/>
      <c r="M24" s="20">
        <v>2</v>
      </c>
      <c r="N24" s="21">
        <v>146</v>
      </c>
      <c r="O24" s="22">
        <v>81</v>
      </c>
      <c r="P24" s="22">
        <v>1</v>
      </c>
      <c r="Q24" s="23">
        <f>IF(AND(ISBLANK(N24),ISBLANK(O24)),"",N24+O24)</f>
        <v>227</v>
      </c>
      <c r="R24" s="24">
        <f>IF(ISNUMBER($H24),1-$H24,"")</f>
        <v>1</v>
      </c>
      <c r="S24" s="17"/>
    </row>
    <row r="25" spans="1:19" ht="12.75" customHeight="1">
      <c r="A25" s="233" t="s">
        <v>33</v>
      </c>
      <c r="B25" s="233"/>
      <c r="C25" s="20">
        <v>3</v>
      </c>
      <c r="D25" s="21"/>
      <c r="E25" s="22"/>
      <c r="F25" s="22"/>
      <c r="G25" s="23">
        <f>IF(AND(ISBLANK(D25),ISBLANK(E25)),"",D25+E25)</f>
      </c>
      <c r="H25" s="24">
        <f>IF(OR(ISNUMBER($G25),ISNUMBER($Q25)),(SIGN(N($G25)-N($Q25))+1)/2,"")</f>
      </c>
      <c r="I25" s="17"/>
      <c r="K25" s="233" t="s">
        <v>30</v>
      </c>
      <c r="L25" s="233"/>
      <c r="M25" s="20">
        <v>3</v>
      </c>
      <c r="N25" s="21"/>
      <c r="O25" s="22"/>
      <c r="P25" s="22"/>
      <c r="Q25" s="23">
        <f>IF(AND(ISBLANK(N25),ISBLANK(O25)),"",N25+O25)</f>
      </c>
      <c r="R25" s="24">
        <f>IF(ISNUMBER($H25),1-$H25,"")</f>
      </c>
      <c r="S25" s="17"/>
    </row>
    <row r="26" spans="1:19" ht="12.75" customHeight="1">
      <c r="A26" s="233"/>
      <c r="B26" s="233"/>
      <c r="C26" s="29">
        <v>4</v>
      </c>
      <c r="D26" s="30"/>
      <c r="E26" s="31"/>
      <c r="F26" s="31"/>
      <c r="G26" s="32">
        <f>IF(AND(ISBLANK(D26),ISBLANK(E26)),"",D26+E26)</f>
      </c>
      <c r="H26" s="33">
        <f>IF(OR(ISNUMBER($G26),ISNUMBER($Q26)),(SIGN(N($G26)-N($Q26))+1)/2,"")</f>
      </c>
      <c r="I26" s="234">
        <f>IF(ISNUMBER(H27),(SIGN(1000*($H27-$R27)+$G27-$Q27)+1)/2,"")</f>
        <v>0</v>
      </c>
      <c r="K26" s="233"/>
      <c r="L26" s="233"/>
      <c r="M26" s="29">
        <v>4</v>
      </c>
      <c r="N26" s="30"/>
      <c r="O26" s="31"/>
      <c r="P26" s="31"/>
      <c r="Q26" s="32">
        <f>IF(AND(ISBLANK(N26),ISBLANK(O26)),"",N26+O26)</f>
      </c>
      <c r="R26" s="33">
        <f>IF(ISNUMBER($H26),1-$H26,"")</f>
      </c>
      <c r="S26" s="234">
        <f>IF(ISNUMBER($I26),1-$I26,"")</f>
        <v>1</v>
      </c>
    </row>
    <row r="27" spans="1:19" ht="15.75" customHeight="1">
      <c r="A27" s="235">
        <v>1134</v>
      </c>
      <c r="B27" s="235"/>
      <c r="C27" s="37" t="s">
        <v>17</v>
      </c>
      <c r="D27" s="38">
        <f>IF(ISNUMBER($G27),SUM(D23:D26),"")</f>
        <v>280</v>
      </c>
      <c r="E27" s="39">
        <f>IF(ISNUMBER($G27),SUM(E23:E26),"")</f>
        <v>125</v>
      </c>
      <c r="F27" s="39">
        <f>IF(ISNUMBER($G27),SUM(F23:F26),"")</f>
        <v>7</v>
      </c>
      <c r="G27" s="40">
        <f>IF(SUM($G23:$G26)+SUM($Q23:$Q26)&gt;0,SUM(G23:G26),"")</f>
        <v>405</v>
      </c>
      <c r="H27" s="38">
        <f>IF(ISNUMBER($G27),SUM(H23:H26),"")</f>
        <v>0</v>
      </c>
      <c r="I27" s="234"/>
      <c r="K27" s="235">
        <v>16920</v>
      </c>
      <c r="L27" s="235"/>
      <c r="M27" s="37" t="s">
        <v>17</v>
      </c>
      <c r="N27" s="38">
        <f>IF(ISNUMBER($G27),SUM(N23:N26),"")</f>
        <v>290</v>
      </c>
      <c r="O27" s="39">
        <f>IF(ISNUMBER($G27),SUM(O23:O26),"")</f>
        <v>158</v>
      </c>
      <c r="P27" s="39">
        <f>IF(ISNUMBER($G27),SUM(P23:P26),"")</f>
        <v>4</v>
      </c>
      <c r="Q27" s="40">
        <f>IF(SUM($G23:$G26)+SUM($Q23:$Q26)&gt;0,SUM(Q23:Q26),"")</f>
        <v>448</v>
      </c>
      <c r="R27" s="38">
        <f>IF(ISNUMBER($G27),SUM(R23:R26),"")</f>
        <v>2</v>
      </c>
      <c r="S27" s="234"/>
    </row>
    <row r="28" spans="1:19" ht="12.75" customHeight="1">
      <c r="A28" s="232" t="s">
        <v>34</v>
      </c>
      <c r="B28" s="232"/>
      <c r="C28" s="12">
        <v>1</v>
      </c>
      <c r="D28" s="13">
        <v>138</v>
      </c>
      <c r="E28" s="14">
        <v>54</v>
      </c>
      <c r="F28" s="14">
        <v>2</v>
      </c>
      <c r="G28" s="15">
        <f>IF(AND(ISBLANK(D28),ISBLANK(E28)),"",D28+E28)</f>
        <v>192</v>
      </c>
      <c r="H28" s="16">
        <f>IF(OR(ISNUMBER($G28),ISNUMBER($Q28)),(SIGN(N($G28)-N($Q28))+1)/2,"")</f>
        <v>0</v>
      </c>
      <c r="I28" s="17"/>
      <c r="K28" s="232" t="s">
        <v>35</v>
      </c>
      <c r="L28" s="232"/>
      <c r="M28" s="12">
        <v>1</v>
      </c>
      <c r="N28" s="13">
        <v>157</v>
      </c>
      <c r="O28" s="14">
        <v>62</v>
      </c>
      <c r="P28" s="14">
        <v>1</v>
      </c>
      <c r="Q28" s="15">
        <f>IF(AND(ISBLANK(N28),ISBLANK(O28)),"",N28+O28)</f>
        <v>219</v>
      </c>
      <c r="R28" s="16">
        <f>IF(ISNUMBER($H28),1-$H28,"")</f>
        <v>1</v>
      </c>
      <c r="S28" s="17"/>
    </row>
    <row r="29" spans="1:19" ht="12.75" customHeight="1">
      <c r="A29" s="232"/>
      <c r="B29" s="232"/>
      <c r="C29" s="20">
        <v>2</v>
      </c>
      <c r="D29" s="21">
        <v>150</v>
      </c>
      <c r="E29" s="22">
        <v>54</v>
      </c>
      <c r="F29" s="22">
        <v>2</v>
      </c>
      <c r="G29" s="23">
        <f>IF(AND(ISBLANK(D29),ISBLANK(E29)),"",D29+E29)</f>
        <v>204</v>
      </c>
      <c r="H29" s="24">
        <f>IF(OR(ISNUMBER($G29),ISNUMBER($Q29)),(SIGN(N($G29)-N($Q29))+1)/2,"")</f>
        <v>0</v>
      </c>
      <c r="I29" s="17"/>
      <c r="K29" s="232"/>
      <c r="L29" s="232"/>
      <c r="M29" s="20">
        <v>2</v>
      </c>
      <c r="N29" s="21">
        <v>148</v>
      </c>
      <c r="O29" s="22">
        <v>68</v>
      </c>
      <c r="P29" s="22">
        <v>3</v>
      </c>
      <c r="Q29" s="23">
        <f>IF(AND(ISBLANK(N29),ISBLANK(O29)),"",N29+O29)</f>
        <v>216</v>
      </c>
      <c r="R29" s="24">
        <f>IF(ISNUMBER($H29),1-$H29,"")</f>
        <v>1</v>
      </c>
      <c r="S29" s="17"/>
    </row>
    <row r="30" spans="1:19" ht="12.75" customHeight="1">
      <c r="A30" s="233" t="s">
        <v>36</v>
      </c>
      <c r="B30" s="233"/>
      <c r="C30" s="20">
        <v>3</v>
      </c>
      <c r="D30" s="21"/>
      <c r="E30" s="22"/>
      <c r="F30" s="22"/>
      <c r="G30" s="23">
        <f>IF(AND(ISBLANK(D30),ISBLANK(E30)),"",D30+E30)</f>
      </c>
      <c r="H30" s="24">
        <f>IF(OR(ISNUMBER($G30),ISNUMBER($Q30)),(SIGN(N($G30)-N($Q30))+1)/2,"")</f>
      </c>
      <c r="I30" s="17"/>
      <c r="K30" s="233" t="s">
        <v>37</v>
      </c>
      <c r="L30" s="233"/>
      <c r="M30" s="20">
        <v>3</v>
      </c>
      <c r="N30" s="21"/>
      <c r="O30" s="22"/>
      <c r="P30" s="22"/>
      <c r="Q30" s="23">
        <f>IF(AND(ISBLANK(N30),ISBLANK(O30)),"",N30+O30)</f>
      </c>
      <c r="R30" s="24">
        <f>IF(ISNUMBER($H30),1-$H30,"")</f>
      </c>
      <c r="S30" s="17"/>
    </row>
    <row r="31" spans="1:19" ht="12.75" customHeight="1">
      <c r="A31" s="233"/>
      <c r="B31" s="233"/>
      <c r="C31" s="29">
        <v>4</v>
      </c>
      <c r="D31" s="30"/>
      <c r="E31" s="31"/>
      <c r="F31" s="31"/>
      <c r="G31" s="32">
        <f>IF(AND(ISBLANK(D31),ISBLANK(E31)),"",D31+E31)</f>
      </c>
      <c r="H31" s="33">
        <f>IF(OR(ISNUMBER($G31),ISNUMBER($Q31)),(SIGN(N($G31)-N($Q31))+1)/2,"")</f>
      </c>
      <c r="I31" s="234">
        <f>IF(ISNUMBER(H32),(SIGN(1000*($H32-$R32)+$G32-$Q32)+1)/2,"")</f>
        <v>0</v>
      </c>
      <c r="K31" s="233"/>
      <c r="L31" s="233"/>
      <c r="M31" s="29">
        <v>4</v>
      </c>
      <c r="N31" s="30"/>
      <c r="O31" s="31"/>
      <c r="P31" s="31"/>
      <c r="Q31" s="32">
        <f>IF(AND(ISBLANK(N31),ISBLANK(O31)),"",N31+O31)</f>
      </c>
      <c r="R31" s="33">
        <f>IF(ISNUMBER($H31),1-$H31,"")</f>
      </c>
      <c r="S31" s="234">
        <f>IF(ISNUMBER($I31),1-$I31,"")</f>
        <v>1</v>
      </c>
    </row>
    <row r="32" spans="1:19" ht="15.75" customHeight="1">
      <c r="A32" s="235">
        <v>1116</v>
      </c>
      <c r="B32" s="235"/>
      <c r="C32" s="37" t="s">
        <v>17</v>
      </c>
      <c r="D32" s="38">
        <f>IF(ISNUMBER($G32),SUM(D28:D31),"")</f>
        <v>288</v>
      </c>
      <c r="E32" s="39">
        <f>IF(ISNUMBER($G32),SUM(E28:E31),"")</f>
        <v>108</v>
      </c>
      <c r="F32" s="39">
        <f>IF(ISNUMBER($G32),SUM(F28:F31),"")</f>
        <v>4</v>
      </c>
      <c r="G32" s="40">
        <f>IF(SUM($G28:$G31)+SUM($Q28:$Q31)&gt;0,SUM(G28:G31),"")</f>
        <v>396</v>
      </c>
      <c r="H32" s="38">
        <f>IF(ISNUMBER($G32),SUM(H28:H31),"")</f>
        <v>0</v>
      </c>
      <c r="I32" s="234"/>
      <c r="K32" s="235">
        <v>10072</v>
      </c>
      <c r="L32" s="235"/>
      <c r="M32" s="37" t="s">
        <v>17</v>
      </c>
      <c r="N32" s="38">
        <f>IF(ISNUMBER($G32),SUM(N28:N31),"")</f>
        <v>305</v>
      </c>
      <c r="O32" s="39">
        <f>IF(ISNUMBER($G32),SUM(O28:O31),"")</f>
        <v>130</v>
      </c>
      <c r="P32" s="39">
        <f>IF(ISNUMBER($G32),SUM(P28:P31),"")</f>
        <v>4</v>
      </c>
      <c r="Q32" s="40">
        <f>IF(SUM($G28:$G31)+SUM($Q28:$Q31)&gt;0,SUM(Q28:Q31),"")</f>
        <v>435</v>
      </c>
      <c r="R32" s="38">
        <f>IF(ISNUMBER($G32),SUM(R28:R31),"")</f>
        <v>2</v>
      </c>
      <c r="S32" s="234"/>
    </row>
    <row r="33" spans="1:19" ht="12.75" customHeight="1">
      <c r="A33" s="232" t="s">
        <v>38</v>
      </c>
      <c r="B33" s="232"/>
      <c r="C33" s="12">
        <v>1</v>
      </c>
      <c r="D33" s="13">
        <v>135</v>
      </c>
      <c r="E33" s="14">
        <v>66</v>
      </c>
      <c r="F33" s="14">
        <v>2</v>
      </c>
      <c r="G33" s="15">
        <f>IF(AND(ISBLANK(D33),ISBLANK(E33)),"",D33+E33)</f>
        <v>201</v>
      </c>
      <c r="H33" s="16">
        <f>IF(OR(ISNUMBER($G33),ISNUMBER($Q33)),(SIGN(N($G33)-N($Q33))+1)/2,"")</f>
        <v>0</v>
      </c>
      <c r="I33" s="17"/>
      <c r="K33" s="232" t="s">
        <v>39</v>
      </c>
      <c r="L33" s="232"/>
      <c r="M33" s="12">
        <v>1</v>
      </c>
      <c r="N33" s="13">
        <v>142</v>
      </c>
      <c r="O33" s="14">
        <v>81</v>
      </c>
      <c r="P33" s="14">
        <v>0</v>
      </c>
      <c r="Q33" s="15">
        <f>IF(AND(ISBLANK(N33),ISBLANK(O33)),"",N33+O33)</f>
        <v>223</v>
      </c>
      <c r="R33" s="16">
        <f>IF(ISNUMBER($H33),1-$H33,"")</f>
        <v>1</v>
      </c>
      <c r="S33" s="17"/>
    </row>
    <row r="34" spans="1:19" ht="12.75" customHeight="1">
      <c r="A34" s="232"/>
      <c r="B34" s="232"/>
      <c r="C34" s="20">
        <v>2</v>
      </c>
      <c r="D34" s="21">
        <v>158</v>
      </c>
      <c r="E34" s="22">
        <v>53</v>
      </c>
      <c r="F34" s="22">
        <v>6</v>
      </c>
      <c r="G34" s="23">
        <f>IF(AND(ISBLANK(D34),ISBLANK(E34)),"",D34+E34)</f>
        <v>211</v>
      </c>
      <c r="H34" s="24">
        <f>IF(OR(ISNUMBER($G34),ISNUMBER($Q34)),(SIGN(N($G34)-N($Q34))+1)/2,"")</f>
        <v>1</v>
      </c>
      <c r="I34" s="17"/>
      <c r="K34" s="232"/>
      <c r="L34" s="232"/>
      <c r="M34" s="20">
        <v>2</v>
      </c>
      <c r="N34" s="21">
        <v>147</v>
      </c>
      <c r="O34" s="22">
        <v>51</v>
      </c>
      <c r="P34" s="22">
        <v>3</v>
      </c>
      <c r="Q34" s="23">
        <f>IF(AND(ISBLANK(N34),ISBLANK(O34)),"",N34+O34)</f>
        <v>198</v>
      </c>
      <c r="R34" s="24">
        <f>IF(ISNUMBER($H34),1-$H34,"")</f>
        <v>0</v>
      </c>
      <c r="S34" s="17"/>
    </row>
    <row r="35" spans="1:19" ht="12.75" customHeight="1">
      <c r="A35" s="233" t="s">
        <v>40</v>
      </c>
      <c r="B35" s="233"/>
      <c r="C35" s="20">
        <v>3</v>
      </c>
      <c r="D35" s="21"/>
      <c r="E35" s="22"/>
      <c r="F35" s="22"/>
      <c r="G35" s="23">
        <f>IF(AND(ISBLANK(D35),ISBLANK(E35)),"",D35+E35)</f>
      </c>
      <c r="H35" s="24">
        <f>IF(OR(ISNUMBER($G35),ISNUMBER($Q35)),(SIGN(N($G35)-N($Q35))+1)/2,"")</f>
      </c>
      <c r="I35" s="17"/>
      <c r="K35" s="233" t="s">
        <v>41</v>
      </c>
      <c r="L35" s="233"/>
      <c r="M35" s="20">
        <v>3</v>
      </c>
      <c r="N35" s="21"/>
      <c r="O35" s="22"/>
      <c r="P35" s="22"/>
      <c r="Q35" s="23">
        <f>IF(AND(ISBLANK(N35),ISBLANK(O35)),"",N35+O35)</f>
      </c>
      <c r="R35" s="24">
        <f>IF(ISNUMBER($H35),1-$H35,"")</f>
      </c>
      <c r="S35" s="17"/>
    </row>
    <row r="36" spans="1:19" ht="12.75" customHeight="1">
      <c r="A36" s="233"/>
      <c r="B36" s="233"/>
      <c r="C36" s="29">
        <v>4</v>
      </c>
      <c r="D36" s="30"/>
      <c r="E36" s="31"/>
      <c r="F36" s="31"/>
      <c r="G36" s="32">
        <f>IF(AND(ISBLANK(D36),ISBLANK(E36)),"",D36+E36)</f>
      </c>
      <c r="H36" s="33">
        <f>IF(OR(ISNUMBER($G36),ISNUMBER($Q36)),(SIGN(N($G36)-N($Q36))+1)/2,"")</f>
      </c>
      <c r="I36" s="234">
        <f>IF(ISNUMBER(H37),(SIGN(1000*($H37-$R37)+$G37-$Q37)+1)/2,"")</f>
        <v>0</v>
      </c>
      <c r="K36" s="233"/>
      <c r="L36" s="233"/>
      <c r="M36" s="29">
        <v>4</v>
      </c>
      <c r="N36" s="30"/>
      <c r="O36" s="31"/>
      <c r="P36" s="31"/>
      <c r="Q36" s="32">
        <f>IF(AND(ISBLANK(N36),ISBLANK(O36)),"",N36+O36)</f>
      </c>
      <c r="R36" s="33">
        <f>IF(ISNUMBER($H36),1-$H36,"")</f>
      </c>
      <c r="S36" s="234">
        <f>IF(ISNUMBER($I36),1-$I36,"")</f>
        <v>1</v>
      </c>
    </row>
    <row r="37" spans="1:19" ht="15.75" customHeight="1">
      <c r="A37" s="235">
        <v>11628</v>
      </c>
      <c r="B37" s="235"/>
      <c r="C37" s="37" t="s">
        <v>17</v>
      </c>
      <c r="D37" s="38">
        <f>IF(ISNUMBER($G37),SUM(D33:D36),"")</f>
        <v>293</v>
      </c>
      <c r="E37" s="39">
        <f>IF(ISNUMBER($G37),SUM(E33:E36),"")</f>
        <v>119</v>
      </c>
      <c r="F37" s="39">
        <f>IF(ISNUMBER($G37),SUM(F33:F36),"")</f>
        <v>8</v>
      </c>
      <c r="G37" s="40">
        <f>IF(SUM($G33:$G36)+SUM($Q33:$Q36)&gt;0,SUM(G33:G36),"")</f>
        <v>412</v>
      </c>
      <c r="H37" s="38">
        <f>IF(ISNUMBER($G37),SUM(H33:H36),"")</f>
        <v>1</v>
      </c>
      <c r="I37" s="234"/>
      <c r="K37" s="235">
        <v>1010</v>
      </c>
      <c r="L37" s="235"/>
      <c r="M37" s="37" t="s">
        <v>17</v>
      </c>
      <c r="N37" s="38">
        <f>IF(ISNUMBER($G37),SUM(N33:N36),"")</f>
        <v>289</v>
      </c>
      <c r="O37" s="39">
        <f>IF(ISNUMBER($G37),SUM(O33:O36),"")</f>
        <v>132</v>
      </c>
      <c r="P37" s="39">
        <f>IF(ISNUMBER($G37),SUM(P33:P36),"")</f>
        <v>3</v>
      </c>
      <c r="Q37" s="40">
        <f>IF(SUM($G33:$G36)+SUM($Q33:$Q36)&gt;0,SUM(Q33:Q36),"")</f>
        <v>421</v>
      </c>
      <c r="R37" s="38">
        <f>IF(ISNUMBER($G37),SUM(R33:R36),"")</f>
        <v>1</v>
      </c>
      <c r="S37" s="234"/>
    </row>
    <row r="38" ht="4.5" customHeight="1"/>
    <row r="39" spans="1:19" ht="19.5" customHeight="1">
      <c r="A39" s="41"/>
      <c r="B39" s="42"/>
      <c r="C39" s="43" t="s">
        <v>42</v>
      </c>
      <c r="D39" s="44">
        <f>IF(ISNUMBER($G39),SUM(D12,D17,D22,D27,D32,D37),"")</f>
        <v>1764</v>
      </c>
      <c r="E39" s="45">
        <f>IF(ISNUMBER($G39),SUM(E12,E17,E22,E27,E32,E37),"")</f>
        <v>780</v>
      </c>
      <c r="F39" s="45">
        <f>IF(ISNUMBER($G39),SUM(F12,F17,F22,F27,F32,F37),"")</f>
        <v>34</v>
      </c>
      <c r="G39" s="46">
        <f>IF(SUM($G$8:$G$37)+SUM($Q$8:$Q$37)&gt;0,SUM(G12,G17,G22,G27,G32,G37),"")</f>
        <v>2544</v>
      </c>
      <c r="H39" s="47">
        <f>IF(SUM($G$8:$G$37)+SUM($Q$8:$Q$37)&gt;0,SUM(H12,H17,H22,H27,H32,H37),"")</f>
        <v>5</v>
      </c>
      <c r="I39" s="34">
        <f>IF(ISNUMBER($G39),(SIGN($G39-$Q39)+1)/IF(COUNT(I$11,I$16,I$21,I$26,I$31,I$36)&gt;3,1,2),"")</f>
        <v>0</v>
      </c>
      <c r="K39" s="41"/>
      <c r="L39" s="42"/>
      <c r="M39" s="43" t="s">
        <v>42</v>
      </c>
      <c r="N39" s="44">
        <f>IF(ISNUMBER($G39),SUM(N12,N17,N22,N27,N32,N37),"")</f>
        <v>1779</v>
      </c>
      <c r="O39" s="45">
        <f>IF(ISNUMBER($G39),SUM(O12,O17,O22,O27,O32,O37),"")</f>
        <v>833</v>
      </c>
      <c r="P39" s="45">
        <f>IF(ISNUMBER($G39),SUM(P12,P17,P22,P27,P32,P37),"")</f>
        <v>25</v>
      </c>
      <c r="Q39" s="46">
        <f>IF(SUM($G$8:$G$37)+SUM($Q$8:$Q$37)&gt;0,SUM(Q12,Q17,Q22,Q27,Q32,Q37),"")</f>
        <v>2612</v>
      </c>
      <c r="R39" s="47">
        <f>IF(SUM($G$8:$G$37)+SUM($Q$8:$Q$37)&gt;0,SUM(R12,R17,R22,R27,R32,R37),"")</f>
        <v>7</v>
      </c>
      <c r="S39" s="34">
        <f>IF(ISNUMBER($I39),IF(COUNT(S$11,S$16,S$21,S$26,S$31,S$36)&gt;3,2,1)-$I39,"")</f>
        <v>2</v>
      </c>
    </row>
    <row r="40" ht="4.5" customHeight="1"/>
    <row r="41" spans="1:19" ht="18" customHeight="1">
      <c r="A41" s="48"/>
      <c r="B41" s="49" t="s">
        <v>43</v>
      </c>
      <c r="C41" s="236" t="s">
        <v>44</v>
      </c>
      <c r="D41" s="236"/>
      <c r="E41" s="236"/>
      <c r="G41" s="237" t="s">
        <v>45</v>
      </c>
      <c r="H41" s="237"/>
      <c r="I41" s="50">
        <f>IF(ISNUMBER(I$39),SUM(I11,I16,I21,I26,I31,I36,I39),"")</f>
        <v>2</v>
      </c>
      <c r="K41" s="48"/>
      <c r="L41" s="49" t="s">
        <v>43</v>
      </c>
      <c r="M41" s="236" t="s">
        <v>46</v>
      </c>
      <c r="N41" s="236"/>
      <c r="O41" s="236"/>
      <c r="Q41" s="237" t="s">
        <v>45</v>
      </c>
      <c r="R41" s="237"/>
      <c r="S41" s="50">
        <f>IF(ISNUMBER(S$39),SUM(S11,S16,S21,S26,S31,S36,S39),"")</f>
        <v>6</v>
      </c>
    </row>
    <row r="42" spans="1:19" ht="18" customHeight="1">
      <c r="A42" s="48"/>
      <c r="B42" s="49" t="s">
        <v>47</v>
      </c>
      <c r="C42" s="238"/>
      <c r="D42" s="238"/>
      <c r="E42" s="238"/>
      <c r="G42" s="51"/>
      <c r="H42" s="51"/>
      <c r="I42" s="51"/>
      <c r="K42" s="48"/>
      <c r="L42" s="49" t="s">
        <v>47</v>
      </c>
      <c r="M42" s="238"/>
      <c r="N42" s="238"/>
      <c r="O42" s="238"/>
      <c r="Q42" s="51"/>
      <c r="R42" s="51"/>
      <c r="S42" s="51"/>
    </row>
    <row r="43" spans="1:19" ht="19.5" customHeight="1">
      <c r="A43" s="49" t="s">
        <v>48</v>
      </c>
      <c r="B43" s="49" t="s">
        <v>49</v>
      </c>
      <c r="C43" s="239" t="s">
        <v>50</v>
      </c>
      <c r="D43" s="239"/>
      <c r="E43" s="239"/>
      <c r="F43" s="239"/>
      <c r="G43" s="239"/>
      <c r="H43" s="239"/>
      <c r="I43" s="49"/>
      <c r="J43" s="49"/>
      <c r="K43" s="49" t="s">
        <v>51</v>
      </c>
      <c r="L43" s="239" t="s">
        <v>52</v>
      </c>
      <c r="M43" s="239"/>
      <c r="O43" s="49" t="s">
        <v>47</v>
      </c>
      <c r="P43" s="239" t="s">
        <v>53</v>
      </c>
      <c r="Q43" s="239"/>
      <c r="R43" s="239"/>
      <c r="S43" s="239"/>
    </row>
    <row r="44" spans="5:8" ht="9.75" customHeight="1">
      <c r="E44" s="48"/>
      <c r="H44" s="48"/>
    </row>
    <row r="45" ht="30" customHeight="1">
      <c r="A45" s="52" t="str">
        <f>"Technické podmínky utkání:   "&amp;$B$3&amp;IF(ISBLANK($B$3),""," – ")&amp;$L$3</f>
        <v>Technické podmínky utkání:   AC Sparta Praha A – KK Slavia Praha</v>
      </c>
    </row>
    <row r="46" spans="2:11" ht="19.5" customHeight="1">
      <c r="B46" s="2" t="s">
        <v>54</v>
      </c>
      <c r="C46" s="240">
        <v>0.8125</v>
      </c>
      <c r="D46" s="240"/>
      <c r="I46" s="2" t="s">
        <v>55</v>
      </c>
      <c r="J46" s="241">
        <v>21</v>
      </c>
      <c r="K46" s="241"/>
    </row>
    <row r="47" spans="2:19" ht="19.5" customHeight="1">
      <c r="B47" s="2" t="s">
        <v>56</v>
      </c>
      <c r="C47" s="242">
        <v>0.9166666666666666</v>
      </c>
      <c r="D47" s="242"/>
      <c r="I47" s="2" t="s">
        <v>57</v>
      </c>
      <c r="J47" s="243">
        <v>4</v>
      </c>
      <c r="K47" s="243"/>
      <c r="P47" s="2" t="s">
        <v>58</v>
      </c>
      <c r="Q47" s="244">
        <v>43334</v>
      </c>
      <c r="R47" s="244"/>
      <c r="S47" s="244"/>
    </row>
    <row r="48" ht="9.75" customHeight="1"/>
    <row r="49" spans="1:19" ht="15" customHeight="1">
      <c r="A49" s="245" t="s">
        <v>59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</row>
    <row r="50" spans="1:19" ht="81" customHeigh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</row>
    <row r="51" ht="4.5" customHeight="1"/>
    <row r="52" spans="1:19" ht="15" customHeight="1">
      <c r="A52" s="245" t="s">
        <v>60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</row>
    <row r="53" spans="1:19" ht="6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5"/>
    </row>
    <row r="54" spans="1:19" ht="21" customHeight="1">
      <c r="A54" s="56" t="s">
        <v>5</v>
      </c>
      <c r="B54" s="54"/>
      <c r="C54" s="54"/>
      <c r="D54" s="54"/>
      <c r="E54" s="54"/>
      <c r="F54" s="54"/>
      <c r="G54" s="54"/>
      <c r="H54" s="54"/>
      <c r="I54" s="54"/>
      <c r="J54" s="54"/>
      <c r="K54" s="57" t="s">
        <v>7</v>
      </c>
      <c r="L54" s="54"/>
      <c r="M54" s="54"/>
      <c r="N54" s="54"/>
      <c r="O54" s="54"/>
      <c r="P54" s="54"/>
      <c r="Q54" s="54"/>
      <c r="R54" s="54"/>
      <c r="S54" s="55"/>
    </row>
    <row r="55" spans="1:19" ht="21" customHeight="1">
      <c r="A55" s="58"/>
      <c r="B55" s="59" t="s">
        <v>61</v>
      </c>
      <c r="C55" s="60"/>
      <c r="D55" s="61"/>
      <c r="E55" s="59" t="s">
        <v>62</v>
      </c>
      <c r="F55" s="60"/>
      <c r="G55" s="60"/>
      <c r="H55" s="60"/>
      <c r="I55" s="61"/>
      <c r="J55" s="54"/>
      <c r="K55" s="62"/>
      <c r="L55" s="59" t="s">
        <v>61</v>
      </c>
      <c r="M55" s="60"/>
      <c r="N55" s="61"/>
      <c r="O55" s="59" t="s">
        <v>62</v>
      </c>
      <c r="P55" s="60"/>
      <c r="Q55" s="60"/>
      <c r="R55" s="60"/>
      <c r="S55" s="63"/>
    </row>
    <row r="56" spans="1:19" ht="21" customHeight="1">
      <c r="A56" s="64" t="s">
        <v>63</v>
      </c>
      <c r="B56" s="65" t="s">
        <v>64</v>
      </c>
      <c r="C56" s="66"/>
      <c r="D56" s="67" t="s">
        <v>65</v>
      </c>
      <c r="E56" s="65" t="s">
        <v>64</v>
      </c>
      <c r="F56" s="68"/>
      <c r="G56" s="68"/>
      <c r="H56" s="69"/>
      <c r="I56" s="67" t="s">
        <v>65</v>
      </c>
      <c r="J56" s="54"/>
      <c r="K56" s="70" t="s">
        <v>63</v>
      </c>
      <c r="L56" s="65" t="s">
        <v>64</v>
      </c>
      <c r="M56" s="66"/>
      <c r="N56" s="67" t="s">
        <v>65</v>
      </c>
      <c r="O56" s="65" t="s">
        <v>64</v>
      </c>
      <c r="P56" s="68"/>
      <c r="Q56" s="68"/>
      <c r="R56" s="69"/>
      <c r="S56" s="71" t="s">
        <v>65</v>
      </c>
    </row>
    <row r="57" spans="1:19" ht="21" customHeight="1">
      <c r="A57" s="72"/>
      <c r="B57" s="247"/>
      <c r="C57" s="247"/>
      <c r="D57" s="73"/>
      <c r="E57" s="247"/>
      <c r="F57" s="247"/>
      <c r="G57" s="247"/>
      <c r="H57" s="247"/>
      <c r="I57" s="73"/>
      <c r="J57" s="54"/>
      <c r="K57" s="74"/>
      <c r="L57" s="247"/>
      <c r="M57" s="247"/>
      <c r="N57" s="73"/>
      <c r="O57" s="247"/>
      <c r="P57" s="247"/>
      <c r="Q57" s="247"/>
      <c r="R57" s="247"/>
      <c r="S57" s="75"/>
    </row>
    <row r="58" spans="1:19" ht="21" customHeight="1">
      <c r="A58" s="72"/>
      <c r="B58" s="247"/>
      <c r="C58" s="247"/>
      <c r="D58" s="73"/>
      <c r="E58" s="247"/>
      <c r="F58" s="247"/>
      <c r="G58" s="247"/>
      <c r="H58" s="247"/>
      <c r="I58" s="73"/>
      <c r="J58" s="54"/>
      <c r="K58" s="74"/>
      <c r="L58" s="247"/>
      <c r="M58" s="247"/>
      <c r="N58" s="73"/>
      <c r="O58" s="247"/>
      <c r="P58" s="247"/>
      <c r="Q58" s="247"/>
      <c r="R58" s="247"/>
      <c r="S58" s="75"/>
    </row>
    <row r="59" spans="1:19" ht="12" customHeigh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8"/>
    </row>
    <row r="60" ht="4.5" customHeight="1"/>
    <row r="61" spans="1:19" ht="15" customHeight="1">
      <c r="A61" s="245" t="s">
        <v>66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</row>
    <row r="62" spans="1:19" ht="81" customHeight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</row>
    <row r="63" ht="4.5" customHeight="1"/>
    <row r="64" spans="1:19" ht="15" customHeight="1">
      <c r="A64" s="245" t="s">
        <v>67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</row>
    <row r="65" spans="1:19" ht="81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</row>
    <row r="66" spans="1:8" ht="30" customHeight="1">
      <c r="A66" s="79"/>
      <c r="B66" s="80" t="s">
        <v>68</v>
      </c>
      <c r="C66" s="248" t="s">
        <v>69</v>
      </c>
      <c r="D66" s="248"/>
      <c r="E66" s="248"/>
      <c r="F66" s="248"/>
      <c r="G66" s="248"/>
      <c r="H66" s="248"/>
    </row>
  </sheetData>
  <sheetProtection password="FC6B" sheet="1" objects="1" scenarios="1"/>
  <mergeCells count="92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N5:Q5"/>
    <mergeCell ref="R5:S5"/>
    <mergeCell ref="A6:B6"/>
    <mergeCell ref="K6:L6"/>
    <mergeCell ref="K8:L9"/>
    <mergeCell ref="K10:L11"/>
    <mergeCell ref="I11:I12"/>
    <mergeCell ref="S11:S12"/>
    <mergeCell ref="K12:L12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date" allowBlank="1" showErrorMessage="1" sqref="Q1:S1">
      <formula1>36526</formula1>
      <formula2>73050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RowColHeaders="0" zoomScalePageLayoutView="0" workbookViewId="0" topLeftCell="A1">
      <selection activeCell="B1" sqref="B1:C2"/>
    </sheetView>
  </sheetViews>
  <sheetFormatPr defaultColWidth="9.00390625" defaultRowHeight="12.75"/>
  <cols>
    <col min="1" max="1" width="10.57421875" style="81" customWidth="1"/>
    <col min="2" max="2" width="15.57421875" style="81" customWidth="1"/>
    <col min="3" max="3" width="5.57421875" style="81" customWidth="1"/>
    <col min="4" max="5" width="6.57421875" style="81" customWidth="1"/>
    <col min="6" max="6" width="4.57421875" style="81" customWidth="1"/>
    <col min="7" max="7" width="6.57421875" style="81" customWidth="1"/>
    <col min="8" max="8" width="6.140625" style="81" customWidth="1"/>
    <col min="9" max="9" width="6.57421875" style="81" customWidth="1"/>
    <col min="10" max="10" width="1.57421875" style="81" customWidth="1"/>
    <col min="11" max="11" width="10.57421875" style="81" customWidth="1"/>
    <col min="12" max="12" width="15.57421875" style="81" customWidth="1"/>
    <col min="13" max="13" width="5.57421875" style="81" customWidth="1"/>
    <col min="14" max="15" width="6.57421875" style="81" customWidth="1"/>
    <col min="16" max="16" width="4.57421875" style="81" customWidth="1"/>
    <col min="17" max="17" width="6.57421875" style="81" customWidth="1"/>
    <col min="18" max="18" width="6.140625" style="81" customWidth="1"/>
    <col min="19" max="19" width="6.57421875" style="81" customWidth="1"/>
    <col min="20" max="16384" width="9.00390625" style="81" customWidth="1"/>
  </cols>
  <sheetData>
    <row r="1" spans="1:19" ht="26.25" customHeight="1">
      <c r="A1"/>
      <c r="B1" s="249" t="s">
        <v>0</v>
      </c>
      <c r="C1" s="249"/>
      <c r="D1" s="250" t="s">
        <v>1</v>
      </c>
      <c r="E1" s="250"/>
      <c r="F1" s="250"/>
      <c r="G1" s="250"/>
      <c r="H1" s="250"/>
      <c r="I1" s="250"/>
      <c r="J1"/>
      <c r="K1" s="82" t="s">
        <v>2</v>
      </c>
      <c r="L1" s="251" t="s">
        <v>70</v>
      </c>
      <c r="M1" s="251"/>
      <c r="N1" s="251"/>
      <c r="O1" s="252" t="s">
        <v>4</v>
      </c>
      <c r="P1" s="252"/>
      <c r="Q1" s="253">
        <v>42753</v>
      </c>
      <c r="R1" s="253"/>
      <c r="S1" s="253"/>
    </row>
    <row r="2" spans="1:19" ht="6" customHeight="1">
      <c r="A2"/>
      <c r="B2" s="249"/>
      <c r="C2" s="24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9.5" customHeight="1">
      <c r="A3" s="83" t="s">
        <v>5</v>
      </c>
      <c r="B3" s="254" t="s">
        <v>71</v>
      </c>
      <c r="C3" s="254"/>
      <c r="D3" s="254"/>
      <c r="E3" s="254"/>
      <c r="F3" s="254"/>
      <c r="G3" s="254"/>
      <c r="H3" s="254"/>
      <c r="I3" s="254"/>
      <c r="J3"/>
      <c r="K3" s="83" t="s">
        <v>7</v>
      </c>
      <c r="L3" s="254" t="s">
        <v>72</v>
      </c>
      <c r="M3" s="254"/>
      <c r="N3" s="254"/>
      <c r="O3" s="254"/>
      <c r="P3" s="254"/>
      <c r="Q3" s="254"/>
      <c r="R3" s="254"/>
      <c r="S3" s="254"/>
    </row>
    <row r="4" spans="1:19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255" t="s">
        <v>9</v>
      </c>
      <c r="B5" s="255"/>
      <c r="C5" s="256" t="s">
        <v>10</v>
      </c>
      <c r="D5" s="257" t="s">
        <v>11</v>
      </c>
      <c r="E5" s="257"/>
      <c r="F5" s="257"/>
      <c r="G5" s="257"/>
      <c r="H5" s="258" t="s">
        <v>12</v>
      </c>
      <c r="I5" s="258"/>
      <c r="J5"/>
      <c r="K5" s="255" t="s">
        <v>9</v>
      </c>
      <c r="L5" s="255"/>
      <c r="M5" s="256" t="s">
        <v>10</v>
      </c>
      <c r="N5" s="257" t="s">
        <v>11</v>
      </c>
      <c r="O5" s="257"/>
      <c r="P5" s="257"/>
      <c r="Q5" s="257"/>
      <c r="R5" s="258" t="s">
        <v>12</v>
      </c>
      <c r="S5" s="258"/>
    </row>
    <row r="6" spans="1:19" ht="12.75" customHeight="1">
      <c r="A6" s="259" t="s">
        <v>13</v>
      </c>
      <c r="B6" s="259"/>
      <c r="C6" s="256"/>
      <c r="D6" s="84" t="s">
        <v>14</v>
      </c>
      <c r="E6" s="85" t="s">
        <v>15</v>
      </c>
      <c r="F6" s="85" t="s">
        <v>16</v>
      </c>
      <c r="G6" s="86" t="s">
        <v>17</v>
      </c>
      <c r="H6" s="87" t="s">
        <v>18</v>
      </c>
      <c r="I6" s="88" t="s">
        <v>19</v>
      </c>
      <c r="J6"/>
      <c r="K6" s="259" t="s">
        <v>13</v>
      </c>
      <c r="L6" s="259"/>
      <c r="M6" s="256"/>
      <c r="N6" s="84" t="s">
        <v>14</v>
      </c>
      <c r="O6" s="85" t="s">
        <v>15</v>
      </c>
      <c r="P6" s="85" t="s">
        <v>16</v>
      </c>
      <c r="Q6" s="86" t="s">
        <v>17</v>
      </c>
      <c r="R6" s="87" t="s">
        <v>18</v>
      </c>
      <c r="S6" s="88" t="s">
        <v>19</v>
      </c>
    </row>
    <row r="7" spans="1:19" ht="4.5" customHeight="1">
      <c r="A7" s="89"/>
      <c r="B7" s="89"/>
      <c r="C7"/>
      <c r="D7"/>
      <c r="E7"/>
      <c r="F7"/>
      <c r="G7"/>
      <c r="H7"/>
      <c r="I7"/>
      <c r="J7"/>
      <c r="K7" s="89"/>
      <c r="L7" s="89"/>
      <c r="M7"/>
      <c r="N7"/>
      <c r="O7"/>
      <c r="P7"/>
      <c r="Q7"/>
      <c r="R7"/>
      <c r="S7"/>
    </row>
    <row r="8" spans="1:19" ht="12.75" customHeight="1">
      <c r="A8" s="260" t="s">
        <v>73</v>
      </c>
      <c r="B8" s="260"/>
      <c r="C8" s="90">
        <v>1</v>
      </c>
      <c r="D8" s="91">
        <v>178</v>
      </c>
      <c r="E8" s="92">
        <v>88</v>
      </c>
      <c r="F8" s="92">
        <v>0</v>
      </c>
      <c r="G8" s="93">
        <f>IF(AND(ISBLANK(D8),ISBLANK(E8)),"",D8+E8)</f>
        <v>266</v>
      </c>
      <c r="H8" s="94">
        <f>IF(OR(ISNUMBER($G8),ISNUMBER($Q8)),(SIGN(N($G8)-N($Q8))+1)/2,"")</f>
        <v>1</v>
      </c>
      <c r="I8" s="95"/>
      <c r="J8"/>
      <c r="K8" s="260" t="s">
        <v>74</v>
      </c>
      <c r="L8" s="260"/>
      <c r="M8" s="90">
        <v>1</v>
      </c>
      <c r="N8" s="91">
        <v>155</v>
      </c>
      <c r="O8" s="92">
        <v>62</v>
      </c>
      <c r="P8" s="92">
        <v>6</v>
      </c>
      <c r="Q8" s="93">
        <f>IF(AND(ISBLANK(N8),ISBLANK(O8)),"",N8+O8)</f>
        <v>217</v>
      </c>
      <c r="R8" s="94">
        <f>IF(ISNUMBER($H8),1-$H8,"")</f>
        <v>0</v>
      </c>
      <c r="S8" s="95"/>
    </row>
    <row r="9" spans="1:19" ht="12.75" customHeight="1">
      <c r="A9" s="260"/>
      <c r="B9" s="260"/>
      <c r="C9" s="96">
        <v>2</v>
      </c>
      <c r="D9" s="97">
        <v>146</v>
      </c>
      <c r="E9" s="98">
        <v>71</v>
      </c>
      <c r="F9" s="98">
        <v>3</v>
      </c>
      <c r="G9" s="99">
        <f>IF(AND(ISBLANK(D9),ISBLANK(E9)),"",D9+E9)</f>
        <v>217</v>
      </c>
      <c r="H9" s="100">
        <f>IF(OR(ISNUMBER($G9),ISNUMBER($Q9)),(SIGN(N($G9)-N($Q9))+1)/2,"")</f>
        <v>1</v>
      </c>
      <c r="I9" s="95"/>
      <c r="J9"/>
      <c r="K9" s="260"/>
      <c r="L9" s="260"/>
      <c r="M9" s="96">
        <v>2</v>
      </c>
      <c r="N9" s="97">
        <v>134</v>
      </c>
      <c r="O9" s="98">
        <v>35</v>
      </c>
      <c r="P9" s="98">
        <v>10</v>
      </c>
      <c r="Q9" s="99">
        <f>IF(AND(ISBLANK(N9),ISBLANK(O9)),"",N9+O9)</f>
        <v>169</v>
      </c>
      <c r="R9" s="100">
        <f>IF(ISNUMBER($H9),1-$H9,"")</f>
        <v>0</v>
      </c>
      <c r="S9" s="95"/>
    </row>
    <row r="10" spans="1:19" ht="12.75" customHeight="1">
      <c r="A10" s="261" t="s">
        <v>75</v>
      </c>
      <c r="B10" s="261"/>
      <c r="C10" s="96">
        <v>3</v>
      </c>
      <c r="D10" s="97"/>
      <c r="E10" s="98"/>
      <c r="F10" s="98"/>
      <c r="G10" s="99">
        <f>IF(AND(ISBLANK(D10),ISBLANK(E10)),"",D10+E10)</f>
      </c>
      <c r="H10" s="100">
        <f>IF(OR(ISNUMBER($G10),ISNUMBER($Q10)),(SIGN(N($G10)-N($Q10))+1)/2,"")</f>
      </c>
      <c r="I10" s="95"/>
      <c r="J10"/>
      <c r="K10" s="261" t="s">
        <v>76</v>
      </c>
      <c r="L10" s="261"/>
      <c r="M10" s="96">
        <v>3</v>
      </c>
      <c r="N10" s="97"/>
      <c r="O10" s="98"/>
      <c r="P10" s="98"/>
      <c r="Q10" s="99">
        <f>IF(AND(ISBLANK(N10),ISBLANK(O10)),"",N10+O10)</f>
      </c>
      <c r="R10" s="100">
        <f>IF(ISNUMBER($H10),1-$H10,"")</f>
      </c>
      <c r="S10" s="95"/>
    </row>
    <row r="11" spans="1:19" ht="12.75" customHeight="1">
      <c r="A11" s="261"/>
      <c r="B11" s="261"/>
      <c r="C11" s="101">
        <v>4</v>
      </c>
      <c r="D11" s="102"/>
      <c r="E11" s="103"/>
      <c r="F11" s="103"/>
      <c r="G11" s="104">
        <f>IF(AND(ISBLANK(D11),ISBLANK(E11)),"",D11+E11)</f>
      </c>
      <c r="H11" s="105">
        <f>IF(OR(ISNUMBER($G11),ISNUMBER($Q11)),(SIGN(N($G11)-N($Q11))+1)/2,"")</f>
      </c>
      <c r="I11" s="262">
        <f>IF(ISNUMBER(H12),(SIGN(1000*($H12-$R12)+$G12-$Q12)+1)/2,"")</f>
        <v>1</v>
      </c>
      <c r="J11"/>
      <c r="K11" s="261"/>
      <c r="L11" s="261"/>
      <c r="M11" s="101">
        <v>4</v>
      </c>
      <c r="N11" s="102"/>
      <c r="O11" s="103"/>
      <c r="P11" s="103"/>
      <c r="Q11" s="104">
        <f>IF(AND(ISBLANK(N11),ISBLANK(O11)),"",N11+O11)</f>
      </c>
      <c r="R11" s="105">
        <f>IF(ISNUMBER($H11),1-$H11,"")</f>
      </c>
      <c r="S11" s="262">
        <f>IF(ISNUMBER($I11),1-$I11,"")</f>
        <v>0</v>
      </c>
    </row>
    <row r="12" spans="1:19" ht="15.75" customHeight="1">
      <c r="A12" s="263">
        <v>1363</v>
      </c>
      <c r="B12" s="263"/>
      <c r="C12" s="107" t="s">
        <v>17</v>
      </c>
      <c r="D12" s="108">
        <f>IF(ISNUMBER($G12),SUM(D8:D11),"")</f>
        <v>324</v>
      </c>
      <c r="E12" s="109">
        <f>IF(ISNUMBER($G12),SUM(E8:E11),"")</f>
        <v>159</v>
      </c>
      <c r="F12" s="109">
        <f>IF(ISNUMBER($G12),SUM(F8:F11),"")</f>
        <v>3</v>
      </c>
      <c r="G12" s="110">
        <f>IF(SUM($G8:$G11)+SUM($Q8:$Q11)&gt;0,SUM(G8:G11),"")</f>
        <v>483</v>
      </c>
      <c r="H12" s="108">
        <f>IF(ISNUMBER($G12),SUM(H8:H11),"")</f>
        <v>2</v>
      </c>
      <c r="I12" s="262"/>
      <c r="J12"/>
      <c r="K12" s="263">
        <v>2560</v>
      </c>
      <c r="L12" s="263"/>
      <c r="M12" s="107" t="s">
        <v>17</v>
      </c>
      <c r="N12" s="108">
        <f>IF(ISNUMBER($G12),SUM(N8:N11),"")</f>
        <v>289</v>
      </c>
      <c r="O12" s="109">
        <f>IF(ISNUMBER($G12),SUM(O8:O11),"")</f>
        <v>97</v>
      </c>
      <c r="P12" s="109">
        <f>IF(ISNUMBER($G12),SUM(P8:P11),"")</f>
        <v>16</v>
      </c>
      <c r="Q12" s="110">
        <f>IF(SUM($G8:$G11)+SUM($Q8:$Q11)&gt;0,SUM(Q8:Q11),"")</f>
        <v>386</v>
      </c>
      <c r="R12" s="108">
        <f>IF(ISNUMBER($G12),SUM(R8:R11),"")</f>
        <v>0</v>
      </c>
      <c r="S12" s="262"/>
    </row>
    <row r="13" spans="1:19" ht="12.75" customHeight="1">
      <c r="A13" s="260" t="s">
        <v>77</v>
      </c>
      <c r="B13" s="260"/>
      <c r="C13" s="90">
        <v>1</v>
      </c>
      <c r="D13" s="91">
        <v>152</v>
      </c>
      <c r="E13" s="92">
        <v>72</v>
      </c>
      <c r="F13" s="92">
        <v>4</v>
      </c>
      <c r="G13" s="93">
        <f>IF(AND(ISBLANK(D13),ISBLANK(E13)),"",D13+E13)</f>
        <v>224</v>
      </c>
      <c r="H13" s="94">
        <f>IF(OR(ISNUMBER($G13),ISNUMBER($Q13)),(SIGN(N($G13)-N($Q13))+1)/2,"")</f>
        <v>0</v>
      </c>
      <c r="I13" s="95"/>
      <c r="J13"/>
      <c r="K13" s="260" t="s">
        <v>78</v>
      </c>
      <c r="L13" s="260"/>
      <c r="M13" s="90">
        <v>1</v>
      </c>
      <c r="N13" s="91">
        <v>157</v>
      </c>
      <c r="O13" s="92">
        <v>77</v>
      </c>
      <c r="P13" s="92">
        <v>1</v>
      </c>
      <c r="Q13" s="93">
        <f>IF(AND(ISBLANK(N13),ISBLANK(O13)),"",N13+O13)</f>
        <v>234</v>
      </c>
      <c r="R13" s="94">
        <f>IF(ISNUMBER($H13),1-$H13,"")</f>
        <v>1</v>
      </c>
      <c r="S13" s="95"/>
    </row>
    <row r="14" spans="1:19" ht="12.75" customHeight="1">
      <c r="A14" s="260"/>
      <c r="B14" s="260"/>
      <c r="C14" s="96">
        <v>2</v>
      </c>
      <c r="D14" s="97">
        <v>146</v>
      </c>
      <c r="E14" s="98">
        <v>69</v>
      </c>
      <c r="F14" s="98">
        <v>2</v>
      </c>
      <c r="G14" s="99">
        <f>IF(AND(ISBLANK(D14),ISBLANK(E14)),"",D14+E14)</f>
        <v>215</v>
      </c>
      <c r="H14" s="100">
        <f>IF(OR(ISNUMBER($G14),ISNUMBER($Q14)),(SIGN(N($G14)-N($Q14))+1)/2,"")</f>
        <v>1</v>
      </c>
      <c r="I14" s="95"/>
      <c r="J14"/>
      <c r="K14" s="260"/>
      <c r="L14" s="260"/>
      <c r="M14" s="96">
        <v>2</v>
      </c>
      <c r="N14" s="97">
        <v>143</v>
      </c>
      <c r="O14" s="98">
        <v>60</v>
      </c>
      <c r="P14" s="98">
        <v>8</v>
      </c>
      <c r="Q14" s="99">
        <f>IF(AND(ISBLANK(N14),ISBLANK(O14)),"",N14+O14)</f>
        <v>203</v>
      </c>
      <c r="R14" s="100">
        <f>IF(ISNUMBER($H14),1-$H14,"")</f>
        <v>0</v>
      </c>
      <c r="S14" s="95"/>
    </row>
    <row r="15" spans="1:19" ht="12.75" customHeight="1">
      <c r="A15" s="261" t="s">
        <v>79</v>
      </c>
      <c r="B15" s="261"/>
      <c r="C15" s="96">
        <v>3</v>
      </c>
      <c r="D15" s="97"/>
      <c r="E15" s="98"/>
      <c r="F15" s="98"/>
      <c r="G15" s="99">
        <f>IF(AND(ISBLANK(D15),ISBLANK(E15)),"",D15+E15)</f>
      </c>
      <c r="H15" s="100">
        <f>IF(OR(ISNUMBER($G15),ISNUMBER($Q15)),(SIGN(N($G15)-N($Q15))+1)/2,"")</f>
      </c>
      <c r="I15" s="95"/>
      <c r="J15"/>
      <c r="K15" s="261" t="s">
        <v>80</v>
      </c>
      <c r="L15" s="261"/>
      <c r="M15" s="96">
        <v>3</v>
      </c>
      <c r="N15" s="97"/>
      <c r="O15" s="98"/>
      <c r="P15" s="98"/>
      <c r="Q15" s="99">
        <f>IF(AND(ISBLANK(N15),ISBLANK(O15)),"",N15+O15)</f>
      </c>
      <c r="R15" s="100">
        <f>IF(ISNUMBER($H15),1-$H15,"")</f>
      </c>
      <c r="S15" s="95"/>
    </row>
    <row r="16" spans="1:19" ht="12.75" customHeight="1">
      <c r="A16" s="261"/>
      <c r="B16" s="261"/>
      <c r="C16" s="101">
        <v>4</v>
      </c>
      <c r="D16" s="102"/>
      <c r="E16" s="103"/>
      <c r="F16" s="103"/>
      <c r="G16" s="104">
        <f>IF(AND(ISBLANK(D16),ISBLANK(E16)),"",D16+E16)</f>
      </c>
      <c r="H16" s="105">
        <f>IF(OR(ISNUMBER($G16),ISNUMBER($Q16)),(SIGN(N($G16)-N($Q16))+1)/2,"")</f>
      </c>
      <c r="I16" s="262">
        <f>IF(ISNUMBER(H17),(SIGN(1000*($H17-$R17)+$G17-$Q17)+1)/2,"")</f>
        <v>1</v>
      </c>
      <c r="J16"/>
      <c r="K16" s="261"/>
      <c r="L16" s="261"/>
      <c r="M16" s="101">
        <v>4</v>
      </c>
      <c r="N16" s="102"/>
      <c r="O16" s="103"/>
      <c r="P16" s="103"/>
      <c r="Q16" s="104">
        <f>IF(AND(ISBLANK(N16),ISBLANK(O16)),"",N16+O16)</f>
      </c>
      <c r="R16" s="105">
        <f>IF(ISNUMBER($H16),1-$H16,"")</f>
      </c>
      <c r="S16" s="262">
        <f>IF(ISNUMBER($I16),1-$I16,"")</f>
        <v>0</v>
      </c>
    </row>
    <row r="17" spans="1:19" ht="15.75" customHeight="1">
      <c r="A17" s="263">
        <v>20199</v>
      </c>
      <c r="B17" s="263"/>
      <c r="C17" s="107" t="s">
        <v>17</v>
      </c>
      <c r="D17" s="108">
        <f>IF(ISNUMBER($G17),SUM(D13:D16),"")</f>
        <v>298</v>
      </c>
      <c r="E17" s="109">
        <f>IF(ISNUMBER($G17),SUM(E13:E16),"")</f>
        <v>141</v>
      </c>
      <c r="F17" s="109">
        <f>IF(ISNUMBER($G17),SUM(F13:F16),"")</f>
        <v>6</v>
      </c>
      <c r="G17" s="110">
        <f>IF(SUM($G13:$G16)+SUM($Q13:$Q16)&gt;0,SUM(G13:G16),"")</f>
        <v>439</v>
      </c>
      <c r="H17" s="108">
        <f>IF(ISNUMBER($G17),SUM(H13:H16),"")</f>
        <v>1</v>
      </c>
      <c r="I17" s="262"/>
      <c r="J17"/>
      <c r="K17" s="263">
        <v>2563</v>
      </c>
      <c r="L17" s="263"/>
      <c r="M17" s="107" t="s">
        <v>17</v>
      </c>
      <c r="N17" s="108">
        <f>IF(ISNUMBER($G17),SUM(N13:N16),"")</f>
        <v>300</v>
      </c>
      <c r="O17" s="109">
        <f>IF(ISNUMBER($G17),SUM(O13:O16),"")</f>
        <v>137</v>
      </c>
      <c r="P17" s="109">
        <f>IF(ISNUMBER($G17),SUM(P13:P16),"")</f>
        <v>9</v>
      </c>
      <c r="Q17" s="110">
        <f>IF(SUM($G13:$G16)+SUM($Q13:$Q16)&gt;0,SUM(Q13:Q16),"")</f>
        <v>437</v>
      </c>
      <c r="R17" s="108">
        <f>IF(ISNUMBER($G17),SUM(R13:R16),"")</f>
        <v>1</v>
      </c>
      <c r="S17" s="262"/>
    </row>
    <row r="18" spans="1:19" ht="12.75" customHeight="1">
      <c r="A18" s="260" t="s">
        <v>81</v>
      </c>
      <c r="B18" s="260"/>
      <c r="C18" s="90">
        <v>1</v>
      </c>
      <c r="D18" s="91">
        <v>155</v>
      </c>
      <c r="E18" s="92">
        <v>63</v>
      </c>
      <c r="F18" s="92">
        <v>0</v>
      </c>
      <c r="G18" s="93">
        <f>IF(AND(ISBLANK(D18),ISBLANK(E18)),"",D18+E18)</f>
        <v>218</v>
      </c>
      <c r="H18" s="94">
        <f>IF(OR(ISNUMBER($G18),ISNUMBER($Q18)),(SIGN(N($G18)-N($Q18))+1)/2,"")</f>
        <v>1</v>
      </c>
      <c r="I18" s="95"/>
      <c r="J18"/>
      <c r="K18" s="260" t="s">
        <v>82</v>
      </c>
      <c r="L18" s="260"/>
      <c r="M18" s="90">
        <v>1</v>
      </c>
      <c r="N18" s="91">
        <v>153</v>
      </c>
      <c r="O18" s="92">
        <v>61</v>
      </c>
      <c r="P18" s="92">
        <v>5</v>
      </c>
      <c r="Q18" s="93">
        <f>IF(AND(ISBLANK(N18),ISBLANK(O18)),"",N18+O18)</f>
        <v>214</v>
      </c>
      <c r="R18" s="94">
        <f>IF(ISNUMBER($H18),1-$H18,"")</f>
        <v>0</v>
      </c>
      <c r="S18" s="95"/>
    </row>
    <row r="19" spans="1:19" ht="12.75" customHeight="1">
      <c r="A19" s="260"/>
      <c r="B19" s="260"/>
      <c r="C19" s="96">
        <v>2</v>
      </c>
      <c r="D19" s="97">
        <v>142</v>
      </c>
      <c r="E19" s="98">
        <v>54</v>
      </c>
      <c r="F19" s="98">
        <v>2</v>
      </c>
      <c r="G19" s="99">
        <f>IF(AND(ISBLANK(D19),ISBLANK(E19)),"",D19+E19)</f>
        <v>196</v>
      </c>
      <c r="H19" s="100">
        <f>IF(OR(ISNUMBER($G19),ISNUMBER($Q19)),(SIGN(N($G19)-N($Q19))+1)/2,"")</f>
        <v>0</v>
      </c>
      <c r="I19" s="95"/>
      <c r="J19"/>
      <c r="K19" s="260"/>
      <c r="L19" s="260"/>
      <c r="M19" s="96">
        <v>2</v>
      </c>
      <c r="N19" s="97">
        <v>149</v>
      </c>
      <c r="O19" s="98">
        <v>53</v>
      </c>
      <c r="P19" s="98">
        <v>4</v>
      </c>
      <c r="Q19" s="99">
        <f>IF(AND(ISBLANK(N19),ISBLANK(O19)),"",N19+O19)</f>
        <v>202</v>
      </c>
      <c r="R19" s="100">
        <f>IF(ISNUMBER($H19),1-$H19,"")</f>
        <v>1</v>
      </c>
      <c r="S19" s="95"/>
    </row>
    <row r="20" spans="1:19" ht="12.75" customHeight="1">
      <c r="A20" s="261" t="s">
        <v>83</v>
      </c>
      <c r="B20" s="261"/>
      <c r="C20" s="96">
        <v>3</v>
      </c>
      <c r="D20" s="97"/>
      <c r="E20" s="98"/>
      <c r="F20" s="98"/>
      <c r="G20" s="99">
        <f>IF(AND(ISBLANK(D20),ISBLANK(E20)),"",D20+E20)</f>
      </c>
      <c r="H20" s="100">
        <f>IF(OR(ISNUMBER($G20),ISNUMBER($Q20)),(SIGN(N($G20)-N($Q20))+1)/2,"")</f>
      </c>
      <c r="I20" s="95"/>
      <c r="J20"/>
      <c r="K20" s="261" t="s">
        <v>26</v>
      </c>
      <c r="L20" s="261"/>
      <c r="M20" s="96">
        <v>3</v>
      </c>
      <c r="N20" s="97"/>
      <c r="O20" s="98"/>
      <c r="P20" s="98"/>
      <c r="Q20" s="99">
        <f>IF(AND(ISBLANK(N20),ISBLANK(O20)),"",N20+O20)</f>
      </c>
      <c r="R20" s="100">
        <f>IF(ISNUMBER($H20),1-$H20,"")</f>
      </c>
      <c r="S20" s="95"/>
    </row>
    <row r="21" spans="1:19" ht="12.75" customHeight="1">
      <c r="A21" s="261"/>
      <c r="B21" s="261"/>
      <c r="C21" s="101">
        <v>4</v>
      </c>
      <c r="D21" s="102"/>
      <c r="E21" s="103"/>
      <c r="F21" s="103"/>
      <c r="G21" s="104">
        <f>IF(AND(ISBLANK(D21),ISBLANK(E21)),"",D21+E21)</f>
      </c>
      <c r="H21" s="105">
        <f>IF(OR(ISNUMBER($G21),ISNUMBER($Q21)),(SIGN(N($G21)-N($Q21))+1)/2,"")</f>
      </c>
      <c r="I21" s="262">
        <f>IF(ISNUMBER(H22),(SIGN(1000*($H22-$R22)+$G22-$Q22)+1)/2,"")</f>
        <v>0</v>
      </c>
      <c r="J21"/>
      <c r="K21" s="261"/>
      <c r="L21" s="261"/>
      <c r="M21" s="101">
        <v>4</v>
      </c>
      <c r="N21" s="102"/>
      <c r="O21" s="103"/>
      <c r="P21" s="103"/>
      <c r="Q21" s="104">
        <f>IF(AND(ISBLANK(N21),ISBLANK(O21)),"",N21+O21)</f>
      </c>
      <c r="R21" s="105">
        <f>IF(ISNUMBER($H21),1-$H21,"")</f>
      </c>
      <c r="S21" s="262">
        <f>IF(ISNUMBER($I21),1-$I21,"")</f>
        <v>1</v>
      </c>
    </row>
    <row r="22" spans="1:19" ht="15.75" customHeight="1">
      <c r="A22" s="263">
        <v>5123</v>
      </c>
      <c r="B22" s="263"/>
      <c r="C22" s="107" t="s">
        <v>17</v>
      </c>
      <c r="D22" s="108">
        <f>IF(ISNUMBER($G22),SUM(D18:D21),"")</f>
        <v>297</v>
      </c>
      <c r="E22" s="109">
        <f>IF(ISNUMBER($G22),SUM(E18:E21),"")</f>
        <v>117</v>
      </c>
      <c r="F22" s="109">
        <f>IF(ISNUMBER($G22),SUM(F18:F21),"")</f>
        <v>2</v>
      </c>
      <c r="G22" s="110">
        <f>IF(SUM($G18:$G21)+SUM($Q18:$Q21)&gt;0,SUM(G18:G21),"")</f>
        <v>414</v>
      </c>
      <c r="H22" s="108">
        <f>IF(ISNUMBER($G22),SUM(H18:H21),"")</f>
        <v>1</v>
      </c>
      <c r="I22" s="262"/>
      <c r="J22"/>
      <c r="K22" s="263">
        <v>17882</v>
      </c>
      <c r="L22" s="263"/>
      <c r="M22" s="107" t="s">
        <v>17</v>
      </c>
      <c r="N22" s="108">
        <f>IF(ISNUMBER($G22),SUM(N18:N21),"")</f>
        <v>302</v>
      </c>
      <c r="O22" s="109">
        <f>IF(ISNUMBER($G22),SUM(O18:O21),"")</f>
        <v>114</v>
      </c>
      <c r="P22" s="109">
        <f>IF(ISNUMBER($G22),SUM(P18:P21),"")</f>
        <v>9</v>
      </c>
      <c r="Q22" s="110">
        <f>IF(SUM($G18:$G21)+SUM($Q18:$Q21)&gt;0,SUM(Q18:Q21),"")</f>
        <v>416</v>
      </c>
      <c r="R22" s="108">
        <f>IF(ISNUMBER($G22),SUM(R18:R21),"")</f>
        <v>1</v>
      </c>
      <c r="S22" s="262"/>
    </row>
    <row r="23" spans="1:19" ht="12.75" customHeight="1">
      <c r="A23" s="260" t="s">
        <v>84</v>
      </c>
      <c r="B23" s="260"/>
      <c r="C23" s="90">
        <v>1</v>
      </c>
      <c r="D23" s="91">
        <v>146</v>
      </c>
      <c r="E23" s="92">
        <v>62</v>
      </c>
      <c r="F23" s="92">
        <v>3</v>
      </c>
      <c r="G23" s="93">
        <f>IF(AND(ISBLANK(D23),ISBLANK(E23)),"",D23+E23)</f>
        <v>208</v>
      </c>
      <c r="H23" s="94">
        <f>IF(OR(ISNUMBER($G23),ISNUMBER($Q23)),(SIGN(N($G23)-N($Q23))+1)/2,"")</f>
        <v>0</v>
      </c>
      <c r="I23" s="95"/>
      <c r="J23"/>
      <c r="K23" s="260" t="s">
        <v>85</v>
      </c>
      <c r="L23" s="260"/>
      <c r="M23" s="90">
        <v>1</v>
      </c>
      <c r="N23" s="91">
        <v>163</v>
      </c>
      <c r="O23" s="92">
        <v>75</v>
      </c>
      <c r="P23" s="92">
        <v>1</v>
      </c>
      <c r="Q23" s="93">
        <f>IF(AND(ISBLANK(N23),ISBLANK(O23)),"",N23+O23)</f>
        <v>238</v>
      </c>
      <c r="R23" s="94">
        <f>IF(ISNUMBER($H23),1-$H23,"")</f>
        <v>1</v>
      </c>
      <c r="S23" s="95"/>
    </row>
    <row r="24" spans="1:19" ht="12.75" customHeight="1">
      <c r="A24" s="260"/>
      <c r="B24" s="260"/>
      <c r="C24" s="96">
        <v>2</v>
      </c>
      <c r="D24" s="97">
        <v>165</v>
      </c>
      <c r="E24" s="98">
        <v>63</v>
      </c>
      <c r="F24" s="98">
        <v>3</v>
      </c>
      <c r="G24" s="99">
        <f>IF(AND(ISBLANK(D24),ISBLANK(E24)),"",D24+E24)</f>
        <v>228</v>
      </c>
      <c r="H24" s="100">
        <f>IF(OR(ISNUMBER($G24),ISNUMBER($Q24)),(SIGN(N($G24)-N($Q24))+1)/2,"")</f>
        <v>1</v>
      </c>
      <c r="I24" s="95"/>
      <c r="J24"/>
      <c r="K24" s="260"/>
      <c r="L24" s="260"/>
      <c r="M24" s="96">
        <v>2</v>
      </c>
      <c r="N24" s="97">
        <v>145</v>
      </c>
      <c r="O24" s="98">
        <v>80</v>
      </c>
      <c r="P24" s="98">
        <v>1</v>
      </c>
      <c r="Q24" s="99">
        <f>IF(AND(ISBLANK(N24),ISBLANK(O24)),"",N24+O24)</f>
        <v>225</v>
      </c>
      <c r="R24" s="100">
        <f>IF(ISNUMBER($H24),1-$H24,"")</f>
        <v>0</v>
      </c>
      <c r="S24" s="95"/>
    </row>
    <row r="25" spans="1:19" ht="12.75" customHeight="1">
      <c r="A25" s="261" t="s">
        <v>86</v>
      </c>
      <c r="B25" s="261"/>
      <c r="C25" s="96">
        <v>3</v>
      </c>
      <c r="D25" s="97"/>
      <c r="E25" s="98"/>
      <c r="F25" s="98"/>
      <c r="G25" s="99">
        <f>IF(AND(ISBLANK(D25),ISBLANK(E25)),"",D25+E25)</f>
      </c>
      <c r="H25" s="100">
        <f>IF(OR(ISNUMBER($G25),ISNUMBER($Q25)),(SIGN(N($G25)-N($Q25))+1)/2,"")</f>
      </c>
      <c r="I25" s="95"/>
      <c r="J25"/>
      <c r="K25" s="261" t="s">
        <v>30</v>
      </c>
      <c r="L25" s="261"/>
      <c r="M25" s="96">
        <v>3</v>
      </c>
      <c r="N25" s="97"/>
      <c r="O25" s="98"/>
      <c r="P25" s="98"/>
      <c r="Q25" s="99">
        <f>IF(AND(ISBLANK(N25),ISBLANK(O25)),"",N25+O25)</f>
      </c>
      <c r="R25" s="100">
        <f>IF(ISNUMBER($H25),1-$H25,"")</f>
      </c>
      <c r="S25" s="95"/>
    </row>
    <row r="26" spans="1:19" ht="12.75" customHeight="1">
      <c r="A26" s="261"/>
      <c r="B26" s="261"/>
      <c r="C26" s="101">
        <v>4</v>
      </c>
      <c r="D26" s="102"/>
      <c r="E26" s="103"/>
      <c r="F26" s="103"/>
      <c r="G26" s="104">
        <f>IF(AND(ISBLANK(D26),ISBLANK(E26)),"",D26+E26)</f>
      </c>
      <c r="H26" s="105">
        <f>IF(OR(ISNUMBER($G26),ISNUMBER($Q26)),(SIGN(N($G26)-N($Q26))+1)/2,"")</f>
      </c>
      <c r="I26" s="262">
        <f>IF(ISNUMBER(H27),(SIGN(1000*($H27-$R27)+$G27-$Q27)+1)/2,"")</f>
        <v>0</v>
      </c>
      <c r="J26"/>
      <c r="K26" s="261"/>
      <c r="L26" s="261"/>
      <c r="M26" s="101">
        <v>4</v>
      </c>
      <c r="N26" s="102"/>
      <c r="O26" s="103"/>
      <c r="P26" s="103"/>
      <c r="Q26" s="104">
        <f>IF(AND(ISBLANK(N26),ISBLANK(O26)),"",N26+O26)</f>
      </c>
      <c r="R26" s="105">
        <f>IF(ISNUMBER($H26),1-$H26,"")</f>
      </c>
      <c r="S26" s="262">
        <f>IF(ISNUMBER($I26),1-$I26,"")</f>
        <v>1</v>
      </c>
    </row>
    <row r="27" spans="1:19" ht="15.75" customHeight="1">
      <c r="A27" s="263">
        <v>16017</v>
      </c>
      <c r="B27" s="263"/>
      <c r="C27" s="107" t="s">
        <v>17</v>
      </c>
      <c r="D27" s="108">
        <f>IF(ISNUMBER($G27),SUM(D23:D26),"")</f>
        <v>311</v>
      </c>
      <c r="E27" s="109">
        <f>IF(ISNUMBER($G27),SUM(E23:E26),"")</f>
        <v>125</v>
      </c>
      <c r="F27" s="109">
        <f>IF(ISNUMBER($G27),SUM(F23:F26),"")</f>
        <v>6</v>
      </c>
      <c r="G27" s="110">
        <f>IF(SUM($G23:$G26)+SUM($Q23:$Q26)&gt;0,SUM(G23:G26),"")</f>
        <v>436</v>
      </c>
      <c r="H27" s="108">
        <f>IF(ISNUMBER($G27),SUM(H23:H26),"")</f>
        <v>1</v>
      </c>
      <c r="I27" s="262"/>
      <c r="J27"/>
      <c r="K27" s="263">
        <v>4480</v>
      </c>
      <c r="L27" s="263"/>
      <c r="M27" s="107" t="s">
        <v>17</v>
      </c>
      <c r="N27" s="108">
        <f>IF(ISNUMBER($G27),SUM(N23:N26),"")</f>
        <v>308</v>
      </c>
      <c r="O27" s="109">
        <f>IF(ISNUMBER($G27),SUM(O23:O26),"")</f>
        <v>155</v>
      </c>
      <c r="P27" s="109">
        <f>IF(ISNUMBER($G27),SUM(P23:P26),"")</f>
        <v>2</v>
      </c>
      <c r="Q27" s="110">
        <f>IF(SUM($G23:$G26)+SUM($Q23:$Q26)&gt;0,SUM(Q23:Q26),"")</f>
        <v>463</v>
      </c>
      <c r="R27" s="108">
        <f>IF(ISNUMBER($G27),SUM(R23:R26),"")</f>
        <v>1</v>
      </c>
      <c r="S27" s="262"/>
    </row>
    <row r="28" spans="1:19" ht="12.75" customHeight="1">
      <c r="A28" s="260" t="s">
        <v>87</v>
      </c>
      <c r="B28" s="260"/>
      <c r="C28" s="90">
        <v>1</v>
      </c>
      <c r="D28" s="91">
        <v>159</v>
      </c>
      <c r="E28" s="92">
        <v>71</v>
      </c>
      <c r="F28" s="92">
        <v>1</v>
      </c>
      <c r="G28" s="93">
        <f>IF(AND(ISBLANK(D28),ISBLANK(E28)),"",D28+E28)</f>
        <v>230</v>
      </c>
      <c r="H28" s="94">
        <f>IF(OR(ISNUMBER($G28),ISNUMBER($Q28)),(SIGN(N($G28)-N($Q28))+1)/2,"")</f>
        <v>1</v>
      </c>
      <c r="I28" s="95"/>
      <c r="J28"/>
      <c r="K28" s="260" t="s">
        <v>88</v>
      </c>
      <c r="L28" s="260"/>
      <c r="M28" s="90">
        <v>1</v>
      </c>
      <c r="N28" s="91">
        <v>125</v>
      </c>
      <c r="O28" s="92">
        <v>95</v>
      </c>
      <c r="P28" s="92">
        <v>2</v>
      </c>
      <c r="Q28" s="93">
        <f>IF(AND(ISBLANK(N28),ISBLANK(O28)),"",N28+O28)</f>
        <v>220</v>
      </c>
      <c r="R28" s="94">
        <f>IF(ISNUMBER($H28),1-$H28,"")</f>
        <v>0</v>
      </c>
      <c r="S28" s="95"/>
    </row>
    <row r="29" spans="1:19" ht="12.75" customHeight="1">
      <c r="A29" s="260"/>
      <c r="B29" s="260"/>
      <c r="C29" s="96">
        <v>2</v>
      </c>
      <c r="D29" s="97">
        <v>155</v>
      </c>
      <c r="E29" s="98">
        <v>71</v>
      </c>
      <c r="F29" s="98">
        <v>0</v>
      </c>
      <c r="G29" s="99">
        <f>IF(AND(ISBLANK(D29),ISBLANK(E29)),"",D29+E29)</f>
        <v>226</v>
      </c>
      <c r="H29" s="100">
        <f>IF(OR(ISNUMBER($G29),ISNUMBER($Q29)),(SIGN(N($G29)-N($Q29))+1)/2,"")</f>
        <v>0</v>
      </c>
      <c r="I29" s="95"/>
      <c r="J29"/>
      <c r="K29" s="260"/>
      <c r="L29" s="260"/>
      <c r="M29" s="96">
        <v>2</v>
      </c>
      <c r="N29" s="97">
        <v>151</v>
      </c>
      <c r="O29" s="98">
        <v>80</v>
      </c>
      <c r="P29" s="98">
        <v>2</v>
      </c>
      <c r="Q29" s="99">
        <f>IF(AND(ISBLANK(N29),ISBLANK(O29)),"",N29+O29)</f>
        <v>231</v>
      </c>
      <c r="R29" s="100">
        <f>IF(ISNUMBER($H29),1-$H29,"")</f>
        <v>1</v>
      </c>
      <c r="S29" s="95"/>
    </row>
    <row r="30" spans="1:19" ht="12.75" customHeight="1">
      <c r="A30" s="261" t="s">
        <v>40</v>
      </c>
      <c r="B30" s="261"/>
      <c r="C30" s="96">
        <v>3</v>
      </c>
      <c r="D30" s="97"/>
      <c r="E30" s="98"/>
      <c r="F30" s="98"/>
      <c r="G30" s="99">
        <f>IF(AND(ISBLANK(D30),ISBLANK(E30)),"",D30+E30)</f>
      </c>
      <c r="H30" s="100">
        <f>IF(OR(ISNUMBER($G30),ISNUMBER($Q30)),(SIGN(N($G30)-N($Q30))+1)/2,"")</f>
      </c>
      <c r="I30" s="95"/>
      <c r="J30"/>
      <c r="K30" s="261" t="s">
        <v>26</v>
      </c>
      <c r="L30" s="261"/>
      <c r="M30" s="96">
        <v>3</v>
      </c>
      <c r="N30" s="97"/>
      <c r="O30" s="98"/>
      <c r="P30" s="98"/>
      <c r="Q30" s="99">
        <f>IF(AND(ISBLANK(N30),ISBLANK(O30)),"",N30+O30)</f>
      </c>
      <c r="R30" s="100">
        <f>IF(ISNUMBER($H30),1-$H30,"")</f>
      </c>
      <c r="S30" s="95"/>
    </row>
    <row r="31" spans="1:19" ht="12.75" customHeight="1">
      <c r="A31" s="261"/>
      <c r="B31" s="261"/>
      <c r="C31" s="101">
        <v>4</v>
      </c>
      <c r="D31" s="102"/>
      <c r="E31" s="103"/>
      <c r="F31" s="103"/>
      <c r="G31" s="104">
        <f>IF(AND(ISBLANK(D31),ISBLANK(E31)),"",D31+E31)</f>
      </c>
      <c r="H31" s="105">
        <f>IF(OR(ISNUMBER($G31),ISNUMBER($Q31)),(SIGN(N($G31)-N($Q31))+1)/2,"")</f>
      </c>
      <c r="I31" s="262">
        <f>IF(ISNUMBER(H32),(SIGN(1000*($H32-$R32)+$G32-$Q32)+1)/2,"")</f>
        <v>1</v>
      </c>
      <c r="J31"/>
      <c r="K31" s="261"/>
      <c r="L31" s="261"/>
      <c r="M31" s="101">
        <v>4</v>
      </c>
      <c r="N31" s="102"/>
      <c r="O31" s="103"/>
      <c r="P31" s="103"/>
      <c r="Q31" s="104">
        <f>IF(AND(ISBLANK(N31),ISBLANK(O31)),"",N31+O31)</f>
      </c>
      <c r="R31" s="105">
        <f>IF(ISNUMBER($H31),1-$H31,"")</f>
      </c>
      <c r="S31" s="262">
        <f>IF(ISNUMBER($I31),1-$I31,"")</f>
        <v>0</v>
      </c>
    </row>
    <row r="32" spans="1:19" ht="15.75" customHeight="1">
      <c r="A32" s="263">
        <v>1341</v>
      </c>
      <c r="B32" s="263"/>
      <c r="C32" s="107" t="s">
        <v>17</v>
      </c>
      <c r="D32" s="108">
        <f>IF(ISNUMBER($G32),SUM(D28:D31),"")</f>
        <v>314</v>
      </c>
      <c r="E32" s="109">
        <f>IF(ISNUMBER($G32),SUM(E28:E31),"")</f>
        <v>142</v>
      </c>
      <c r="F32" s="109">
        <f>IF(ISNUMBER($G32),SUM(F28:F31),"")</f>
        <v>1</v>
      </c>
      <c r="G32" s="110">
        <f>IF(SUM($G28:$G31)+SUM($Q28:$Q31)&gt;0,SUM(G28:G31),"")</f>
        <v>456</v>
      </c>
      <c r="H32" s="108">
        <f>IF(ISNUMBER($G32),SUM(H28:H31),"")</f>
        <v>1</v>
      </c>
      <c r="I32" s="262"/>
      <c r="J32"/>
      <c r="K32" s="263">
        <v>20299</v>
      </c>
      <c r="L32" s="263"/>
      <c r="M32" s="107" t="s">
        <v>17</v>
      </c>
      <c r="N32" s="108">
        <f>IF(ISNUMBER($G32),SUM(N28:N31),"")</f>
        <v>276</v>
      </c>
      <c r="O32" s="109">
        <f>IF(ISNUMBER($G32),SUM(O28:O31),"")</f>
        <v>175</v>
      </c>
      <c r="P32" s="109">
        <f>IF(ISNUMBER($G32),SUM(P28:P31),"")</f>
        <v>4</v>
      </c>
      <c r="Q32" s="110">
        <f>IF(SUM($G28:$G31)+SUM($Q28:$Q31)&gt;0,SUM(Q28:Q31),"")</f>
        <v>451</v>
      </c>
      <c r="R32" s="108">
        <f>IF(ISNUMBER($G32),SUM(R28:R31),"")</f>
        <v>1</v>
      </c>
      <c r="S32" s="262"/>
    </row>
    <row r="33" spans="1:19" ht="12.75" customHeight="1">
      <c r="A33" s="260" t="s">
        <v>89</v>
      </c>
      <c r="B33" s="260"/>
      <c r="C33" s="90">
        <v>1</v>
      </c>
      <c r="D33" s="91">
        <v>150</v>
      </c>
      <c r="E33" s="92">
        <v>81</v>
      </c>
      <c r="F33" s="92">
        <v>0</v>
      </c>
      <c r="G33" s="93">
        <f>IF(AND(ISBLANK(D33),ISBLANK(E33)),"",D33+E33)</f>
        <v>231</v>
      </c>
      <c r="H33" s="94">
        <f>IF(OR(ISNUMBER($G33),ISNUMBER($Q33)),(SIGN(N($G33)-N($Q33))+1)/2,"")</f>
        <v>0</v>
      </c>
      <c r="I33" s="95"/>
      <c r="J33"/>
      <c r="K33" s="260" t="s">
        <v>90</v>
      </c>
      <c r="L33" s="260"/>
      <c r="M33" s="90">
        <v>1</v>
      </c>
      <c r="N33" s="91">
        <v>156</v>
      </c>
      <c r="O33" s="92">
        <v>87</v>
      </c>
      <c r="P33" s="92">
        <v>1</v>
      </c>
      <c r="Q33" s="93">
        <f>IF(AND(ISBLANK(N33),ISBLANK(O33)),"",N33+O33)</f>
        <v>243</v>
      </c>
      <c r="R33" s="94">
        <f>IF(ISNUMBER($H33),1-$H33,"")</f>
        <v>1</v>
      </c>
      <c r="S33" s="95"/>
    </row>
    <row r="34" spans="1:19" ht="12.75" customHeight="1">
      <c r="A34" s="260"/>
      <c r="B34" s="260"/>
      <c r="C34" s="96">
        <v>2</v>
      </c>
      <c r="D34" s="97">
        <v>142</v>
      </c>
      <c r="E34" s="98">
        <v>70</v>
      </c>
      <c r="F34" s="98">
        <v>4</v>
      </c>
      <c r="G34" s="99">
        <f>IF(AND(ISBLANK(D34),ISBLANK(E34)),"",D34+E34)</f>
        <v>212</v>
      </c>
      <c r="H34" s="100">
        <f>IF(OR(ISNUMBER($G34),ISNUMBER($Q34)),(SIGN(N($G34)-N($Q34))+1)/2,"")</f>
        <v>1</v>
      </c>
      <c r="I34" s="95"/>
      <c r="J34"/>
      <c r="K34" s="260"/>
      <c r="L34" s="260"/>
      <c r="M34" s="96">
        <v>2</v>
      </c>
      <c r="N34" s="97">
        <v>157</v>
      </c>
      <c r="O34" s="98">
        <v>54</v>
      </c>
      <c r="P34" s="98">
        <v>2</v>
      </c>
      <c r="Q34" s="99">
        <f>IF(AND(ISBLANK(N34),ISBLANK(O34)),"",N34+O34)</f>
        <v>211</v>
      </c>
      <c r="R34" s="100">
        <f>IF(ISNUMBER($H34),1-$H34,"")</f>
        <v>0</v>
      </c>
      <c r="S34" s="95"/>
    </row>
    <row r="35" spans="1:19" ht="12.75" customHeight="1">
      <c r="A35" s="261" t="s">
        <v>91</v>
      </c>
      <c r="B35" s="261"/>
      <c r="C35" s="96">
        <v>3</v>
      </c>
      <c r="D35" s="97"/>
      <c r="E35" s="98"/>
      <c r="F35" s="98"/>
      <c r="G35" s="99">
        <f>IF(AND(ISBLANK(D35),ISBLANK(E35)),"",D35+E35)</f>
      </c>
      <c r="H35" s="100">
        <f>IF(OR(ISNUMBER($G35),ISNUMBER($Q35)),(SIGN(N($G35)-N($Q35))+1)/2,"")</f>
      </c>
      <c r="I35" s="95"/>
      <c r="J35"/>
      <c r="K35" s="261" t="s">
        <v>26</v>
      </c>
      <c r="L35" s="261"/>
      <c r="M35" s="96">
        <v>3</v>
      </c>
      <c r="N35" s="97"/>
      <c r="O35" s="98"/>
      <c r="P35" s="98"/>
      <c r="Q35" s="99">
        <f>IF(AND(ISBLANK(N35),ISBLANK(O35)),"",N35+O35)</f>
      </c>
      <c r="R35" s="100">
        <f>IF(ISNUMBER($H35),1-$H35,"")</f>
      </c>
      <c r="S35" s="95"/>
    </row>
    <row r="36" spans="1:19" ht="12.75" customHeight="1">
      <c r="A36" s="261"/>
      <c r="B36" s="261"/>
      <c r="C36" s="101">
        <v>4</v>
      </c>
      <c r="D36" s="102"/>
      <c r="E36" s="103"/>
      <c r="F36" s="103"/>
      <c r="G36" s="104">
        <f>IF(AND(ISBLANK(D36),ISBLANK(E36)),"",D36+E36)</f>
      </c>
      <c r="H36" s="105">
        <f>IF(OR(ISNUMBER($G36),ISNUMBER($Q36)),(SIGN(N($G36)-N($Q36))+1)/2,"")</f>
      </c>
      <c r="I36" s="262">
        <f>IF(ISNUMBER(H37),(SIGN(1000*($H37-$R37)+$G37-$Q37)+1)/2,"")</f>
        <v>0</v>
      </c>
      <c r="J36"/>
      <c r="K36" s="261"/>
      <c r="L36" s="261"/>
      <c r="M36" s="101">
        <v>4</v>
      </c>
      <c r="N36" s="102"/>
      <c r="O36" s="103"/>
      <c r="P36" s="103"/>
      <c r="Q36" s="104">
        <f>IF(AND(ISBLANK(N36),ISBLANK(O36)),"",N36+O36)</f>
      </c>
      <c r="R36" s="105">
        <f>IF(ISNUMBER($H36),1-$H36,"")</f>
      </c>
      <c r="S36" s="262">
        <f>IF(ISNUMBER($I36),1-$I36,"")</f>
        <v>1</v>
      </c>
    </row>
    <row r="37" spans="1:19" ht="15.75" customHeight="1">
      <c r="A37" s="263">
        <v>3734</v>
      </c>
      <c r="B37" s="263"/>
      <c r="C37" s="107" t="s">
        <v>17</v>
      </c>
      <c r="D37" s="108">
        <f>IF(ISNUMBER($G37),SUM(D33:D36),"")</f>
        <v>292</v>
      </c>
      <c r="E37" s="109">
        <f>IF(ISNUMBER($G37),SUM(E33:E36),"")</f>
        <v>151</v>
      </c>
      <c r="F37" s="109">
        <f>IF(ISNUMBER($G37),SUM(F33:F36),"")</f>
        <v>4</v>
      </c>
      <c r="G37" s="110">
        <f>IF(SUM($G33:$G36)+SUM($Q33:$Q36)&gt;0,SUM(G33:G36),"")</f>
        <v>443</v>
      </c>
      <c r="H37" s="108">
        <f>IF(ISNUMBER($G37),SUM(H33:H36),"")</f>
        <v>1</v>
      </c>
      <c r="I37" s="262"/>
      <c r="J37"/>
      <c r="K37" s="263">
        <v>1181</v>
      </c>
      <c r="L37" s="263"/>
      <c r="M37" s="107" t="s">
        <v>17</v>
      </c>
      <c r="N37" s="108">
        <f>IF(ISNUMBER($G37),SUM(N33:N36),"")</f>
        <v>313</v>
      </c>
      <c r="O37" s="109">
        <f>IF(ISNUMBER($G37),SUM(O33:O36),"")</f>
        <v>141</v>
      </c>
      <c r="P37" s="109">
        <f>IF(ISNUMBER($G37),SUM(P33:P36),"")</f>
        <v>3</v>
      </c>
      <c r="Q37" s="110">
        <f>IF(SUM($G33:$G36)+SUM($Q33:$Q36)&gt;0,SUM(Q33:Q36),"")</f>
        <v>454</v>
      </c>
      <c r="R37" s="108">
        <f>IF(ISNUMBER($G37),SUM(R33:R36),"")</f>
        <v>1</v>
      </c>
      <c r="S37" s="262"/>
    </row>
    <row r="38" spans="1:19" ht="4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9.5" customHeight="1">
      <c r="A39" s="111"/>
      <c r="B39" s="112"/>
      <c r="C39" s="113" t="s">
        <v>42</v>
      </c>
      <c r="D39" s="114">
        <f>IF(ISNUMBER($G39),SUM(D12,D17,D22,D27,D32,D37),"")</f>
        <v>1836</v>
      </c>
      <c r="E39" s="115">
        <f>IF(ISNUMBER($G39),SUM(E12,E17,E22,E27,E32,E37),"")</f>
        <v>835</v>
      </c>
      <c r="F39" s="115">
        <f>IF(ISNUMBER($G39),SUM(F12,F17,F22,F27,F32,F37),"")</f>
        <v>22</v>
      </c>
      <c r="G39" s="116">
        <f>IF(SUM($G$8:$G$37)+SUM($Q$8:$Q$37)&gt;0,SUM(G12,G17,G22,G27,G32,G37),"")</f>
        <v>2671</v>
      </c>
      <c r="H39" s="117">
        <f>IF(SUM($G$8:$G$37)+SUM($Q$8:$Q$37)&gt;0,SUM(H12,H17,H22,H27,H32,H37),"")</f>
        <v>7</v>
      </c>
      <c r="I39" s="106">
        <f>IF(ISNUMBER($G39),(SIGN($G39-$Q39)+1)/IF(COUNT(I$11,I$16,I$21,I$26,I$31,I$36)&gt;3,1,2),"")</f>
        <v>2</v>
      </c>
      <c r="J39"/>
      <c r="K39" s="111"/>
      <c r="L39" s="112"/>
      <c r="M39" s="113" t="s">
        <v>42</v>
      </c>
      <c r="N39" s="114">
        <f>IF(ISNUMBER($G39),SUM(N12,N17,N22,N27,N32,N37),"")</f>
        <v>1788</v>
      </c>
      <c r="O39" s="115">
        <f>IF(ISNUMBER($G39),SUM(O12,O17,O22,O27,O32,O37),"")</f>
        <v>819</v>
      </c>
      <c r="P39" s="115">
        <f>IF(ISNUMBER($G39),SUM(P12,P17,P22,P27,P32,P37),"")</f>
        <v>43</v>
      </c>
      <c r="Q39" s="116">
        <f>IF(SUM($G$8:$G$37)+SUM($Q$8:$Q$37)&gt;0,SUM(Q12,Q17,Q22,Q27,Q32,Q37),"")</f>
        <v>2607</v>
      </c>
      <c r="R39" s="117">
        <f>IF(SUM($G$8:$G$37)+SUM($Q$8:$Q$37)&gt;0,SUM(R12,R17,R22,R27,R32,R37),"")</f>
        <v>5</v>
      </c>
      <c r="S39" s="106">
        <f>IF(ISNUMBER($I39),IF(COUNT(S$11,S$16,S$21,S$26,S$31,S$36)&gt;3,2,1)-$I39,"")</f>
        <v>0</v>
      </c>
    </row>
    <row r="40" spans="1:19" ht="4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8" customHeight="1">
      <c r="A41" s="118"/>
      <c r="B41" s="119" t="s">
        <v>43</v>
      </c>
      <c r="C41" s="264" t="s">
        <v>92</v>
      </c>
      <c r="D41" s="264"/>
      <c r="E41" s="264"/>
      <c r="F41"/>
      <c r="G41" s="265" t="s">
        <v>45</v>
      </c>
      <c r="H41" s="265"/>
      <c r="I41" s="120">
        <f>IF(ISNUMBER(I$39),SUM(I11,I16,I21,I26,I31,I36,I39),"")</f>
        <v>5</v>
      </c>
      <c r="J41"/>
      <c r="K41" s="118"/>
      <c r="L41" s="119" t="s">
        <v>43</v>
      </c>
      <c r="M41" s="264"/>
      <c r="N41" s="264"/>
      <c r="O41" s="264"/>
      <c r="P41"/>
      <c r="Q41" s="265" t="s">
        <v>45</v>
      </c>
      <c r="R41" s="265"/>
      <c r="S41" s="120">
        <f>IF(ISNUMBER(S$39),SUM(S11,S16,S21,S26,S31,S36,S39),"")</f>
        <v>3</v>
      </c>
    </row>
    <row r="42" spans="1:19" ht="18" customHeight="1">
      <c r="A42" s="118"/>
      <c r="B42" s="119" t="s">
        <v>47</v>
      </c>
      <c r="C42" s="266"/>
      <c r="D42" s="266"/>
      <c r="E42" s="266"/>
      <c r="F42"/>
      <c r="G42" s="121"/>
      <c r="H42" s="121"/>
      <c r="I42" s="121"/>
      <c r="J42"/>
      <c r="K42" s="118"/>
      <c r="L42" s="119" t="s">
        <v>47</v>
      </c>
      <c r="M42" s="266"/>
      <c r="N42" s="266"/>
      <c r="O42" s="266"/>
      <c r="P42"/>
      <c r="Q42" s="121"/>
      <c r="R42" s="121"/>
      <c r="S42" s="121"/>
    </row>
    <row r="43" spans="1:19" ht="19.5" customHeight="1">
      <c r="A43" s="119" t="s">
        <v>48</v>
      </c>
      <c r="B43" s="119" t="s">
        <v>49</v>
      </c>
      <c r="C43" s="267" t="s">
        <v>93</v>
      </c>
      <c r="D43" s="267"/>
      <c r="E43" s="267"/>
      <c r="F43" s="267"/>
      <c r="G43" s="267"/>
      <c r="H43" s="267"/>
      <c r="I43" s="119"/>
      <c r="J43" s="119"/>
      <c r="K43" s="119" t="s">
        <v>51</v>
      </c>
      <c r="L43" s="267" t="s">
        <v>94</v>
      </c>
      <c r="M43" s="267"/>
      <c r="N43"/>
      <c r="O43" s="119" t="s">
        <v>47</v>
      </c>
      <c r="P43" s="267"/>
      <c r="Q43" s="267"/>
      <c r="R43" s="267"/>
      <c r="S43" s="267"/>
    </row>
    <row r="44" spans="1:19" ht="9.75" customHeight="1">
      <c r="A44"/>
      <c r="B44"/>
      <c r="C44"/>
      <c r="D44"/>
      <c r="E44" s="118"/>
      <c r="F44"/>
      <c r="G44"/>
      <c r="H44" s="118"/>
      <c r="I44"/>
      <c r="J44"/>
      <c r="K44"/>
      <c r="L44"/>
      <c r="M44"/>
      <c r="N44"/>
      <c r="O44"/>
      <c r="P44"/>
      <c r="Q44"/>
      <c r="R44"/>
      <c r="S44"/>
    </row>
    <row r="45" spans="1:19" ht="30" customHeight="1">
      <c r="A45" s="122" t="str">
        <f>"Technické podmínky utkání:   "&amp;$B$3&amp;IF(ISBLANK($B$3),""," – ")&amp;$L$3</f>
        <v>Technické podmínky utkání:   SK Meteor Praha B  – TJ Neratovice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9.5" customHeight="1">
      <c r="A46"/>
      <c r="B46" s="82" t="s">
        <v>54</v>
      </c>
      <c r="C46" s="268">
        <v>0.729166666666667</v>
      </c>
      <c r="D46" s="268"/>
      <c r="E46"/>
      <c r="F46"/>
      <c r="G46"/>
      <c r="H46"/>
      <c r="I46" s="82" t="s">
        <v>55</v>
      </c>
      <c r="J46" s="269">
        <v>17</v>
      </c>
      <c r="K46" s="269"/>
      <c r="L46"/>
      <c r="M46"/>
      <c r="N46"/>
      <c r="O46"/>
      <c r="P46"/>
      <c r="Q46"/>
      <c r="R46"/>
      <c r="S46"/>
    </row>
    <row r="47" spans="1:19" ht="19.5" customHeight="1">
      <c r="A47"/>
      <c r="B47" s="82" t="s">
        <v>56</v>
      </c>
      <c r="C47" s="270">
        <v>0.9722222222222223</v>
      </c>
      <c r="D47" s="270"/>
      <c r="E47"/>
      <c r="F47"/>
      <c r="G47"/>
      <c r="H47"/>
      <c r="I47" s="82" t="s">
        <v>57</v>
      </c>
      <c r="J47" s="271">
        <v>3</v>
      </c>
      <c r="K47" s="271"/>
      <c r="L47"/>
      <c r="M47"/>
      <c r="N47"/>
      <c r="O47"/>
      <c r="P47" s="82" t="s">
        <v>58</v>
      </c>
      <c r="Q47" s="272">
        <v>42965</v>
      </c>
      <c r="R47" s="272"/>
      <c r="S47" s="272"/>
    </row>
    <row r="48" spans="1:19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73" t="s">
        <v>59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</row>
    <row r="50" spans="1:19" ht="81" customHeight="1">
      <c r="A50" s="274" t="s">
        <v>95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</row>
    <row r="51" spans="1:19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73" t="s">
        <v>60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</row>
    <row r="53" spans="1:19" ht="6" customHeight="1">
      <c r="A53" s="12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5"/>
    </row>
    <row r="54" spans="1:19" ht="21" customHeight="1">
      <c r="A54" s="126" t="s">
        <v>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7" t="s">
        <v>7</v>
      </c>
      <c r="L54" s="124"/>
      <c r="M54" s="124"/>
      <c r="N54" s="124"/>
      <c r="O54" s="124"/>
      <c r="P54" s="124"/>
      <c r="Q54" s="124"/>
      <c r="R54" s="124"/>
      <c r="S54" s="125"/>
    </row>
    <row r="55" spans="1:19" ht="21" customHeight="1">
      <c r="A55" s="128"/>
      <c r="B55" s="129" t="s">
        <v>61</v>
      </c>
      <c r="C55" s="130"/>
      <c r="D55" s="131"/>
      <c r="E55" s="129" t="s">
        <v>62</v>
      </c>
      <c r="F55" s="130"/>
      <c r="G55" s="130"/>
      <c r="H55" s="130"/>
      <c r="I55" s="131"/>
      <c r="J55" s="124"/>
      <c r="K55" s="132"/>
      <c r="L55" s="129" t="s">
        <v>61</v>
      </c>
      <c r="M55" s="130"/>
      <c r="N55" s="131"/>
      <c r="O55" s="129" t="s">
        <v>62</v>
      </c>
      <c r="P55" s="130"/>
      <c r="Q55" s="130"/>
      <c r="R55" s="130"/>
      <c r="S55" s="133"/>
    </row>
    <row r="56" spans="1:19" ht="21" customHeight="1">
      <c r="A56" s="134" t="s">
        <v>63</v>
      </c>
      <c r="B56" s="135" t="s">
        <v>64</v>
      </c>
      <c r="C56" s="136"/>
      <c r="D56" s="137" t="s">
        <v>65</v>
      </c>
      <c r="E56" s="135" t="s">
        <v>64</v>
      </c>
      <c r="F56" s="138"/>
      <c r="G56" s="138"/>
      <c r="H56" s="139"/>
      <c r="I56" s="137" t="s">
        <v>65</v>
      </c>
      <c r="J56" s="124"/>
      <c r="K56" s="140" t="s">
        <v>63</v>
      </c>
      <c r="L56" s="135" t="s">
        <v>64</v>
      </c>
      <c r="M56" s="136"/>
      <c r="N56" s="137" t="s">
        <v>65</v>
      </c>
      <c r="O56" s="135" t="s">
        <v>64</v>
      </c>
      <c r="P56" s="138"/>
      <c r="Q56" s="138"/>
      <c r="R56" s="139"/>
      <c r="S56" s="141" t="s">
        <v>65</v>
      </c>
    </row>
    <row r="57" spans="1:19" ht="21" customHeight="1">
      <c r="A57" s="142"/>
      <c r="B57" s="275"/>
      <c r="C57" s="275"/>
      <c r="D57" s="143"/>
      <c r="E57" s="275" t="s">
        <v>96</v>
      </c>
      <c r="F57" s="275"/>
      <c r="G57" s="275"/>
      <c r="H57" s="275"/>
      <c r="I57" s="143">
        <v>16017</v>
      </c>
      <c r="J57" s="124"/>
      <c r="K57" s="144"/>
      <c r="L57" s="275"/>
      <c r="M57" s="275"/>
      <c r="N57" s="143"/>
      <c r="O57" s="275"/>
      <c r="P57" s="275"/>
      <c r="Q57" s="275"/>
      <c r="R57" s="275"/>
      <c r="S57" s="145"/>
    </row>
    <row r="58" spans="1:19" ht="21" customHeight="1">
      <c r="A58" s="142"/>
      <c r="B58" s="275"/>
      <c r="C58" s="275"/>
      <c r="D58" s="143"/>
      <c r="E58" s="275"/>
      <c r="F58" s="275"/>
      <c r="G58" s="275"/>
      <c r="H58" s="275"/>
      <c r="I58" s="143"/>
      <c r="J58" s="124"/>
      <c r="K58" s="144"/>
      <c r="L58" s="275"/>
      <c r="M58" s="275"/>
      <c r="N58" s="143"/>
      <c r="O58" s="275"/>
      <c r="P58" s="275"/>
      <c r="Q58" s="275"/>
      <c r="R58" s="275"/>
      <c r="S58" s="145"/>
    </row>
    <row r="59" spans="1:19" ht="12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8"/>
    </row>
    <row r="60" spans="1:19" ht="4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273" t="s">
        <v>66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</row>
    <row r="62" spans="1:19" ht="81" customHeight="1">
      <c r="A62" s="274" t="s">
        <v>97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</row>
    <row r="63" spans="1:19" ht="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273" t="s">
        <v>67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</row>
    <row r="65" spans="1:19" ht="81" customHeight="1">
      <c r="A65" s="274" t="s">
        <v>98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</row>
    <row r="66" spans="1:8" ht="30" customHeight="1">
      <c r="A66" s="149"/>
      <c r="B66" s="150" t="s">
        <v>68</v>
      </c>
      <c r="C66" s="276" t="s">
        <v>99</v>
      </c>
      <c r="D66" s="276"/>
      <c r="E66" s="276"/>
      <c r="F66" s="276"/>
      <c r="G66" s="276"/>
      <c r="H66" s="276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date" allowBlank="1" showErrorMessage="1" sqref="Q1:S1">
      <formula1>36526</formula1>
      <formula2>73050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7" sqref="K17:L17"/>
    </sheetView>
  </sheetViews>
  <sheetFormatPr defaultColWidth="9.140625" defaultRowHeight="12.75"/>
  <cols>
    <col min="1" max="1" width="10.7109375" style="151" customWidth="1"/>
    <col min="2" max="2" width="15.7109375" style="151" customWidth="1"/>
    <col min="3" max="3" width="5.7109375" style="151" customWidth="1"/>
    <col min="4" max="5" width="6.7109375" style="151" customWidth="1"/>
    <col min="6" max="6" width="4.7109375" style="151" customWidth="1"/>
    <col min="7" max="7" width="6.7109375" style="151" customWidth="1"/>
    <col min="8" max="8" width="6.28125" style="151" customWidth="1"/>
    <col min="9" max="9" width="6.7109375" style="151" customWidth="1"/>
    <col min="10" max="10" width="1.7109375" style="151" customWidth="1"/>
    <col min="11" max="11" width="10.7109375" style="151" customWidth="1"/>
    <col min="12" max="12" width="15.7109375" style="151" customWidth="1"/>
    <col min="13" max="13" width="5.7109375" style="151" customWidth="1"/>
    <col min="14" max="15" width="6.7109375" style="151" customWidth="1"/>
    <col min="16" max="16" width="4.7109375" style="151" customWidth="1"/>
    <col min="17" max="17" width="6.7109375" style="151" customWidth="1"/>
    <col min="18" max="18" width="6.28125" style="151" customWidth="1"/>
    <col min="19" max="19" width="6.7109375" style="151" customWidth="1"/>
    <col min="20" max="16384" width="9.140625" style="151" customWidth="1"/>
  </cols>
  <sheetData>
    <row r="1" spans="2:19" ht="26.25" customHeight="1">
      <c r="B1" s="277" t="s">
        <v>0</v>
      </c>
      <c r="C1" s="277"/>
      <c r="D1" s="278" t="s">
        <v>1</v>
      </c>
      <c r="E1" s="278"/>
      <c r="F1" s="278"/>
      <c r="G1" s="278"/>
      <c r="H1" s="278"/>
      <c r="I1" s="278"/>
      <c r="K1" s="152" t="s">
        <v>2</v>
      </c>
      <c r="L1" s="279" t="s">
        <v>100</v>
      </c>
      <c r="M1" s="279"/>
      <c r="N1" s="279"/>
      <c r="O1" s="280" t="s">
        <v>4</v>
      </c>
      <c r="P1" s="280"/>
      <c r="Q1" s="281">
        <v>42754</v>
      </c>
      <c r="R1" s="281"/>
      <c r="S1" s="281"/>
    </row>
    <row r="2" spans="2:3" ht="6" customHeight="1">
      <c r="B2" s="277"/>
      <c r="C2" s="277"/>
    </row>
    <row r="3" spans="1:19" ht="19.5" customHeight="1">
      <c r="A3" s="153" t="s">
        <v>5</v>
      </c>
      <c r="B3" s="282" t="s">
        <v>101</v>
      </c>
      <c r="C3" s="282"/>
      <c r="D3" s="282"/>
      <c r="E3" s="282"/>
      <c r="F3" s="282"/>
      <c r="G3" s="282"/>
      <c r="H3" s="282"/>
      <c r="I3" s="282"/>
      <c r="K3" s="153" t="s">
        <v>7</v>
      </c>
      <c r="L3" s="282" t="s">
        <v>102</v>
      </c>
      <c r="M3" s="282"/>
      <c r="N3" s="282"/>
      <c r="O3" s="282"/>
      <c r="P3" s="282"/>
      <c r="Q3" s="282"/>
      <c r="R3" s="282"/>
      <c r="S3" s="282"/>
    </row>
    <row r="4" ht="4.5" customHeight="1"/>
    <row r="5" spans="1:19" ht="12.75" customHeight="1">
      <c r="A5" s="283" t="s">
        <v>9</v>
      </c>
      <c r="B5" s="283"/>
      <c r="C5" s="284" t="s">
        <v>10</v>
      </c>
      <c r="D5" s="285" t="s">
        <v>11</v>
      </c>
      <c r="E5" s="285"/>
      <c r="F5" s="285"/>
      <c r="G5" s="285"/>
      <c r="H5" s="286" t="s">
        <v>12</v>
      </c>
      <c r="I5" s="286"/>
      <c r="K5" s="283" t="s">
        <v>9</v>
      </c>
      <c r="L5" s="283"/>
      <c r="M5" s="284" t="s">
        <v>10</v>
      </c>
      <c r="N5" s="285" t="s">
        <v>11</v>
      </c>
      <c r="O5" s="285"/>
      <c r="P5" s="285"/>
      <c r="Q5" s="285"/>
      <c r="R5" s="286" t="s">
        <v>12</v>
      </c>
      <c r="S5" s="286"/>
    </row>
    <row r="6" spans="1:19" ht="12.75" customHeight="1">
      <c r="A6" s="287" t="s">
        <v>13</v>
      </c>
      <c r="B6" s="287"/>
      <c r="C6" s="284"/>
      <c r="D6" s="154" t="s">
        <v>14</v>
      </c>
      <c r="E6" s="155" t="s">
        <v>15</v>
      </c>
      <c r="F6" s="155" t="s">
        <v>16</v>
      </c>
      <c r="G6" s="156" t="s">
        <v>17</v>
      </c>
      <c r="H6" s="157" t="s">
        <v>18</v>
      </c>
      <c r="I6" s="158" t="s">
        <v>19</v>
      </c>
      <c r="K6" s="287" t="s">
        <v>13</v>
      </c>
      <c r="L6" s="287"/>
      <c r="M6" s="284"/>
      <c r="N6" s="154" t="s">
        <v>14</v>
      </c>
      <c r="O6" s="155" t="s">
        <v>15</v>
      </c>
      <c r="P6" s="155" t="s">
        <v>16</v>
      </c>
      <c r="Q6" s="156" t="s">
        <v>17</v>
      </c>
      <c r="R6" s="157" t="s">
        <v>18</v>
      </c>
      <c r="S6" s="158" t="s">
        <v>19</v>
      </c>
    </row>
    <row r="7" spans="1:12" ht="4.5" customHeight="1">
      <c r="A7" s="159"/>
      <c r="B7" s="159"/>
      <c r="K7" s="159"/>
      <c r="L7" s="159"/>
    </row>
    <row r="8" spans="1:19" ht="12.75" customHeight="1">
      <c r="A8" s="288" t="s">
        <v>103</v>
      </c>
      <c r="B8" s="288"/>
      <c r="C8" s="160">
        <v>1</v>
      </c>
      <c r="D8" s="161">
        <v>156</v>
      </c>
      <c r="E8" s="162">
        <v>69</v>
      </c>
      <c r="F8" s="162">
        <v>1</v>
      </c>
      <c r="G8" s="163">
        <f>IF(AND(ISBLANK(D8),ISBLANK(E8)),"",D8+E8)</f>
        <v>225</v>
      </c>
      <c r="H8" s="164">
        <f>IF(OR(ISNUMBER($G8),ISNUMBER($Q8)),(SIGN(N($G8)-N($Q8))+1)/2,"")</f>
        <v>0</v>
      </c>
      <c r="I8" s="165"/>
      <c r="K8" s="288" t="s">
        <v>104</v>
      </c>
      <c r="L8" s="288"/>
      <c r="M8" s="160">
        <v>1</v>
      </c>
      <c r="N8" s="161">
        <v>144</v>
      </c>
      <c r="O8" s="162">
        <v>87</v>
      </c>
      <c r="P8" s="162">
        <v>1</v>
      </c>
      <c r="Q8" s="163">
        <f>IF(AND(ISBLANK(N8),ISBLANK(O8)),"",N8+O8)</f>
        <v>231</v>
      </c>
      <c r="R8" s="164">
        <f>IF(ISNUMBER($H8),1-$H8,"")</f>
        <v>1</v>
      </c>
      <c r="S8" s="165"/>
    </row>
    <row r="9" spans="1:19" ht="12.75" customHeight="1">
      <c r="A9" s="288"/>
      <c r="B9" s="288"/>
      <c r="C9" s="166">
        <v>2</v>
      </c>
      <c r="D9" s="167">
        <v>151</v>
      </c>
      <c r="E9" s="168">
        <v>45</v>
      </c>
      <c r="F9" s="168">
        <v>2</v>
      </c>
      <c r="G9" s="169">
        <f>IF(AND(ISBLANK(D9),ISBLANK(E9)),"",D9+E9)</f>
        <v>196</v>
      </c>
      <c r="H9" s="170">
        <f>IF(OR(ISNUMBER($G9),ISNUMBER($Q9)),(SIGN(N($G9)-N($Q9))+1)/2,"")</f>
        <v>0</v>
      </c>
      <c r="I9" s="165"/>
      <c r="K9" s="288"/>
      <c r="L9" s="288"/>
      <c r="M9" s="166">
        <v>2</v>
      </c>
      <c r="N9" s="167">
        <v>150</v>
      </c>
      <c r="O9" s="168">
        <v>61</v>
      </c>
      <c r="P9" s="168">
        <v>3</v>
      </c>
      <c r="Q9" s="169">
        <f>IF(AND(ISBLANK(N9),ISBLANK(O9)),"",N9+O9)</f>
        <v>211</v>
      </c>
      <c r="R9" s="170">
        <f>IF(ISNUMBER($H9),1-$H9,"")</f>
        <v>1</v>
      </c>
      <c r="S9" s="165"/>
    </row>
    <row r="10" spans="1:19" ht="12.75" customHeight="1">
      <c r="A10" s="289" t="s">
        <v>105</v>
      </c>
      <c r="B10" s="289"/>
      <c r="C10" s="166">
        <v>3</v>
      </c>
      <c r="D10" s="167"/>
      <c r="E10" s="168"/>
      <c r="F10" s="168"/>
      <c r="G10" s="169">
        <f>IF(AND(ISBLANK(D10),ISBLANK(E10)),"",D10+E10)</f>
      </c>
      <c r="H10" s="170">
        <f>IF(OR(ISNUMBER($G10),ISNUMBER($Q10)),(SIGN(N($G10)-N($Q10))+1)/2,"")</f>
      </c>
      <c r="I10" s="165"/>
      <c r="K10" s="289" t="s">
        <v>30</v>
      </c>
      <c r="L10" s="289"/>
      <c r="M10" s="166">
        <v>3</v>
      </c>
      <c r="N10" s="167"/>
      <c r="O10" s="168"/>
      <c r="P10" s="168"/>
      <c r="Q10" s="169">
        <f>IF(AND(ISBLANK(N10),ISBLANK(O10)),"",N10+O10)</f>
      </c>
      <c r="R10" s="170">
        <f>IF(ISNUMBER($H10),1-$H10,"")</f>
      </c>
      <c r="S10" s="165"/>
    </row>
    <row r="11" spans="1:19" ht="12.75" customHeight="1">
      <c r="A11" s="289"/>
      <c r="B11" s="289"/>
      <c r="C11" s="171">
        <v>4</v>
      </c>
      <c r="D11" s="172"/>
      <c r="E11" s="173"/>
      <c r="F11" s="173"/>
      <c r="G11" s="174">
        <f>IF(AND(ISBLANK(D11),ISBLANK(E11)),"",D11+E11)</f>
      </c>
      <c r="H11" s="175">
        <f>IF(OR(ISNUMBER($G11),ISNUMBER($Q11)),(SIGN(N($G11)-N($Q11))+1)/2,"")</f>
      </c>
      <c r="I11" s="290">
        <f>IF(ISNUMBER(H12),(SIGN(1000*($H12-$R12)+$G12-$Q12)+1)/2,"")</f>
        <v>0</v>
      </c>
      <c r="K11" s="289"/>
      <c r="L11" s="289"/>
      <c r="M11" s="171">
        <v>4</v>
      </c>
      <c r="N11" s="172"/>
      <c r="O11" s="173"/>
      <c r="P11" s="173"/>
      <c r="Q11" s="174">
        <f>IF(AND(ISBLANK(N11),ISBLANK(O11)),"",N11+O11)</f>
      </c>
      <c r="R11" s="175">
        <f>IF(ISNUMBER($H11),1-$H11,"")</f>
      </c>
      <c r="S11" s="290">
        <f>IF(ISNUMBER($I11),1-$I11,"")</f>
        <v>1</v>
      </c>
    </row>
    <row r="12" spans="1:19" ht="15.75" customHeight="1">
      <c r="A12" s="291">
        <v>22495</v>
      </c>
      <c r="B12" s="291"/>
      <c r="C12" s="177" t="s">
        <v>17</v>
      </c>
      <c r="D12" s="178">
        <f>IF(ISNUMBER($G12),SUM(D8:D11),"")</f>
        <v>307</v>
      </c>
      <c r="E12" s="179">
        <f>IF(ISNUMBER($G12),SUM(E8:E11),"")</f>
        <v>114</v>
      </c>
      <c r="F12" s="179">
        <f>IF(ISNUMBER($G12),SUM(F8:F11),"")</f>
        <v>3</v>
      </c>
      <c r="G12" s="180">
        <f>IF(SUM($G8:$G11)+SUM($Q8:$Q11)&gt;0,SUM(G8:G11),"")</f>
        <v>421</v>
      </c>
      <c r="H12" s="178">
        <f>IF(ISNUMBER($G12),SUM(H8:H11),"")</f>
        <v>0</v>
      </c>
      <c r="I12" s="290"/>
      <c r="K12" s="291">
        <v>5242</v>
      </c>
      <c r="L12" s="291"/>
      <c r="M12" s="177" t="s">
        <v>17</v>
      </c>
      <c r="N12" s="178">
        <f>IF(ISNUMBER($G12),SUM(N8:N11),"")</f>
        <v>294</v>
      </c>
      <c r="O12" s="179">
        <f>IF(ISNUMBER($G12),SUM(O8:O11),"")</f>
        <v>148</v>
      </c>
      <c r="P12" s="179">
        <f>IF(ISNUMBER($G12),SUM(P8:P11),"")</f>
        <v>4</v>
      </c>
      <c r="Q12" s="180">
        <f>IF(SUM($G8:$G11)+SUM($Q8:$Q11)&gt;0,SUM(Q8:Q11),"")</f>
        <v>442</v>
      </c>
      <c r="R12" s="178">
        <f>IF(ISNUMBER($G12),SUM(R8:R11),"")</f>
        <v>2</v>
      </c>
      <c r="S12" s="290"/>
    </row>
    <row r="13" spans="1:19" ht="12.75" customHeight="1">
      <c r="A13" s="288" t="s">
        <v>106</v>
      </c>
      <c r="B13" s="288"/>
      <c r="C13" s="160">
        <v>1</v>
      </c>
      <c r="D13" s="161">
        <v>124</v>
      </c>
      <c r="E13" s="162">
        <v>81</v>
      </c>
      <c r="F13" s="162">
        <v>1</v>
      </c>
      <c r="G13" s="163">
        <f>IF(AND(ISBLANK(D13),ISBLANK(E13)),"",D13+E13)</f>
        <v>205</v>
      </c>
      <c r="H13" s="164">
        <f>IF(OR(ISNUMBER($G13),ISNUMBER($Q13)),(SIGN(N($G13)-N($Q13))+1)/2,"")</f>
        <v>1</v>
      </c>
      <c r="I13" s="165"/>
      <c r="K13" s="288" t="s">
        <v>107</v>
      </c>
      <c r="L13" s="288"/>
      <c r="M13" s="160">
        <v>1</v>
      </c>
      <c r="N13" s="161">
        <v>133</v>
      </c>
      <c r="O13" s="162">
        <v>70</v>
      </c>
      <c r="P13" s="162">
        <v>1</v>
      </c>
      <c r="Q13" s="163">
        <f>IF(AND(ISBLANK(N13),ISBLANK(O13)),"",N13+O13)</f>
        <v>203</v>
      </c>
      <c r="R13" s="164">
        <f>IF(ISNUMBER($H13),1-$H13,"")</f>
        <v>0</v>
      </c>
      <c r="S13" s="165"/>
    </row>
    <row r="14" spans="1:19" ht="12.75" customHeight="1">
      <c r="A14" s="288"/>
      <c r="B14" s="288"/>
      <c r="C14" s="166">
        <v>2</v>
      </c>
      <c r="D14" s="167">
        <v>156</v>
      </c>
      <c r="E14" s="168">
        <v>69</v>
      </c>
      <c r="F14" s="168">
        <v>1</v>
      </c>
      <c r="G14" s="169">
        <f>IF(AND(ISBLANK(D14),ISBLANK(E14)),"",D14+E14)</f>
        <v>225</v>
      </c>
      <c r="H14" s="170">
        <f>IF(OR(ISNUMBER($G14),ISNUMBER($Q14)),(SIGN(N($G14)-N($Q14))+1)/2,"")</f>
        <v>1</v>
      </c>
      <c r="I14" s="165"/>
      <c r="K14" s="288"/>
      <c r="L14" s="288"/>
      <c r="M14" s="166">
        <v>2</v>
      </c>
      <c r="N14" s="167">
        <v>127</v>
      </c>
      <c r="O14" s="168">
        <v>67</v>
      </c>
      <c r="P14" s="168">
        <v>1</v>
      </c>
      <c r="Q14" s="169">
        <f>IF(AND(ISBLANK(N14),ISBLANK(O14)),"",N14+O14)</f>
        <v>194</v>
      </c>
      <c r="R14" s="170">
        <f>IF(ISNUMBER($H14),1-$H14,"")</f>
        <v>0</v>
      </c>
      <c r="S14" s="165"/>
    </row>
    <row r="15" spans="1:19" ht="12.75" customHeight="1">
      <c r="A15" s="289" t="s">
        <v>108</v>
      </c>
      <c r="B15" s="289"/>
      <c r="C15" s="166">
        <v>3</v>
      </c>
      <c r="D15" s="167"/>
      <c r="E15" s="168"/>
      <c r="F15" s="168"/>
      <c r="G15" s="169">
        <f>IF(AND(ISBLANK(D15),ISBLANK(E15)),"",D15+E15)</f>
      </c>
      <c r="H15" s="170">
        <f>IF(OR(ISNUMBER($G15),ISNUMBER($Q15)),(SIGN(N($G15)-N($Q15))+1)/2,"")</f>
      </c>
      <c r="I15" s="165"/>
      <c r="K15" s="289" t="s">
        <v>86</v>
      </c>
      <c r="L15" s="289"/>
      <c r="M15" s="166">
        <v>3</v>
      </c>
      <c r="N15" s="167"/>
      <c r="O15" s="168"/>
      <c r="P15" s="168"/>
      <c r="Q15" s="169">
        <f>IF(AND(ISBLANK(N15),ISBLANK(O15)),"",N15+O15)</f>
      </c>
      <c r="R15" s="170">
        <f>IF(ISNUMBER($H15),1-$H15,"")</f>
      </c>
      <c r="S15" s="165"/>
    </row>
    <row r="16" spans="1:19" ht="12.75" customHeight="1">
      <c r="A16" s="289"/>
      <c r="B16" s="289"/>
      <c r="C16" s="171">
        <v>4</v>
      </c>
      <c r="D16" s="172"/>
      <c r="E16" s="173"/>
      <c r="F16" s="173"/>
      <c r="G16" s="174">
        <f>IF(AND(ISBLANK(D16),ISBLANK(E16)),"",D16+E16)</f>
      </c>
      <c r="H16" s="175">
        <f>IF(OR(ISNUMBER($G16),ISNUMBER($Q16)),(SIGN(N($G16)-N($Q16))+1)/2,"")</f>
      </c>
      <c r="I16" s="290">
        <f>IF(ISNUMBER(H17),(SIGN(1000*($H17-$R17)+$G17-$Q17)+1)/2,"")</f>
        <v>1</v>
      </c>
      <c r="K16" s="289"/>
      <c r="L16" s="289"/>
      <c r="M16" s="171">
        <v>4</v>
      </c>
      <c r="N16" s="172"/>
      <c r="O16" s="173"/>
      <c r="P16" s="173"/>
      <c r="Q16" s="174">
        <f>IF(AND(ISBLANK(N16),ISBLANK(O16)),"",N16+O16)</f>
      </c>
      <c r="R16" s="175">
        <f>IF(ISNUMBER($H16),1-$H16,"")</f>
      </c>
      <c r="S16" s="290">
        <f>IF(ISNUMBER($I16),1-$I16,"")</f>
        <v>0</v>
      </c>
    </row>
    <row r="17" spans="1:19" ht="15.75" customHeight="1">
      <c r="A17" s="291">
        <v>12577</v>
      </c>
      <c r="B17" s="291"/>
      <c r="C17" s="177" t="s">
        <v>17</v>
      </c>
      <c r="D17" s="178">
        <f>IF(ISNUMBER($G17),SUM(D13:D16),"")</f>
        <v>280</v>
      </c>
      <c r="E17" s="179">
        <f>IF(ISNUMBER($G17),SUM(E13:E16),"")</f>
        <v>150</v>
      </c>
      <c r="F17" s="179">
        <f>IF(ISNUMBER($G17),SUM(F13:F16),"")</f>
        <v>2</v>
      </c>
      <c r="G17" s="180">
        <f>IF(SUM($G13:$G16)+SUM($Q13:$Q16)&gt;0,SUM(G13:G16),"")</f>
        <v>430</v>
      </c>
      <c r="H17" s="178">
        <f>IF(ISNUMBER($G17),SUM(H13:H16),"")</f>
        <v>2</v>
      </c>
      <c r="I17" s="290"/>
      <c r="K17" s="291">
        <v>1640</v>
      </c>
      <c r="L17" s="291"/>
      <c r="M17" s="177" t="s">
        <v>17</v>
      </c>
      <c r="N17" s="178">
        <f>IF(ISNUMBER($G17),SUM(N13:N16),"")</f>
        <v>260</v>
      </c>
      <c r="O17" s="179">
        <f>IF(ISNUMBER($G17),SUM(O13:O16),"")</f>
        <v>137</v>
      </c>
      <c r="P17" s="179">
        <f>IF(ISNUMBER($G17),SUM(P13:P16),"")</f>
        <v>2</v>
      </c>
      <c r="Q17" s="180">
        <f>IF(SUM($G13:$G16)+SUM($Q13:$Q16)&gt;0,SUM(Q13:Q16),"")</f>
        <v>397</v>
      </c>
      <c r="R17" s="178">
        <f>IF(ISNUMBER($G17),SUM(R13:R16),"")</f>
        <v>0</v>
      </c>
      <c r="S17" s="290"/>
    </row>
    <row r="18" spans="1:19" ht="12.75" customHeight="1">
      <c r="A18" s="288" t="s">
        <v>109</v>
      </c>
      <c r="B18" s="288"/>
      <c r="C18" s="160">
        <v>1</v>
      </c>
      <c r="D18" s="161">
        <v>149</v>
      </c>
      <c r="E18" s="162">
        <v>71</v>
      </c>
      <c r="F18" s="162">
        <v>4</v>
      </c>
      <c r="G18" s="163">
        <f>IF(AND(ISBLANK(D18),ISBLANK(E18)),"",D18+E18)</f>
        <v>220</v>
      </c>
      <c r="H18" s="164">
        <f>IF(OR(ISNUMBER($G18),ISNUMBER($Q18)),(SIGN(N($G18)-N($Q18))+1)/2,"")</f>
        <v>1</v>
      </c>
      <c r="I18" s="165"/>
      <c r="K18" s="288" t="s">
        <v>110</v>
      </c>
      <c r="L18" s="288"/>
      <c r="M18" s="160">
        <v>1</v>
      </c>
      <c r="N18" s="161">
        <v>148</v>
      </c>
      <c r="O18" s="162">
        <v>33</v>
      </c>
      <c r="P18" s="162">
        <v>11</v>
      </c>
      <c r="Q18" s="163">
        <f>IF(AND(ISBLANK(N18),ISBLANK(O18)),"",N18+O18)</f>
        <v>181</v>
      </c>
      <c r="R18" s="164">
        <f>IF(ISNUMBER($H18),1-$H18,"")</f>
        <v>0</v>
      </c>
      <c r="S18" s="165"/>
    </row>
    <row r="19" spans="1:19" ht="12.75" customHeight="1">
      <c r="A19" s="288"/>
      <c r="B19" s="288"/>
      <c r="C19" s="166">
        <v>2</v>
      </c>
      <c r="D19" s="167">
        <v>155</v>
      </c>
      <c r="E19" s="168">
        <v>69</v>
      </c>
      <c r="F19" s="168">
        <v>1</v>
      </c>
      <c r="G19" s="169">
        <f>IF(AND(ISBLANK(D19),ISBLANK(E19)),"",D19+E19)</f>
        <v>224</v>
      </c>
      <c r="H19" s="170">
        <f>IF(OR(ISNUMBER($G19),ISNUMBER($Q19)),(SIGN(N($G19)-N($Q19))+1)/2,"")</f>
        <v>1</v>
      </c>
      <c r="I19" s="165"/>
      <c r="K19" s="288"/>
      <c r="L19" s="288"/>
      <c r="M19" s="166">
        <v>2</v>
      </c>
      <c r="N19" s="167">
        <v>140</v>
      </c>
      <c r="O19" s="168">
        <v>62</v>
      </c>
      <c r="P19" s="168">
        <v>6</v>
      </c>
      <c r="Q19" s="169">
        <f>IF(AND(ISBLANK(N19),ISBLANK(O19)),"",N19+O19)</f>
        <v>202</v>
      </c>
      <c r="R19" s="170">
        <f>IF(ISNUMBER($H19),1-$H19,"")</f>
        <v>0</v>
      </c>
      <c r="S19" s="165"/>
    </row>
    <row r="20" spans="1:19" ht="12.75" customHeight="1">
      <c r="A20" s="289" t="s">
        <v>111</v>
      </c>
      <c r="B20" s="289"/>
      <c r="C20" s="166">
        <v>3</v>
      </c>
      <c r="D20" s="167"/>
      <c r="E20" s="168"/>
      <c r="F20" s="168"/>
      <c r="G20" s="169">
        <f>IF(AND(ISBLANK(D20),ISBLANK(E20)),"",D20+E20)</f>
      </c>
      <c r="H20" s="170">
        <f>IF(OR(ISNUMBER($G20),ISNUMBER($Q20)),(SIGN(N($G20)-N($Q20))+1)/2,"")</f>
      </c>
      <c r="I20" s="165"/>
      <c r="K20" s="289" t="s">
        <v>30</v>
      </c>
      <c r="L20" s="289"/>
      <c r="M20" s="166">
        <v>3</v>
      </c>
      <c r="N20" s="167"/>
      <c r="O20" s="168"/>
      <c r="P20" s="168"/>
      <c r="Q20" s="169">
        <f>IF(AND(ISBLANK(N20),ISBLANK(O20)),"",N20+O20)</f>
      </c>
      <c r="R20" s="170">
        <f>IF(ISNUMBER($H20),1-$H20,"")</f>
      </c>
      <c r="S20" s="165"/>
    </row>
    <row r="21" spans="1:19" ht="12.75" customHeight="1">
      <c r="A21" s="289"/>
      <c r="B21" s="289"/>
      <c r="C21" s="171">
        <v>4</v>
      </c>
      <c r="D21" s="172"/>
      <c r="E21" s="173"/>
      <c r="F21" s="173"/>
      <c r="G21" s="174">
        <f>IF(AND(ISBLANK(D21),ISBLANK(E21)),"",D21+E21)</f>
      </c>
      <c r="H21" s="175">
        <f>IF(OR(ISNUMBER($G21),ISNUMBER($Q21)),(SIGN(N($G21)-N($Q21))+1)/2,"")</f>
      </c>
      <c r="I21" s="290">
        <f>IF(ISNUMBER(H22),(SIGN(1000*($H22-$R22)+$G22-$Q22)+1)/2,"")</f>
        <v>1</v>
      </c>
      <c r="K21" s="289"/>
      <c r="L21" s="289"/>
      <c r="M21" s="171">
        <v>4</v>
      </c>
      <c r="N21" s="172"/>
      <c r="O21" s="173"/>
      <c r="P21" s="173"/>
      <c r="Q21" s="174">
        <f>IF(AND(ISBLANK(N21),ISBLANK(O21)),"",N21+O21)</f>
      </c>
      <c r="R21" s="175">
        <f>IF(ISNUMBER($H21),1-$H21,"")</f>
      </c>
      <c r="S21" s="290">
        <f>IF(ISNUMBER($I21),1-$I21,"")</f>
        <v>0</v>
      </c>
    </row>
    <row r="22" spans="1:19" ht="15.75" customHeight="1">
      <c r="A22" s="291">
        <v>15286</v>
      </c>
      <c r="B22" s="291"/>
      <c r="C22" s="177" t="s">
        <v>17</v>
      </c>
      <c r="D22" s="178">
        <f>IF(ISNUMBER($G22),SUM(D18:D21),"")</f>
        <v>304</v>
      </c>
      <c r="E22" s="179">
        <f>IF(ISNUMBER($G22),SUM(E18:E21),"")</f>
        <v>140</v>
      </c>
      <c r="F22" s="179">
        <f>IF(ISNUMBER($G22),SUM(F18:F21),"")</f>
        <v>5</v>
      </c>
      <c r="G22" s="180">
        <f>IF(SUM($G18:$G21)+SUM($Q18:$Q21)&gt;0,SUM(G18:G21),"")</f>
        <v>444</v>
      </c>
      <c r="H22" s="178">
        <f>IF(ISNUMBER($G22),SUM(H18:H21),"")</f>
        <v>2</v>
      </c>
      <c r="I22" s="290"/>
      <c r="K22" s="291">
        <v>22549</v>
      </c>
      <c r="L22" s="291"/>
      <c r="M22" s="177" t="s">
        <v>17</v>
      </c>
      <c r="N22" s="178">
        <f>IF(ISNUMBER($G22),SUM(N18:N21),"")</f>
        <v>288</v>
      </c>
      <c r="O22" s="179">
        <f>IF(ISNUMBER($G22),SUM(O18:O21),"")</f>
        <v>95</v>
      </c>
      <c r="P22" s="179">
        <f>IF(ISNUMBER($G22),SUM(P18:P21),"")</f>
        <v>17</v>
      </c>
      <c r="Q22" s="180">
        <f>IF(SUM($G18:$G21)+SUM($Q18:$Q21)&gt;0,SUM(Q18:Q21),"")</f>
        <v>383</v>
      </c>
      <c r="R22" s="178">
        <f>IF(ISNUMBER($G22),SUM(R18:R21),"")</f>
        <v>0</v>
      </c>
      <c r="S22" s="290"/>
    </row>
    <row r="23" spans="1:19" ht="12.75" customHeight="1">
      <c r="A23" s="288" t="s">
        <v>112</v>
      </c>
      <c r="B23" s="288"/>
      <c r="C23" s="160">
        <v>1</v>
      </c>
      <c r="D23" s="161">
        <v>133</v>
      </c>
      <c r="E23" s="162">
        <v>72</v>
      </c>
      <c r="F23" s="162">
        <v>4</v>
      </c>
      <c r="G23" s="163">
        <f>IF(AND(ISBLANK(D23),ISBLANK(E23)),"",D23+E23)</f>
        <v>205</v>
      </c>
      <c r="H23" s="164">
        <f>IF(OR(ISNUMBER($G23),ISNUMBER($Q23)),(SIGN(N($G23)-N($Q23))+1)/2,"")</f>
        <v>1</v>
      </c>
      <c r="I23" s="165"/>
      <c r="K23" s="288" t="s">
        <v>113</v>
      </c>
      <c r="L23" s="288"/>
      <c r="M23" s="160">
        <v>1</v>
      </c>
      <c r="N23" s="161">
        <v>143</v>
      </c>
      <c r="O23" s="162">
        <v>52</v>
      </c>
      <c r="P23" s="162">
        <v>7</v>
      </c>
      <c r="Q23" s="163">
        <f>IF(AND(ISBLANK(N23),ISBLANK(O23)),"",N23+O23)</f>
        <v>195</v>
      </c>
      <c r="R23" s="164">
        <f>IF(ISNUMBER($H23),1-$H23,"")</f>
        <v>0</v>
      </c>
      <c r="S23" s="165"/>
    </row>
    <row r="24" spans="1:19" ht="12.75" customHeight="1">
      <c r="A24" s="288"/>
      <c r="B24" s="288"/>
      <c r="C24" s="166">
        <v>2</v>
      </c>
      <c r="D24" s="167">
        <v>143</v>
      </c>
      <c r="E24" s="168">
        <v>62</v>
      </c>
      <c r="F24" s="168">
        <v>2</v>
      </c>
      <c r="G24" s="169">
        <f>IF(AND(ISBLANK(D24),ISBLANK(E24)),"",D24+E24)</f>
        <v>205</v>
      </c>
      <c r="H24" s="170">
        <f>IF(OR(ISNUMBER($G24),ISNUMBER($Q24)),(SIGN(N($G24)-N($Q24))+1)/2,"")</f>
        <v>1</v>
      </c>
      <c r="I24" s="165"/>
      <c r="K24" s="288"/>
      <c r="L24" s="288"/>
      <c r="M24" s="166">
        <v>2</v>
      </c>
      <c r="N24" s="167">
        <v>132</v>
      </c>
      <c r="O24" s="168">
        <v>62</v>
      </c>
      <c r="P24" s="168">
        <v>7</v>
      </c>
      <c r="Q24" s="169">
        <f>IF(AND(ISBLANK(N24),ISBLANK(O24)),"",N24+O24)</f>
        <v>194</v>
      </c>
      <c r="R24" s="170">
        <f>IF(ISNUMBER($H24),1-$H24,"")</f>
        <v>0</v>
      </c>
      <c r="S24" s="165"/>
    </row>
    <row r="25" spans="1:19" ht="12.75" customHeight="1">
      <c r="A25" s="289" t="s">
        <v>114</v>
      </c>
      <c r="B25" s="289"/>
      <c r="C25" s="166">
        <v>3</v>
      </c>
      <c r="D25" s="167"/>
      <c r="E25" s="168"/>
      <c r="F25" s="168"/>
      <c r="G25" s="169">
        <f>IF(AND(ISBLANK(D25),ISBLANK(E25)),"",D25+E25)</f>
      </c>
      <c r="H25" s="170">
        <f>IF(OR(ISNUMBER($G25),ISNUMBER($Q25)),(SIGN(N($G25)-N($Q25))+1)/2,"")</f>
      </c>
      <c r="I25" s="165"/>
      <c r="K25" s="289" t="s">
        <v>115</v>
      </c>
      <c r="L25" s="289"/>
      <c r="M25" s="166">
        <v>3</v>
      </c>
      <c r="N25" s="167"/>
      <c r="O25" s="168"/>
      <c r="P25" s="168"/>
      <c r="Q25" s="169">
        <f>IF(AND(ISBLANK(N25),ISBLANK(O25)),"",N25+O25)</f>
      </c>
      <c r="R25" s="170">
        <f>IF(ISNUMBER($H25),1-$H25,"")</f>
      </c>
      <c r="S25" s="165"/>
    </row>
    <row r="26" spans="1:19" ht="12.75" customHeight="1">
      <c r="A26" s="289"/>
      <c r="B26" s="289"/>
      <c r="C26" s="171">
        <v>4</v>
      </c>
      <c r="D26" s="172"/>
      <c r="E26" s="173"/>
      <c r="F26" s="173"/>
      <c r="G26" s="174">
        <f>IF(AND(ISBLANK(D26),ISBLANK(E26)),"",D26+E26)</f>
      </c>
      <c r="H26" s="175">
        <f>IF(OR(ISNUMBER($G26),ISNUMBER($Q26)),(SIGN(N($G26)-N($Q26))+1)/2,"")</f>
      </c>
      <c r="I26" s="290">
        <f>IF(ISNUMBER(H27),(SIGN(1000*($H27-$R27)+$G27-$Q27)+1)/2,"")</f>
        <v>1</v>
      </c>
      <c r="K26" s="289"/>
      <c r="L26" s="289"/>
      <c r="M26" s="171">
        <v>4</v>
      </c>
      <c r="N26" s="172"/>
      <c r="O26" s="173"/>
      <c r="P26" s="173"/>
      <c r="Q26" s="174">
        <f>IF(AND(ISBLANK(N26),ISBLANK(O26)),"",N26+O26)</f>
      </c>
      <c r="R26" s="175">
        <f>IF(ISNUMBER($H26),1-$H26,"")</f>
      </c>
      <c r="S26" s="290">
        <f>IF(ISNUMBER($I26),1-$I26,"")</f>
        <v>0</v>
      </c>
    </row>
    <row r="27" spans="1:19" ht="15.75" customHeight="1">
      <c r="A27" s="291">
        <v>5957</v>
      </c>
      <c r="B27" s="291"/>
      <c r="C27" s="177" t="s">
        <v>17</v>
      </c>
      <c r="D27" s="178">
        <f>IF(ISNUMBER($G27),SUM(D23:D26),"")</f>
        <v>276</v>
      </c>
      <c r="E27" s="179">
        <f>IF(ISNUMBER($G27),SUM(E23:E26),"")</f>
        <v>134</v>
      </c>
      <c r="F27" s="179">
        <f>IF(ISNUMBER($G27),SUM(F23:F26),"")</f>
        <v>6</v>
      </c>
      <c r="G27" s="180">
        <f>IF(SUM($G23:$G26)+SUM($Q23:$Q26)&gt;0,SUM(G23:G26),"")</f>
        <v>410</v>
      </c>
      <c r="H27" s="178">
        <f>IF(ISNUMBER($G27),SUM(H23:H26),"")</f>
        <v>2</v>
      </c>
      <c r="I27" s="290"/>
      <c r="K27" s="291">
        <v>23037</v>
      </c>
      <c r="L27" s="291"/>
      <c r="M27" s="177" t="s">
        <v>17</v>
      </c>
      <c r="N27" s="178">
        <f>IF(ISNUMBER($G27),SUM(N23:N26),"")</f>
        <v>275</v>
      </c>
      <c r="O27" s="179">
        <f>IF(ISNUMBER($G27),SUM(O23:O26),"")</f>
        <v>114</v>
      </c>
      <c r="P27" s="179">
        <f>IF(ISNUMBER($G27),SUM(P23:P26),"")</f>
        <v>14</v>
      </c>
      <c r="Q27" s="180">
        <f>IF(SUM($G23:$G26)+SUM($Q23:$Q26)&gt;0,SUM(Q23:Q26),"")</f>
        <v>389</v>
      </c>
      <c r="R27" s="178">
        <f>IF(ISNUMBER($G27),SUM(R23:R26),"")</f>
        <v>0</v>
      </c>
      <c r="S27" s="290"/>
    </row>
    <row r="28" spans="1:19" ht="12.75" customHeight="1">
      <c r="A28" s="288" t="s">
        <v>116</v>
      </c>
      <c r="B28" s="288"/>
      <c r="C28" s="160">
        <v>1</v>
      </c>
      <c r="D28" s="161">
        <v>132</v>
      </c>
      <c r="E28" s="162">
        <v>80</v>
      </c>
      <c r="F28" s="162">
        <v>1</v>
      </c>
      <c r="G28" s="163">
        <f>IF(AND(ISBLANK(D28),ISBLANK(E28)),"",D28+E28)</f>
        <v>212</v>
      </c>
      <c r="H28" s="164">
        <f>IF(OR(ISNUMBER($G28),ISNUMBER($Q28)),(SIGN(N($G28)-N($Q28))+1)/2,"")</f>
        <v>1</v>
      </c>
      <c r="I28" s="165"/>
      <c r="K28" s="288" t="s">
        <v>21</v>
      </c>
      <c r="L28" s="288"/>
      <c r="M28" s="160">
        <v>1</v>
      </c>
      <c r="N28" s="161">
        <v>145</v>
      </c>
      <c r="O28" s="162">
        <v>56</v>
      </c>
      <c r="P28" s="162">
        <v>7</v>
      </c>
      <c r="Q28" s="163">
        <f>IF(AND(ISBLANK(N28),ISBLANK(O28)),"",N28+O28)</f>
        <v>201</v>
      </c>
      <c r="R28" s="164">
        <f>IF(ISNUMBER($H28),1-$H28,"")</f>
        <v>0</v>
      </c>
      <c r="S28" s="165"/>
    </row>
    <row r="29" spans="1:19" ht="12.75" customHeight="1">
      <c r="A29" s="288"/>
      <c r="B29" s="288"/>
      <c r="C29" s="166">
        <v>2</v>
      </c>
      <c r="D29" s="167">
        <v>141</v>
      </c>
      <c r="E29" s="168">
        <v>62</v>
      </c>
      <c r="F29" s="168">
        <v>1</v>
      </c>
      <c r="G29" s="169">
        <f>IF(AND(ISBLANK(D29),ISBLANK(E29)),"",D29+E29)</f>
        <v>203</v>
      </c>
      <c r="H29" s="170">
        <f>IF(OR(ISNUMBER($G29),ISNUMBER($Q29)),(SIGN(N($G29)-N($Q29))+1)/2,"")</f>
        <v>1</v>
      </c>
      <c r="I29" s="165"/>
      <c r="K29" s="288"/>
      <c r="L29" s="288"/>
      <c r="M29" s="166">
        <v>2</v>
      </c>
      <c r="N29" s="167">
        <v>144</v>
      </c>
      <c r="O29" s="168">
        <v>58</v>
      </c>
      <c r="P29" s="168">
        <v>4</v>
      </c>
      <c r="Q29" s="169">
        <f>IF(AND(ISBLANK(N29),ISBLANK(O29)),"",N29+O29)</f>
        <v>202</v>
      </c>
      <c r="R29" s="170">
        <f>IF(ISNUMBER($H29),1-$H29,"")</f>
        <v>0</v>
      </c>
      <c r="S29" s="165"/>
    </row>
    <row r="30" spans="1:19" ht="12.75" customHeight="1">
      <c r="A30" s="289" t="s">
        <v>41</v>
      </c>
      <c r="B30" s="289"/>
      <c r="C30" s="166">
        <v>3</v>
      </c>
      <c r="D30" s="167"/>
      <c r="E30" s="168"/>
      <c r="F30" s="168"/>
      <c r="G30" s="169">
        <f>IF(AND(ISBLANK(D30),ISBLANK(E30)),"",D30+E30)</f>
      </c>
      <c r="H30" s="170">
        <f>IF(OR(ISNUMBER($G30),ISNUMBER($Q30)),(SIGN(N($G30)-N($Q30))+1)/2,"")</f>
      </c>
      <c r="I30" s="165"/>
      <c r="K30" s="289" t="s">
        <v>117</v>
      </c>
      <c r="L30" s="289"/>
      <c r="M30" s="166">
        <v>3</v>
      </c>
      <c r="N30" s="167"/>
      <c r="O30" s="168"/>
      <c r="P30" s="168"/>
      <c r="Q30" s="169">
        <f>IF(AND(ISBLANK(N30),ISBLANK(O30)),"",N30+O30)</f>
      </c>
      <c r="R30" s="170">
        <f>IF(ISNUMBER($H30),1-$H30,"")</f>
      </c>
      <c r="S30" s="165"/>
    </row>
    <row r="31" spans="1:19" ht="12.75" customHeight="1">
      <c r="A31" s="289"/>
      <c r="B31" s="289"/>
      <c r="C31" s="171">
        <v>4</v>
      </c>
      <c r="D31" s="172"/>
      <c r="E31" s="173"/>
      <c r="F31" s="173"/>
      <c r="G31" s="174">
        <f>IF(AND(ISBLANK(D31),ISBLANK(E31)),"",D31+E31)</f>
      </c>
      <c r="H31" s="175">
        <f>IF(OR(ISNUMBER($G31),ISNUMBER($Q31)),(SIGN(N($G31)-N($Q31))+1)/2,"")</f>
      </c>
      <c r="I31" s="290">
        <f>IF(ISNUMBER(H32),(SIGN(1000*($H32-$R32)+$G32-$Q32)+1)/2,"")</f>
        <v>1</v>
      </c>
      <c r="K31" s="289"/>
      <c r="L31" s="289"/>
      <c r="M31" s="171">
        <v>4</v>
      </c>
      <c r="N31" s="172"/>
      <c r="O31" s="173"/>
      <c r="P31" s="173"/>
      <c r="Q31" s="174">
        <f>IF(AND(ISBLANK(N31),ISBLANK(O31)),"",N31+O31)</f>
      </c>
      <c r="R31" s="175">
        <f>IF(ISNUMBER($H31),1-$H31,"")</f>
      </c>
      <c r="S31" s="290">
        <f>IF(ISNUMBER($I31),1-$I31,"")</f>
        <v>0</v>
      </c>
    </row>
    <row r="32" spans="1:19" ht="15.75" customHeight="1">
      <c r="A32" s="291">
        <v>4982</v>
      </c>
      <c r="B32" s="291"/>
      <c r="C32" s="177" t="s">
        <v>17</v>
      </c>
      <c r="D32" s="178">
        <f>IF(ISNUMBER($G32),SUM(D28:D31),"")</f>
        <v>273</v>
      </c>
      <c r="E32" s="179">
        <f>IF(ISNUMBER($G32),SUM(E28:E31),"")</f>
        <v>142</v>
      </c>
      <c r="F32" s="179">
        <f>IF(ISNUMBER($G32),SUM(F28:F31),"")</f>
        <v>2</v>
      </c>
      <c r="G32" s="180">
        <f>IF(SUM($G28:$G31)+SUM($Q28:$Q31)&gt;0,SUM(G28:G31),"")</f>
        <v>415</v>
      </c>
      <c r="H32" s="178">
        <f>IF(ISNUMBER($G32),SUM(H28:H31),"")</f>
        <v>2</v>
      </c>
      <c r="I32" s="290"/>
      <c r="K32" s="291">
        <v>22237</v>
      </c>
      <c r="L32" s="291"/>
      <c r="M32" s="177" t="s">
        <v>17</v>
      </c>
      <c r="N32" s="178">
        <f>IF(ISNUMBER($G32),SUM(N28:N31),"")</f>
        <v>289</v>
      </c>
      <c r="O32" s="179">
        <f>IF(ISNUMBER($G32),SUM(O28:O31),"")</f>
        <v>114</v>
      </c>
      <c r="P32" s="179">
        <f>IF(ISNUMBER($G32),SUM(P28:P31),"")</f>
        <v>11</v>
      </c>
      <c r="Q32" s="180">
        <f>IF(SUM($G28:$G31)+SUM($Q28:$Q31)&gt;0,SUM(Q28:Q31),"")</f>
        <v>403</v>
      </c>
      <c r="R32" s="178">
        <f>IF(ISNUMBER($G32),SUM(R28:R31),"")</f>
        <v>0</v>
      </c>
      <c r="S32" s="290"/>
    </row>
    <row r="33" spans="1:19" ht="12.75" customHeight="1">
      <c r="A33" s="288" t="s">
        <v>118</v>
      </c>
      <c r="B33" s="288"/>
      <c r="C33" s="160">
        <v>1</v>
      </c>
      <c r="D33" s="161">
        <v>156</v>
      </c>
      <c r="E33" s="162">
        <v>80</v>
      </c>
      <c r="F33" s="162">
        <v>1</v>
      </c>
      <c r="G33" s="163">
        <f>IF(AND(ISBLANK(D33),ISBLANK(E33)),"",D33+E33)</f>
        <v>236</v>
      </c>
      <c r="H33" s="164">
        <f>IF(OR(ISNUMBER($G33),ISNUMBER($Q33)),(SIGN(N($G33)-N($Q33))+1)/2,"")</f>
        <v>1</v>
      </c>
      <c r="I33" s="165"/>
      <c r="K33" s="288" t="s">
        <v>119</v>
      </c>
      <c r="L33" s="288"/>
      <c r="M33" s="160">
        <v>1</v>
      </c>
      <c r="N33" s="161">
        <v>161</v>
      </c>
      <c r="O33" s="162">
        <v>54</v>
      </c>
      <c r="P33" s="162">
        <v>4</v>
      </c>
      <c r="Q33" s="163">
        <f>IF(AND(ISBLANK(N33),ISBLANK(O33)),"",N33+O33)</f>
        <v>215</v>
      </c>
      <c r="R33" s="164">
        <f>IF(ISNUMBER($H33),1-$H33,"")</f>
        <v>0</v>
      </c>
      <c r="S33" s="165"/>
    </row>
    <row r="34" spans="1:19" ht="12.75" customHeight="1">
      <c r="A34" s="288"/>
      <c r="B34" s="288"/>
      <c r="C34" s="166">
        <v>2</v>
      </c>
      <c r="D34" s="167">
        <v>154</v>
      </c>
      <c r="E34" s="168">
        <v>63</v>
      </c>
      <c r="F34" s="168">
        <v>3</v>
      </c>
      <c r="G34" s="169">
        <f>IF(AND(ISBLANK(D34),ISBLANK(E34)),"",D34+E34)</f>
        <v>217</v>
      </c>
      <c r="H34" s="170">
        <f>IF(OR(ISNUMBER($G34),ISNUMBER($Q34)),(SIGN(N($G34)-N($Q34))+1)/2,"")</f>
        <v>1</v>
      </c>
      <c r="I34" s="165"/>
      <c r="K34" s="288"/>
      <c r="L34" s="288"/>
      <c r="M34" s="166">
        <v>2</v>
      </c>
      <c r="N34" s="167">
        <v>146</v>
      </c>
      <c r="O34" s="168">
        <v>45</v>
      </c>
      <c r="P34" s="168">
        <v>8</v>
      </c>
      <c r="Q34" s="169">
        <f>IF(AND(ISBLANK(N34),ISBLANK(O34)),"",N34+O34)</f>
        <v>191</v>
      </c>
      <c r="R34" s="170">
        <f>IF(ISNUMBER($H34),1-$H34,"")</f>
        <v>0</v>
      </c>
      <c r="S34" s="165"/>
    </row>
    <row r="35" spans="1:19" ht="12.75" customHeight="1">
      <c r="A35" s="289" t="s">
        <v>26</v>
      </c>
      <c r="B35" s="289"/>
      <c r="C35" s="166">
        <v>3</v>
      </c>
      <c r="D35" s="167"/>
      <c r="E35" s="168"/>
      <c r="F35" s="168"/>
      <c r="G35" s="169">
        <f>IF(AND(ISBLANK(D35),ISBLANK(E35)),"",D35+E35)</f>
      </c>
      <c r="H35" s="170">
        <f>IF(OR(ISNUMBER($G35),ISNUMBER($Q35)),(SIGN(N($G35)-N($Q35))+1)/2,"")</f>
      </c>
      <c r="I35" s="165"/>
      <c r="K35" s="289" t="s">
        <v>120</v>
      </c>
      <c r="L35" s="289"/>
      <c r="M35" s="166">
        <v>3</v>
      </c>
      <c r="N35" s="167"/>
      <c r="O35" s="168"/>
      <c r="P35" s="168"/>
      <c r="Q35" s="169">
        <f>IF(AND(ISBLANK(N35),ISBLANK(O35)),"",N35+O35)</f>
      </c>
      <c r="R35" s="170">
        <f>IF(ISNUMBER($H35),1-$H35,"")</f>
      </c>
      <c r="S35" s="165"/>
    </row>
    <row r="36" spans="1:19" ht="12.75" customHeight="1">
      <c r="A36" s="289"/>
      <c r="B36" s="289"/>
      <c r="C36" s="171">
        <v>4</v>
      </c>
      <c r="D36" s="172"/>
      <c r="E36" s="173"/>
      <c r="F36" s="173"/>
      <c r="G36" s="174">
        <f>IF(AND(ISBLANK(D36),ISBLANK(E36)),"",D36+E36)</f>
      </c>
      <c r="H36" s="175">
        <f>IF(OR(ISNUMBER($G36),ISNUMBER($Q36)),(SIGN(N($G36)-N($Q36))+1)/2,"")</f>
      </c>
      <c r="I36" s="290">
        <f>IF(ISNUMBER(H37),(SIGN(1000*($H37-$R37)+$G37-$Q37)+1)/2,"")</f>
        <v>1</v>
      </c>
      <c r="K36" s="289"/>
      <c r="L36" s="289"/>
      <c r="M36" s="171">
        <v>4</v>
      </c>
      <c r="N36" s="172"/>
      <c r="O36" s="173"/>
      <c r="P36" s="173"/>
      <c r="Q36" s="174">
        <f>IF(AND(ISBLANK(N36),ISBLANK(O36)),"",N36+O36)</f>
      </c>
      <c r="R36" s="175">
        <f>IF(ISNUMBER($H36),1-$H36,"")</f>
      </c>
      <c r="S36" s="290">
        <f>IF(ISNUMBER($I36),1-$I36,"")</f>
        <v>0</v>
      </c>
    </row>
    <row r="37" spans="1:19" ht="15.75" customHeight="1">
      <c r="A37" s="291">
        <v>1900</v>
      </c>
      <c r="B37" s="291"/>
      <c r="C37" s="177" t="s">
        <v>17</v>
      </c>
      <c r="D37" s="178">
        <f>IF(ISNUMBER($G37),SUM(D33:D36),"")</f>
        <v>310</v>
      </c>
      <c r="E37" s="179">
        <f>IF(ISNUMBER($G37),SUM(E33:E36),"")</f>
        <v>143</v>
      </c>
      <c r="F37" s="179">
        <f>IF(ISNUMBER($G37),SUM(F33:F36),"")</f>
        <v>4</v>
      </c>
      <c r="G37" s="180">
        <f>IF(SUM($G33:$G36)+SUM($Q33:$Q36)&gt;0,SUM(G33:G36),"")</f>
        <v>453</v>
      </c>
      <c r="H37" s="178">
        <f>IF(ISNUMBER($G37),SUM(H33:H36),"")</f>
        <v>2</v>
      </c>
      <c r="I37" s="290"/>
      <c r="K37" s="291">
        <v>1631</v>
      </c>
      <c r="L37" s="291"/>
      <c r="M37" s="177" t="s">
        <v>17</v>
      </c>
      <c r="N37" s="178">
        <f>IF(ISNUMBER($G37),SUM(N33:N36),"")</f>
        <v>307</v>
      </c>
      <c r="O37" s="179">
        <f>IF(ISNUMBER($G37),SUM(O33:O36),"")</f>
        <v>99</v>
      </c>
      <c r="P37" s="179">
        <f>IF(ISNUMBER($G37),SUM(P33:P36),"")</f>
        <v>12</v>
      </c>
      <c r="Q37" s="180">
        <f>IF(SUM($G33:$G36)+SUM($Q33:$Q36)&gt;0,SUM(Q33:Q36),"")</f>
        <v>406</v>
      </c>
      <c r="R37" s="178">
        <f>IF(ISNUMBER($G37),SUM(R33:R36),"")</f>
        <v>0</v>
      </c>
      <c r="S37" s="290"/>
    </row>
    <row r="38" ht="4.5" customHeight="1"/>
    <row r="39" spans="1:19" ht="19.5" customHeight="1">
      <c r="A39" s="181"/>
      <c r="B39" s="182"/>
      <c r="C39" s="183" t="s">
        <v>42</v>
      </c>
      <c r="D39" s="184">
        <f>IF(ISNUMBER($G39),SUM(D12,D17,D22,D27,D32,D37),"")</f>
        <v>1750</v>
      </c>
      <c r="E39" s="185">
        <f>IF(ISNUMBER($G39),SUM(E12,E17,E22,E27,E32,E37),"")</f>
        <v>823</v>
      </c>
      <c r="F39" s="185">
        <f>IF(ISNUMBER($G39),SUM(F12,F17,F22,F27,F32,F37),"")</f>
        <v>22</v>
      </c>
      <c r="G39" s="186">
        <f>IF(SUM($G$8:$G$37)+SUM($Q$8:$Q$37)&gt;0,SUM(G12,G17,G22,G27,G32,G37),"")</f>
        <v>2573</v>
      </c>
      <c r="H39" s="187">
        <f>IF(SUM($G$8:$G$37)+SUM($Q$8:$Q$37)&gt;0,SUM(H12,H17,H22,H27,H32,H37),"")</f>
        <v>10</v>
      </c>
      <c r="I39" s="176">
        <f>IF(ISNUMBER($G39),(SIGN($G39-$Q39)+1)/IF(COUNT(I$11,I$16,I$21,I$26,I$31,I$36)&gt;3,1,2),"")</f>
        <v>2</v>
      </c>
      <c r="K39" s="181"/>
      <c r="L39" s="182"/>
      <c r="M39" s="183" t="s">
        <v>42</v>
      </c>
      <c r="N39" s="184">
        <f>IF(ISNUMBER($G39),SUM(N12,N17,N22,N27,N32,N37),"")</f>
        <v>1713</v>
      </c>
      <c r="O39" s="185">
        <f>IF(ISNUMBER($G39),SUM(O12,O17,O22,O27,O32,O37),"")</f>
        <v>707</v>
      </c>
      <c r="P39" s="185">
        <f>IF(ISNUMBER($G39),SUM(P12,P17,P22,P27,P32,P37),"")</f>
        <v>60</v>
      </c>
      <c r="Q39" s="186">
        <f>IF(SUM($G$8:$G$37)+SUM($Q$8:$Q$37)&gt;0,SUM(Q12,Q17,Q22,Q27,Q32,Q37),"")</f>
        <v>2420</v>
      </c>
      <c r="R39" s="187">
        <f>IF(SUM($G$8:$G$37)+SUM($Q$8:$Q$37)&gt;0,SUM(R12,R17,R22,R27,R32,R37),"")</f>
        <v>2</v>
      </c>
      <c r="S39" s="176">
        <f>IF(ISNUMBER($I39),IF(COUNT(S$11,S$16,S$21,S$26,S$31,S$36)&gt;3,2,1)-$I39,"")</f>
        <v>0</v>
      </c>
    </row>
    <row r="40" ht="4.5" customHeight="1"/>
    <row r="41" spans="1:19" ht="18" customHeight="1">
      <c r="A41" s="188"/>
      <c r="B41" s="189" t="s">
        <v>43</v>
      </c>
      <c r="C41" s="292" t="s">
        <v>121</v>
      </c>
      <c r="D41" s="292"/>
      <c r="E41" s="292"/>
      <c r="G41" s="293" t="s">
        <v>45</v>
      </c>
      <c r="H41" s="293"/>
      <c r="I41" s="190">
        <f>IF(ISNUMBER(I$39),SUM(I11,I16,I21,I26,I31,I36,I39),"")</f>
        <v>7</v>
      </c>
      <c r="K41" s="188"/>
      <c r="L41" s="189" t="s">
        <v>43</v>
      </c>
      <c r="M41" s="292" t="s">
        <v>122</v>
      </c>
      <c r="N41" s="292"/>
      <c r="O41" s="292"/>
      <c r="Q41" s="293" t="s">
        <v>45</v>
      </c>
      <c r="R41" s="293"/>
      <c r="S41" s="190">
        <f>IF(ISNUMBER(S$39),SUM(S11,S16,S21,S26,S31,S36,S39),"")</f>
        <v>1</v>
      </c>
    </row>
    <row r="42" spans="1:19" ht="18" customHeight="1">
      <c r="A42" s="188"/>
      <c r="B42" s="189" t="s">
        <v>47</v>
      </c>
      <c r="C42" s="294"/>
      <c r="D42" s="294"/>
      <c r="E42" s="294"/>
      <c r="G42" s="191"/>
      <c r="H42" s="191"/>
      <c r="I42" s="191"/>
      <c r="K42" s="188"/>
      <c r="L42" s="189" t="s">
        <v>47</v>
      </c>
      <c r="M42" s="294"/>
      <c r="N42" s="294"/>
      <c r="O42" s="294"/>
      <c r="Q42" s="191"/>
      <c r="R42" s="191"/>
      <c r="S42" s="191"/>
    </row>
    <row r="43" spans="1:19" ht="19.5" customHeight="1">
      <c r="A43" s="189" t="s">
        <v>48</v>
      </c>
      <c r="B43" s="189" t="s">
        <v>49</v>
      </c>
      <c r="C43" s="295" t="s">
        <v>123</v>
      </c>
      <c r="D43" s="295"/>
      <c r="E43" s="295"/>
      <c r="F43" s="295"/>
      <c r="G43" s="295"/>
      <c r="H43" s="295"/>
      <c r="I43" s="189"/>
      <c r="J43" s="189"/>
      <c r="K43" s="189" t="s">
        <v>51</v>
      </c>
      <c r="L43" s="295" t="s">
        <v>124</v>
      </c>
      <c r="M43" s="295"/>
      <c r="O43" s="189" t="s">
        <v>47</v>
      </c>
      <c r="P43" s="295"/>
      <c r="Q43" s="295"/>
      <c r="R43" s="295"/>
      <c r="S43" s="295"/>
    </row>
    <row r="44" spans="5:8" ht="9.75" customHeight="1">
      <c r="E44" s="188"/>
      <c r="H44" s="188"/>
    </row>
    <row r="45" ht="30" customHeight="1">
      <c r="A45" s="192" t="str">
        <f>"Technické podmínky utkání:   "&amp;$B$3&amp;IF(ISBLANK($B$3),""," – ")&amp;$L$3</f>
        <v>Technické podmínky utkání:   KK Kosmonosy "B" – TJ Sokol Kolín "B"</v>
      </c>
    </row>
    <row r="46" spans="2:11" ht="19.5" customHeight="1">
      <c r="B46" s="152" t="s">
        <v>54</v>
      </c>
      <c r="C46" s="296">
        <v>0.7916666666666666</v>
      </c>
      <c r="D46" s="296"/>
      <c r="I46" s="152" t="s">
        <v>55</v>
      </c>
      <c r="J46" s="297">
        <v>19</v>
      </c>
      <c r="K46" s="297"/>
    </row>
    <row r="47" spans="2:19" ht="19.5" customHeight="1">
      <c r="B47" s="152" t="s">
        <v>56</v>
      </c>
      <c r="C47" s="298">
        <v>0.8958333333333334</v>
      </c>
      <c r="D47" s="298"/>
      <c r="I47" s="152" t="s">
        <v>57</v>
      </c>
      <c r="J47" s="299">
        <v>5</v>
      </c>
      <c r="K47" s="299"/>
      <c r="P47" s="152" t="s">
        <v>58</v>
      </c>
      <c r="Q47" s="300">
        <v>43708</v>
      </c>
      <c r="R47" s="300"/>
      <c r="S47" s="300"/>
    </row>
    <row r="48" ht="9.75" customHeight="1"/>
    <row r="49" spans="1:19" ht="15" customHeight="1">
      <c r="A49" s="301" t="s">
        <v>59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</row>
    <row r="50" spans="1:19" ht="81" customHeight="1">
      <c r="A50" s="30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</row>
    <row r="51" ht="4.5" customHeight="1"/>
    <row r="52" spans="1:19" ht="15" customHeight="1">
      <c r="A52" s="301" t="s">
        <v>60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</row>
    <row r="53" spans="1:19" ht="6" customHeight="1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5"/>
    </row>
    <row r="54" spans="1:19" ht="21" customHeight="1">
      <c r="A54" s="196" t="s">
        <v>5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7" t="s">
        <v>7</v>
      </c>
      <c r="L54" s="194"/>
      <c r="M54" s="194"/>
      <c r="N54" s="194"/>
      <c r="O54" s="194"/>
      <c r="P54" s="194"/>
      <c r="Q54" s="194"/>
      <c r="R54" s="194"/>
      <c r="S54" s="195"/>
    </row>
    <row r="55" spans="1:19" ht="21" customHeight="1">
      <c r="A55" s="198"/>
      <c r="B55" s="199" t="s">
        <v>61</v>
      </c>
      <c r="C55" s="200"/>
      <c r="D55" s="201"/>
      <c r="E55" s="199" t="s">
        <v>62</v>
      </c>
      <c r="F55" s="200"/>
      <c r="G55" s="200"/>
      <c r="H55" s="200"/>
      <c r="I55" s="201"/>
      <c r="J55" s="194"/>
      <c r="K55" s="202"/>
      <c r="L55" s="199" t="s">
        <v>61</v>
      </c>
      <c r="M55" s="200"/>
      <c r="N55" s="201"/>
      <c r="O55" s="199" t="s">
        <v>62</v>
      </c>
      <c r="P55" s="200"/>
      <c r="Q55" s="200"/>
      <c r="R55" s="200"/>
      <c r="S55" s="203"/>
    </row>
    <row r="56" spans="1:19" ht="21" customHeight="1">
      <c r="A56" s="204" t="s">
        <v>63</v>
      </c>
      <c r="B56" s="205" t="s">
        <v>64</v>
      </c>
      <c r="C56" s="206"/>
      <c r="D56" s="207" t="s">
        <v>65</v>
      </c>
      <c r="E56" s="205" t="s">
        <v>64</v>
      </c>
      <c r="F56" s="208"/>
      <c r="G56" s="208"/>
      <c r="H56" s="209"/>
      <c r="I56" s="207" t="s">
        <v>65</v>
      </c>
      <c r="J56" s="194"/>
      <c r="K56" s="210" t="s">
        <v>63</v>
      </c>
      <c r="L56" s="205" t="s">
        <v>64</v>
      </c>
      <c r="M56" s="206"/>
      <c r="N56" s="207" t="s">
        <v>65</v>
      </c>
      <c r="O56" s="205" t="s">
        <v>64</v>
      </c>
      <c r="P56" s="208"/>
      <c r="Q56" s="208"/>
      <c r="R56" s="209"/>
      <c r="S56" s="211" t="s">
        <v>65</v>
      </c>
    </row>
    <row r="57" spans="1:19" ht="21" customHeight="1">
      <c r="A57" s="212"/>
      <c r="B57" s="303"/>
      <c r="C57" s="303"/>
      <c r="D57" s="213"/>
      <c r="E57" s="303"/>
      <c r="F57" s="303"/>
      <c r="G57" s="303"/>
      <c r="H57" s="303"/>
      <c r="I57" s="213"/>
      <c r="J57" s="194"/>
      <c r="K57" s="214"/>
      <c r="L57" s="303"/>
      <c r="M57" s="303"/>
      <c r="N57" s="213"/>
      <c r="O57" s="303"/>
      <c r="P57" s="303"/>
      <c r="Q57" s="303"/>
      <c r="R57" s="303"/>
      <c r="S57" s="215"/>
    </row>
    <row r="58" spans="1:19" ht="21" customHeight="1">
      <c r="A58" s="212"/>
      <c r="B58" s="303"/>
      <c r="C58" s="303"/>
      <c r="D58" s="213"/>
      <c r="E58" s="303"/>
      <c r="F58" s="303"/>
      <c r="G58" s="303"/>
      <c r="H58" s="303"/>
      <c r="I58" s="213"/>
      <c r="J58" s="194"/>
      <c r="K58" s="214"/>
      <c r="L58" s="303"/>
      <c r="M58" s="303"/>
      <c r="N58" s="213"/>
      <c r="O58" s="303"/>
      <c r="P58" s="303"/>
      <c r="Q58" s="303"/>
      <c r="R58" s="303"/>
      <c r="S58" s="215"/>
    </row>
    <row r="59" spans="1:19" ht="12" customHeight="1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8"/>
    </row>
    <row r="60" ht="4.5" customHeight="1"/>
    <row r="61" spans="1:19" ht="15" customHeight="1">
      <c r="A61" s="301" t="s">
        <v>66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</row>
    <row r="62" spans="1:19" ht="81" customHeight="1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</row>
    <row r="63" ht="4.5" customHeight="1"/>
    <row r="64" spans="1:19" ht="15" customHeight="1">
      <c r="A64" s="301" t="s">
        <v>67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</row>
    <row r="65" spans="1:19" ht="81" customHeight="1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</row>
    <row r="66" spans="1:8" ht="30" customHeight="1">
      <c r="A66" s="219"/>
      <c r="B66" s="220" t="s">
        <v>68</v>
      </c>
      <c r="C66" s="304">
        <v>42754</v>
      </c>
      <c r="D66" s="304"/>
      <c r="E66" s="304"/>
      <c r="F66" s="304"/>
      <c r="G66" s="304"/>
      <c r="H66" s="304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5">
    <dataValidation type="date" allowBlank="1" showErrorMessage="1" sqref="Q1:S1">
      <formula1>36526</formula1>
      <formula2>73050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57421875" style="81" customWidth="1"/>
    <col min="2" max="2" width="15.57421875" style="81" customWidth="1"/>
    <col min="3" max="3" width="5.57421875" style="81" customWidth="1"/>
    <col min="4" max="5" width="6.57421875" style="81" customWidth="1"/>
    <col min="6" max="6" width="4.57421875" style="81" customWidth="1"/>
    <col min="7" max="7" width="6.57421875" style="81" customWidth="1"/>
    <col min="8" max="8" width="6.140625" style="81" customWidth="1"/>
    <col min="9" max="9" width="6.57421875" style="81" customWidth="1"/>
    <col min="10" max="10" width="1.57421875" style="81" customWidth="1"/>
    <col min="11" max="11" width="10.57421875" style="81" customWidth="1"/>
    <col min="12" max="12" width="15.57421875" style="81" customWidth="1"/>
    <col min="13" max="13" width="5.57421875" style="81" customWidth="1"/>
    <col min="14" max="15" width="6.57421875" style="81" customWidth="1"/>
    <col min="16" max="16" width="4.57421875" style="81" customWidth="1"/>
    <col min="17" max="17" width="6.57421875" style="81" customWidth="1"/>
    <col min="18" max="18" width="6.140625" style="81" customWidth="1"/>
    <col min="19" max="19" width="6.57421875" style="81" customWidth="1"/>
    <col min="20" max="16384" width="9.00390625" style="81" customWidth="1"/>
  </cols>
  <sheetData>
    <row r="1" spans="1:19" ht="26.25" customHeight="1">
      <c r="A1"/>
      <c r="B1" s="249" t="s">
        <v>0</v>
      </c>
      <c r="C1" s="249"/>
      <c r="D1" s="250" t="s">
        <v>1</v>
      </c>
      <c r="E1" s="250"/>
      <c r="F1" s="250"/>
      <c r="G1" s="250"/>
      <c r="H1" s="250"/>
      <c r="I1" s="250"/>
      <c r="J1"/>
      <c r="K1" s="82" t="s">
        <v>2</v>
      </c>
      <c r="L1" s="251" t="s">
        <v>125</v>
      </c>
      <c r="M1" s="251"/>
      <c r="N1" s="251"/>
      <c r="O1" s="252" t="s">
        <v>4</v>
      </c>
      <c r="P1" s="252"/>
      <c r="Q1" s="305">
        <v>42754</v>
      </c>
      <c r="R1" s="305"/>
      <c r="S1" s="305"/>
    </row>
    <row r="2" spans="1:19" ht="6" customHeight="1">
      <c r="A2"/>
      <c r="B2" s="249"/>
      <c r="C2" s="24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9.5" customHeight="1">
      <c r="A3" s="83" t="s">
        <v>5</v>
      </c>
      <c r="B3" s="306" t="s">
        <v>126</v>
      </c>
      <c r="C3" s="306"/>
      <c r="D3" s="306"/>
      <c r="E3" s="306"/>
      <c r="F3" s="306"/>
      <c r="G3" s="306"/>
      <c r="H3" s="306"/>
      <c r="I3" s="306"/>
      <c r="J3"/>
      <c r="K3" s="83" t="s">
        <v>7</v>
      </c>
      <c r="L3" s="306" t="s">
        <v>127</v>
      </c>
      <c r="M3" s="306"/>
      <c r="N3" s="306"/>
      <c r="O3" s="306"/>
      <c r="P3" s="306"/>
      <c r="Q3" s="306"/>
      <c r="R3" s="306"/>
      <c r="S3" s="306"/>
    </row>
    <row r="4" spans="1:19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255" t="s">
        <v>9</v>
      </c>
      <c r="B5" s="255"/>
      <c r="C5" s="256" t="s">
        <v>10</v>
      </c>
      <c r="D5" s="257" t="s">
        <v>11</v>
      </c>
      <c r="E5" s="257"/>
      <c r="F5" s="257"/>
      <c r="G5" s="257"/>
      <c r="H5" s="258" t="s">
        <v>12</v>
      </c>
      <c r="I5" s="258"/>
      <c r="J5"/>
      <c r="K5" s="255" t="s">
        <v>9</v>
      </c>
      <c r="L5" s="255"/>
      <c r="M5" s="256" t="s">
        <v>10</v>
      </c>
      <c r="N5" s="257" t="s">
        <v>11</v>
      </c>
      <c r="O5" s="257"/>
      <c r="P5" s="257"/>
      <c r="Q5" s="257"/>
      <c r="R5" s="258" t="s">
        <v>12</v>
      </c>
      <c r="S5" s="258"/>
    </row>
    <row r="6" spans="1:19" ht="12.75" customHeight="1">
      <c r="A6" s="259" t="s">
        <v>13</v>
      </c>
      <c r="B6" s="259"/>
      <c r="C6" s="256"/>
      <c r="D6" s="84" t="s">
        <v>14</v>
      </c>
      <c r="E6" s="85" t="s">
        <v>15</v>
      </c>
      <c r="F6" s="85" t="s">
        <v>16</v>
      </c>
      <c r="G6" s="86" t="s">
        <v>17</v>
      </c>
      <c r="H6" s="87" t="s">
        <v>18</v>
      </c>
      <c r="I6" s="88" t="s">
        <v>19</v>
      </c>
      <c r="J6"/>
      <c r="K6" s="259" t="s">
        <v>13</v>
      </c>
      <c r="L6" s="259"/>
      <c r="M6" s="256"/>
      <c r="N6" s="84" t="s">
        <v>14</v>
      </c>
      <c r="O6" s="85" t="s">
        <v>15</v>
      </c>
      <c r="P6" s="85" t="s">
        <v>16</v>
      </c>
      <c r="Q6" s="86" t="s">
        <v>17</v>
      </c>
      <c r="R6" s="87" t="s">
        <v>18</v>
      </c>
      <c r="S6" s="88" t="s">
        <v>19</v>
      </c>
    </row>
    <row r="7" spans="1:19" ht="4.5" customHeight="1">
      <c r="A7" s="89"/>
      <c r="B7" s="89"/>
      <c r="C7"/>
      <c r="D7"/>
      <c r="E7"/>
      <c r="F7"/>
      <c r="G7"/>
      <c r="H7"/>
      <c r="I7"/>
      <c r="J7"/>
      <c r="K7" s="89"/>
      <c r="L7" s="89"/>
      <c r="M7"/>
      <c r="N7"/>
      <c r="O7"/>
      <c r="P7"/>
      <c r="Q7"/>
      <c r="R7"/>
      <c r="S7"/>
    </row>
    <row r="8" spans="1:19" ht="12.75" customHeight="1">
      <c r="A8" s="260" t="s">
        <v>128</v>
      </c>
      <c r="B8" s="260"/>
      <c r="C8" s="90">
        <v>1</v>
      </c>
      <c r="D8" s="91">
        <v>137</v>
      </c>
      <c r="E8" s="92">
        <v>53</v>
      </c>
      <c r="F8" s="92">
        <v>3</v>
      </c>
      <c r="G8" s="93">
        <f>IF(AND(ISBLANK(D8),ISBLANK(E8)),"",D8+E8)</f>
        <v>190</v>
      </c>
      <c r="H8" s="94">
        <f>IF(OR(ISNUMBER($G8),ISNUMBER($Q8)),(SIGN(N($G8)-N($Q8))+1)/2,"")</f>
        <v>1</v>
      </c>
      <c r="I8" s="95"/>
      <c r="J8"/>
      <c r="K8" s="260" t="s">
        <v>129</v>
      </c>
      <c r="L8" s="260"/>
      <c r="M8" s="90">
        <v>1</v>
      </c>
      <c r="N8" s="91">
        <v>125</v>
      </c>
      <c r="O8" s="92">
        <v>43</v>
      </c>
      <c r="P8" s="92">
        <v>3</v>
      </c>
      <c r="Q8" s="93">
        <f>IF(AND(ISBLANK(N8),ISBLANK(O8)),"",N8+O8)</f>
        <v>168</v>
      </c>
      <c r="R8" s="94">
        <f>IF(ISNUMBER($H8),1-$H8,"")</f>
        <v>0</v>
      </c>
      <c r="S8" s="95"/>
    </row>
    <row r="9" spans="1:19" ht="12.75" customHeight="1">
      <c r="A9" s="260"/>
      <c r="B9" s="260"/>
      <c r="C9" s="96">
        <v>2</v>
      </c>
      <c r="D9" s="97">
        <v>136</v>
      </c>
      <c r="E9" s="98">
        <v>35</v>
      </c>
      <c r="F9" s="98">
        <v>9</v>
      </c>
      <c r="G9" s="99">
        <f>IF(AND(ISBLANK(D9),ISBLANK(E9)),"",D9+E9)</f>
        <v>171</v>
      </c>
      <c r="H9" s="100">
        <f>IF(OR(ISNUMBER($G9),ISNUMBER($Q9)),(SIGN(N($G9)-N($Q9))+1)/2,"")</f>
        <v>0</v>
      </c>
      <c r="I9" s="95"/>
      <c r="J9"/>
      <c r="K9" s="260"/>
      <c r="L9" s="260"/>
      <c r="M9" s="96">
        <v>2</v>
      </c>
      <c r="N9" s="97">
        <v>141</v>
      </c>
      <c r="O9" s="98">
        <v>52</v>
      </c>
      <c r="P9" s="98">
        <v>3</v>
      </c>
      <c r="Q9" s="99">
        <f>IF(AND(ISBLANK(N9),ISBLANK(O9)),"",N9+O9)</f>
        <v>193</v>
      </c>
      <c r="R9" s="100">
        <f>IF(ISNUMBER($H9),1-$H9,"")</f>
        <v>1</v>
      </c>
      <c r="S9" s="95"/>
    </row>
    <row r="10" spans="1:19" ht="12.75" customHeight="1">
      <c r="A10" s="261" t="s">
        <v>23</v>
      </c>
      <c r="B10" s="261"/>
      <c r="C10" s="96">
        <v>3</v>
      </c>
      <c r="D10" s="97"/>
      <c r="E10" s="98"/>
      <c r="F10" s="98"/>
      <c r="G10" s="99">
        <f>IF(AND(ISBLANK(D10),ISBLANK(E10)),"",D10+E10)</f>
      </c>
      <c r="H10" s="100">
        <f>IF(OR(ISNUMBER($G10),ISNUMBER($Q10)),(SIGN(N($G10)-N($Q10))+1)/2,"")</f>
      </c>
      <c r="I10" s="95"/>
      <c r="J10"/>
      <c r="K10" s="261" t="s">
        <v>80</v>
      </c>
      <c r="L10" s="261"/>
      <c r="M10" s="96">
        <v>3</v>
      </c>
      <c r="N10" s="97"/>
      <c r="O10" s="98"/>
      <c r="P10" s="98"/>
      <c r="Q10" s="99">
        <f>IF(AND(ISBLANK(N10),ISBLANK(O10)),"",N10+O10)</f>
      </c>
      <c r="R10" s="100">
        <f>IF(ISNUMBER($H10),1-$H10,"")</f>
      </c>
      <c r="S10" s="95"/>
    </row>
    <row r="11" spans="1:19" ht="12.75" customHeight="1">
      <c r="A11" s="261"/>
      <c r="B11" s="261"/>
      <c r="C11" s="101">
        <v>4</v>
      </c>
      <c r="D11" s="102"/>
      <c r="E11" s="103"/>
      <c r="F11" s="103"/>
      <c r="G11" s="104">
        <f>IF(AND(ISBLANK(D11),ISBLANK(E11)),"",D11+E11)</f>
      </c>
      <c r="H11" s="105">
        <f>IF(OR(ISNUMBER($G11),ISNUMBER($Q11)),(SIGN(N($G11)-N($Q11))+1)/2,"")</f>
      </c>
      <c r="I11" s="262">
        <f>IF(ISNUMBER(H12),(SIGN(1000*($H12-$R12)+$G12-$Q12)+1)/2,"")</f>
        <v>0.5</v>
      </c>
      <c r="J11"/>
      <c r="K11" s="261"/>
      <c r="L11" s="261"/>
      <c r="M11" s="101">
        <v>4</v>
      </c>
      <c r="N11" s="102"/>
      <c r="O11" s="103"/>
      <c r="P11" s="103"/>
      <c r="Q11" s="104">
        <f>IF(AND(ISBLANK(N11),ISBLANK(O11)),"",N11+O11)</f>
      </c>
      <c r="R11" s="105">
        <f>IF(ISNUMBER($H11),1-$H11,"")</f>
      </c>
      <c r="S11" s="262">
        <f>IF(ISNUMBER($I11),1-$I11,"")</f>
        <v>0.5</v>
      </c>
    </row>
    <row r="12" spans="1:19" ht="15.75" customHeight="1">
      <c r="A12" s="263">
        <v>10118</v>
      </c>
      <c r="B12" s="263"/>
      <c r="C12" s="107" t="s">
        <v>17</v>
      </c>
      <c r="D12" s="108">
        <f>IF(ISNUMBER($G12),SUM(D8:D11),"")</f>
        <v>273</v>
      </c>
      <c r="E12" s="109">
        <f>IF(ISNUMBER($G12),SUM(E8:E11),"")</f>
        <v>88</v>
      </c>
      <c r="F12" s="109">
        <f>IF(ISNUMBER($G12),SUM(F8:F11),"")</f>
        <v>12</v>
      </c>
      <c r="G12" s="110">
        <f>IF(SUM($G8:$G11)+SUM($Q8:$Q11)&gt;0,SUM(G8:G11),"")</f>
        <v>361</v>
      </c>
      <c r="H12" s="108">
        <f>IF(ISNUMBER($G12),SUM(H8:H11),"")</f>
        <v>1</v>
      </c>
      <c r="I12" s="262"/>
      <c r="J12"/>
      <c r="K12" s="263">
        <v>19333</v>
      </c>
      <c r="L12" s="263"/>
      <c r="M12" s="107" t="s">
        <v>17</v>
      </c>
      <c r="N12" s="108">
        <f>IF(ISNUMBER($G12),SUM(N8:N11),"")</f>
        <v>266</v>
      </c>
      <c r="O12" s="109">
        <f>IF(ISNUMBER($G12),SUM(O8:O11),"")</f>
        <v>95</v>
      </c>
      <c r="P12" s="109">
        <f>IF(ISNUMBER($G12),SUM(P8:P11),"")</f>
        <v>6</v>
      </c>
      <c r="Q12" s="110">
        <f>IF(SUM($G8:$G11)+SUM($Q8:$Q11)&gt;0,SUM(Q8:Q11),"")</f>
        <v>361</v>
      </c>
      <c r="R12" s="108">
        <f>IF(ISNUMBER($G12),SUM(R8:R11),"")</f>
        <v>1</v>
      </c>
      <c r="S12" s="262"/>
    </row>
    <row r="13" spans="1:19" ht="12.75" customHeight="1">
      <c r="A13" s="260" t="s">
        <v>130</v>
      </c>
      <c r="B13" s="260"/>
      <c r="C13" s="90">
        <v>1</v>
      </c>
      <c r="D13" s="91">
        <v>134</v>
      </c>
      <c r="E13" s="92">
        <v>53</v>
      </c>
      <c r="F13" s="92">
        <v>3</v>
      </c>
      <c r="G13" s="93">
        <f>IF(AND(ISBLANK(D13),ISBLANK(E13)),"",D13+E13)</f>
        <v>187</v>
      </c>
      <c r="H13" s="94">
        <f>IF(OR(ISNUMBER($G13),ISNUMBER($Q13)),(SIGN(N($G13)-N($Q13))+1)/2,"")</f>
        <v>0</v>
      </c>
      <c r="I13" s="95"/>
      <c r="J13"/>
      <c r="K13" s="260" t="s">
        <v>131</v>
      </c>
      <c r="L13" s="260"/>
      <c r="M13" s="90">
        <v>1</v>
      </c>
      <c r="N13" s="91">
        <v>142</v>
      </c>
      <c r="O13" s="92">
        <v>79</v>
      </c>
      <c r="P13" s="92">
        <v>0</v>
      </c>
      <c r="Q13" s="93">
        <f>IF(AND(ISBLANK(N13),ISBLANK(O13)),"",N13+O13)</f>
        <v>221</v>
      </c>
      <c r="R13" s="94">
        <f>IF(ISNUMBER($H13),1-$H13,"")</f>
        <v>1</v>
      </c>
      <c r="S13" s="95"/>
    </row>
    <row r="14" spans="1:19" ht="12.75" customHeight="1">
      <c r="A14" s="260"/>
      <c r="B14" s="260"/>
      <c r="C14" s="96">
        <v>2</v>
      </c>
      <c r="D14" s="97">
        <v>133</v>
      </c>
      <c r="E14" s="98">
        <v>71</v>
      </c>
      <c r="F14" s="98">
        <v>1</v>
      </c>
      <c r="G14" s="99">
        <f>IF(AND(ISBLANK(D14),ISBLANK(E14)),"",D14+E14)</f>
        <v>204</v>
      </c>
      <c r="H14" s="100">
        <f>IF(OR(ISNUMBER($G14),ISNUMBER($Q14)),(SIGN(N($G14)-N($Q14))+1)/2,"")</f>
        <v>0</v>
      </c>
      <c r="I14" s="95"/>
      <c r="J14"/>
      <c r="K14" s="260"/>
      <c r="L14" s="260"/>
      <c r="M14" s="96">
        <v>2</v>
      </c>
      <c r="N14" s="97">
        <v>145</v>
      </c>
      <c r="O14" s="98">
        <v>68</v>
      </c>
      <c r="P14" s="98">
        <v>4</v>
      </c>
      <c r="Q14" s="99">
        <f>IF(AND(ISBLANK(N14),ISBLANK(O14)),"",N14+O14)</f>
        <v>213</v>
      </c>
      <c r="R14" s="100">
        <f>IF(ISNUMBER($H14),1-$H14,"")</f>
        <v>1</v>
      </c>
      <c r="S14" s="95"/>
    </row>
    <row r="15" spans="1:19" ht="12.75" customHeight="1">
      <c r="A15" s="261" t="s">
        <v>132</v>
      </c>
      <c r="B15" s="261"/>
      <c r="C15" s="96">
        <v>3</v>
      </c>
      <c r="D15" s="97"/>
      <c r="E15" s="98"/>
      <c r="F15" s="98"/>
      <c r="G15" s="99">
        <f>IF(AND(ISBLANK(D15),ISBLANK(E15)),"",D15+E15)</f>
      </c>
      <c r="H15" s="100">
        <f>IF(OR(ISNUMBER($G15),ISNUMBER($Q15)),(SIGN(N($G15)-N($Q15))+1)/2,"")</f>
      </c>
      <c r="I15" s="95"/>
      <c r="J15"/>
      <c r="K15" s="261" t="s">
        <v>133</v>
      </c>
      <c r="L15" s="261"/>
      <c r="M15" s="96">
        <v>3</v>
      </c>
      <c r="N15" s="97"/>
      <c r="O15" s="98"/>
      <c r="P15" s="98"/>
      <c r="Q15" s="99">
        <f>IF(AND(ISBLANK(N15),ISBLANK(O15)),"",N15+O15)</f>
      </c>
      <c r="R15" s="100">
        <f>IF(ISNUMBER($H15),1-$H15,"")</f>
      </c>
      <c r="S15" s="95"/>
    </row>
    <row r="16" spans="1:19" ht="12.75" customHeight="1">
      <c r="A16" s="261"/>
      <c r="B16" s="261"/>
      <c r="C16" s="101">
        <v>4</v>
      </c>
      <c r="D16" s="102"/>
      <c r="E16" s="103"/>
      <c r="F16" s="103"/>
      <c r="G16" s="104">
        <f>IF(AND(ISBLANK(D16),ISBLANK(E16)),"",D16+E16)</f>
      </c>
      <c r="H16" s="105">
        <f>IF(OR(ISNUMBER($G16),ISNUMBER($Q16)),(SIGN(N($G16)-N($Q16))+1)/2,"")</f>
      </c>
      <c r="I16" s="262">
        <f>IF(ISNUMBER(H17),(SIGN(1000*($H17-$R17)+$G17-$Q17)+1)/2,"")</f>
        <v>0</v>
      </c>
      <c r="J16"/>
      <c r="K16" s="261"/>
      <c r="L16" s="261"/>
      <c r="M16" s="101">
        <v>4</v>
      </c>
      <c r="N16" s="102"/>
      <c r="O16" s="103"/>
      <c r="P16" s="103"/>
      <c r="Q16" s="104">
        <f>IF(AND(ISBLANK(N16),ISBLANK(O16)),"",N16+O16)</f>
      </c>
      <c r="R16" s="105">
        <f>IF(ISNUMBER($H16),1-$H16,"")</f>
      </c>
      <c r="S16" s="262">
        <f>IF(ISNUMBER($I16),1-$I16,"")</f>
        <v>1</v>
      </c>
    </row>
    <row r="17" spans="1:19" ht="15.75" customHeight="1">
      <c r="A17" s="263">
        <v>1234</v>
      </c>
      <c r="B17" s="263"/>
      <c r="C17" s="107" t="s">
        <v>17</v>
      </c>
      <c r="D17" s="108">
        <f>IF(ISNUMBER($G17),SUM(D13:D16),"")</f>
        <v>267</v>
      </c>
      <c r="E17" s="109">
        <f>IF(ISNUMBER($G17),SUM(E13:E16),"")</f>
        <v>124</v>
      </c>
      <c r="F17" s="109">
        <f>IF(ISNUMBER($G17),SUM(F13:F16),"")</f>
        <v>4</v>
      </c>
      <c r="G17" s="110">
        <f>IF(SUM($G13:$G16)+SUM($Q13:$Q16)&gt;0,SUM(G13:G16),"")</f>
        <v>391</v>
      </c>
      <c r="H17" s="108">
        <f>IF(ISNUMBER($G17),SUM(H13:H16),"")</f>
        <v>0</v>
      </c>
      <c r="I17" s="262"/>
      <c r="J17"/>
      <c r="K17" s="263">
        <v>19175</v>
      </c>
      <c r="L17" s="263"/>
      <c r="M17" s="107" t="s">
        <v>17</v>
      </c>
      <c r="N17" s="108">
        <f>IF(ISNUMBER($G17),SUM(N13:N16),"")</f>
        <v>287</v>
      </c>
      <c r="O17" s="109">
        <f>IF(ISNUMBER($G17),SUM(O13:O16),"")</f>
        <v>147</v>
      </c>
      <c r="P17" s="109">
        <f>IF(ISNUMBER($G17),SUM(P13:P16),"")</f>
        <v>4</v>
      </c>
      <c r="Q17" s="110">
        <f>IF(SUM($G13:$G16)+SUM($Q13:$Q16)&gt;0,SUM(Q13:Q16),"")</f>
        <v>434</v>
      </c>
      <c r="R17" s="108">
        <f>IF(ISNUMBER($G17),SUM(R13:R16),"")</f>
        <v>2</v>
      </c>
      <c r="S17" s="262"/>
    </row>
    <row r="18" spans="1:19" ht="12.75" customHeight="1">
      <c r="A18" s="260" t="s">
        <v>134</v>
      </c>
      <c r="B18" s="260"/>
      <c r="C18" s="90">
        <v>1</v>
      </c>
      <c r="D18" s="91">
        <v>137</v>
      </c>
      <c r="E18" s="92">
        <v>54</v>
      </c>
      <c r="F18" s="92">
        <v>4</v>
      </c>
      <c r="G18" s="93">
        <f>IF(AND(ISBLANK(D18),ISBLANK(E18)),"",D18+E18)</f>
        <v>191</v>
      </c>
      <c r="H18" s="94">
        <f>IF(OR(ISNUMBER($G18),ISNUMBER($Q18)),(SIGN(N($G18)-N($Q18))+1)/2,"")</f>
        <v>0</v>
      </c>
      <c r="I18" s="95"/>
      <c r="J18"/>
      <c r="K18" s="260" t="s">
        <v>135</v>
      </c>
      <c r="L18" s="260"/>
      <c r="M18" s="90">
        <v>1</v>
      </c>
      <c r="N18" s="91">
        <v>132</v>
      </c>
      <c r="O18" s="92">
        <v>71</v>
      </c>
      <c r="P18" s="92">
        <v>2</v>
      </c>
      <c r="Q18" s="93">
        <f>IF(AND(ISBLANK(N18),ISBLANK(O18)),"",N18+O18)</f>
        <v>203</v>
      </c>
      <c r="R18" s="94">
        <f>IF(ISNUMBER($H18),1-$H18,"")</f>
        <v>1</v>
      </c>
      <c r="S18" s="95"/>
    </row>
    <row r="19" spans="1:19" ht="12.75" customHeight="1">
      <c r="A19" s="260"/>
      <c r="B19" s="260"/>
      <c r="C19" s="96">
        <v>2</v>
      </c>
      <c r="D19" s="97">
        <v>143</v>
      </c>
      <c r="E19" s="98">
        <v>54</v>
      </c>
      <c r="F19" s="98">
        <v>3</v>
      </c>
      <c r="G19" s="99">
        <f>IF(AND(ISBLANK(D19),ISBLANK(E19)),"",D19+E19)</f>
        <v>197</v>
      </c>
      <c r="H19" s="100">
        <f>IF(OR(ISNUMBER($G19),ISNUMBER($Q19)),(SIGN(N($G19)-N($Q19))+1)/2,"")</f>
        <v>0</v>
      </c>
      <c r="I19" s="95"/>
      <c r="J19"/>
      <c r="K19" s="260"/>
      <c r="L19" s="260"/>
      <c r="M19" s="96">
        <v>2</v>
      </c>
      <c r="N19" s="97">
        <v>140</v>
      </c>
      <c r="O19" s="98">
        <v>61</v>
      </c>
      <c r="P19" s="98">
        <v>3</v>
      </c>
      <c r="Q19" s="99">
        <f>IF(AND(ISBLANK(N19),ISBLANK(O19)),"",N19+O19)</f>
        <v>201</v>
      </c>
      <c r="R19" s="100">
        <f>IF(ISNUMBER($H19),1-$H19,"")</f>
        <v>1</v>
      </c>
      <c r="S19" s="95"/>
    </row>
    <row r="20" spans="1:19" ht="12.75" customHeight="1">
      <c r="A20" s="261" t="s">
        <v>136</v>
      </c>
      <c r="B20" s="261"/>
      <c r="C20" s="96">
        <v>3</v>
      </c>
      <c r="D20" s="97"/>
      <c r="E20" s="98"/>
      <c r="F20" s="98"/>
      <c r="G20" s="99">
        <f>IF(AND(ISBLANK(D20),ISBLANK(E20)),"",D20+E20)</f>
      </c>
      <c r="H20" s="100">
        <f>IF(OR(ISNUMBER($G20),ISNUMBER($Q20)),(SIGN(N($G20)-N($Q20))+1)/2,"")</f>
      </c>
      <c r="I20" s="95"/>
      <c r="J20"/>
      <c r="K20" s="261" t="s">
        <v>137</v>
      </c>
      <c r="L20" s="261"/>
      <c r="M20" s="96">
        <v>3</v>
      </c>
      <c r="N20" s="97"/>
      <c r="O20" s="98"/>
      <c r="P20" s="98"/>
      <c r="Q20" s="99">
        <f>IF(AND(ISBLANK(N20),ISBLANK(O20)),"",N20+O20)</f>
      </c>
      <c r="R20" s="100">
        <f>IF(ISNUMBER($H20),1-$H20,"")</f>
      </c>
      <c r="S20" s="95"/>
    </row>
    <row r="21" spans="1:19" ht="12.75" customHeight="1">
      <c r="A21" s="261"/>
      <c r="B21" s="261"/>
      <c r="C21" s="101">
        <v>4</v>
      </c>
      <c r="D21" s="102"/>
      <c r="E21" s="103"/>
      <c r="F21" s="103"/>
      <c r="G21" s="104">
        <f>IF(AND(ISBLANK(D21),ISBLANK(E21)),"",D21+E21)</f>
      </c>
      <c r="H21" s="105">
        <f>IF(OR(ISNUMBER($G21),ISNUMBER($Q21)),(SIGN(N($G21)-N($Q21))+1)/2,"")</f>
      </c>
      <c r="I21" s="262">
        <f>IF(ISNUMBER(H22),(SIGN(1000*($H22-$R22)+$G22-$Q22)+1)/2,"")</f>
        <v>0</v>
      </c>
      <c r="J21"/>
      <c r="K21" s="261"/>
      <c r="L21" s="261"/>
      <c r="M21" s="101">
        <v>4</v>
      </c>
      <c r="N21" s="102"/>
      <c r="O21" s="103"/>
      <c r="P21" s="103"/>
      <c r="Q21" s="104">
        <f>IF(AND(ISBLANK(N21),ISBLANK(O21)),"",N21+O21)</f>
      </c>
      <c r="R21" s="105">
        <f>IF(ISNUMBER($H21),1-$H21,"")</f>
      </c>
      <c r="S21" s="262">
        <f>IF(ISNUMBER($I21),1-$I21,"")</f>
        <v>1</v>
      </c>
    </row>
    <row r="22" spans="1:19" ht="15.75" customHeight="1">
      <c r="A22" s="263">
        <v>9458</v>
      </c>
      <c r="B22" s="263"/>
      <c r="C22" s="107" t="s">
        <v>17</v>
      </c>
      <c r="D22" s="108">
        <f>IF(ISNUMBER($G22),SUM(D18:D21),"")</f>
        <v>280</v>
      </c>
      <c r="E22" s="109">
        <f>IF(ISNUMBER($G22),SUM(E18:E21),"")</f>
        <v>108</v>
      </c>
      <c r="F22" s="109">
        <f>IF(ISNUMBER($G22),SUM(F18:F21),"")</f>
        <v>7</v>
      </c>
      <c r="G22" s="110">
        <f>IF(SUM($G18:$G21)+SUM($Q18:$Q21)&gt;0,SUM(G18:G21),"")</f>
        <v>388</v>
      </c>
      <c r="H22" s="108">
        <f>IF(ISNUMBER($G22),SUM(H18:H21),"")</f>
        <v>0</v>
      </c>
      <c r="I22" s="262"/>
      <c r="J22"/>
      <c r="K22" s="263">
        <v>19177</v>
      </c>
      <c r="L22" s="263"/>
      <c r="M22" s="107" t="s">
        <v>17</v>
      </c>
      <c r="N22" s="108">
        <f>IF(ISNUMBER($G22),SUM(N18:N21),"")</f>
        <v>272</v>
      </c>
      <c r="O22" s="109">
        <f>IF(ISNUMBER($G22),SUM(O18:O21),"")</f>
        <v>132</v>
      </c>
      <c r="P22" s="109">
        <f>IF(ISNUMBER($G22),SUM(P18:P21),"")</f>
        <v>5</v>
      </c>
      <c r="Q22" s="110">
        <f>IF(SUM($G18:$G21)+SUM($Q18:$Q21)&gt;0,SUM(Q18:Q21),"")</f>
        <v>404</v>
      </c>
      <c r="R22" s="108">
        <f>IF(ISNUMBER($G22),SUM(R18:R21),"")</f>
        <v>2</v>
      </c>
      <c r="S22" s="262"/>
    </row>
    <row r="23" spans="1:19" ht="12.75" customHeight="1">
      <c r="A23" s="260" t="s">
        <v>138</v>
      </c>
      <c r="B23" s="260"/>
      <c r="C23" s="90">
        <v>1</v>
      </c>
      <c r="D23" s="91">
        <v>130</v>
      </c>
      <c r="E23" s="92">
        <v>50</v>
      </c>
      <c r="F23" s="92">
        <v>3</v>
      </c>
      <c r="G23" s="93">
        <f>IF(AND(ISBLANK(D23),ISBLANK(E23)),"",D23+E23)</f>
        <v>180</v>
      </c>
      <c r="H23" s="94">
        <f>IF(OR(ISNUMBER($G23),ISNUMBER($Q23)),(SIGN(N($G23)-N($Q23))+1)/2,"")</f>
        <v>0</v>
      </c>
      <c r="I23" s="95"/>
      <c r="J23"/>
      <c r="K23" s="260" t="s">
        <v>139</v>
      </c>
      <c r="L23" s="260"/>
      <c r="M23" s="90">
        <v>1</v>
      </c>
      <c r="N23" s="91">
        <v>137</v>
      </c>
      <c r="O23" s="92">
        <v>69</v>
      </c>
      <c r="P23" s="92">
        <v>1</v>
      </c>
      <c r="Q23" s="93">
        <f>IF(AND(ISBLANK(N23),ISBLANK(O23)),"",N23+O23)</f>
        <v>206</v>
      </c>
      <c r="R23" s="94">
        <f>IF(ISNUMBER($H23),1-$H23,"")</f>
        <v>1</v>
      </c>
      <c r="S23" s="95"/>
    </row>
    <row r="24" spans="1:19" ht="12.75" customHeight="1">
      <c r="A24" s="260"/>
      <c r="B24" s="260"/>
      <c r="C24" s="96">
        <v>2</v>
      </c>
      <c r="D24" s="97">
        <v>129</v>
      </c>
      <c r="E24" s="98">
        <v>53</v>
      </c>
      <c r="F24" s="98">
        <v>8</v>
      </c>
      <c r="G24" s="99">
        <f>IF(AND(ISBLANK(D24),ISBLANK(E24)),"",D24+E24)</f>
        <v>182</v>
      </c>
      <c r="H24" s="100">
        <f>IF(OR(ISNUMBER($G24),ISNUMBER($Q24)),(SIGN(N($G24)-N($Q24))+1)/2,"")</f>
        <v>0</v>
      </c>
      <c r="I24" s="95"/>
      <c r="J24"/>
      <c r="K24" s="260"/>
      <c r="L24" s="260"/>
      <c r="M24" s="96">
        <v>2</v>
      </c>
      <c r="N24" s="97">
        <v>141</v>
      </c>
      <c r="O24" s="98">
        <v>52</v>
      </c>
      <c r="P24" s="98">
        <v>4</v>
      </c>
      <c r="Q24" s="99">
        <f>IF(AND(ISBLANK(N24),ISBLANK(O24)),"",N24+O24)</f>
        <v>193</v>
      </c>
      <c r="R24" s="100">
        <f>IF(ISNUMBER($H24),1-$H24,"")</f>
        <v>1</v>
      </c>
      <c r="S24" s="95"/>
    </row>
    <row r="25" spans="1:19" ht="12.75" customHeight="1">
      <c r="A25" s="261" t="s">
        <v>111</v>
      </c>
      <c r="B25" s="261"/>
      <c r="C25" s="96">
        <v>3</v>
      </c>
      <c r="D25" s="97"/>
      <c r="E25" s="98"/>
      <c r="F25" s="98"/>
      <c r="G25" s="99">
        <f>IF(AND(ISBLANK(D25),ISBLANK(E25)),"",D25+E25)</f>
      </c>
      <c r="H25" s="100">
        <f>IF(OR(ISNUMBER($G25),ISNUMBER($Q25)),(SIGN(N($G25)-N($Q25))+1)/2,"")</f>
      </c>
      <c r="I25" s="95"/>
      <c r="J25"/>
      <c r="K25" s="261" t="s">
        <v>140</v>
      </c>
      <c r="L25" s="261"/>
      <c r="M25" s="96">
        <v>3</v>
      </c>
      <c r="N25" s="97"/>
      <c r="O25" s="98"/>
      <c r="P25" s="98"/>
      <c r="Q25" s="99">
        <f>IF(AND(ISBLANK(N25),ISBLANK(O25)),"",N25+O25)</f>
      </c>
      <c r="R25" s="100">
        <f>IF(ISNUMBER($H25),1-$H25,"")</f>
      </c>
      <c r="S25" s="95"/>
    </row>
    <row r="26" spans="1:19" ht="12.75" customHeight="1">
      <c r="A26" s="261"/>
      <c r="B26" s="261"/>
      <c r="C26" s="101">
        <v>4</v>
      </c>
      <c r="D26" s="102"/>
      <c r="E26" s="103"/>
      <c r="F26" s="103"/>
      <c r="G26" s="104">
        <f>IF(AND(ISBLANK(D26),ISBLANK(E26)),"",D26+E26)</f>
      </c>
      <c r="H26" s="105">
        <f>IF(OR(ISNUMBER($G26),ISNUMBER($Q26)),(SIGN(N($G26)-N($Q26))+1)/2,"")</f>
      </c>
      <c r="I26" s="262">
        <f>IF(ISNUMBER(H27),(SIGN(1000*($H27-$R27)+$G27-$Q27)+1)/2,"")</f>
        <v>0</v>
      </c>
      <c r="J26"/>
      <c r="K26" s="261"/>
      <c r="L26" s="261"/>
      <c r="M26" s="101">
        <v>4</v>
      </c>
      <c r="N26" s="102"/>
      <c r="O26" s="103"/>
      <c r="P26" s="103"/>
      <c r="Q26" s="104">
        <f>IF(AND(ISBLANK(N26),ISBLANK(O26)),"",N26+O26)</f>
      </c>
      <c r="R26" s="105">
        <f>IF(ISNUMBER($H26),1-$H26,"")</f>
      </c>
      <c r="S26" s="262">
        <f>IF(ISNUMBER($I26),1-$I26,"")</f>
        <v>1</v>
      </c>
    </row>
    <row r="27" spans="1:19" ht="15.75" customHeight="1">
      <c r="A27" s="263">
        <v>9470</v>
      </c>
      <c r="B27" s="263"/>
      <c r="C27" s="107" t="s">
        <v>17</v>
      </c>
      <c r="D27" s="108">
        <f>IF(ISNUMBER($G27),SUM(D23:D26),"")</f>
        <v>259</v>
      </c>
      <c r="E27" s="109">
        <f>IF(ISNUMBER($G27),SUM(E23:E26),"")</f>
        <v>103</v>
      </c>
      <c r="F27" s="109">
        <f>IF(ISNUMBER($G27),SUM(F23:F26),"")</f>
        <v>11</v>
      </c>
      <c r="G27" s="110">
        <f>IF(SUM($G23:$G26)+SUM($Q23:$Q26)&gt;0,SUM(G23:G26),"")</f>
        <v>362</v>
      </c>
      <c r="H27" s="108">
        <f>IF(ISNUMBER($G27),SUM(H23:H26),"")</f>
        <v>0</v>
      </c>
      <c r="I27" s="262"/>
      <c r="J27"/>
      <c r="K27" s="263">
        <v>5147</v>
      </c>
      <c r="L27" s="263"/>
      <c r="M27" s="107" t="s">
        <v>17</v>
      </c>
      <c r="N27" s="108">
        <f>IF(ISNUMBER($G27),SUM(N23:N26),"")</f>
        <v>278</v>
      </c>
      <c r="O27" s="109">
        <f>IF(ISNUMBER($G27),SUM(O23:O26),"")</f>
        <v>121</v>
      </c>
      <c r="P27" s="109">
        <f>IF(ISNUMBER($G27),SUM(P23:P26),"")</f>
        <v>5</v>
      </c>
      <c r="Q27" s="110">
        <f>IF(SUM($G23:$G26)+SUM($Q23:$Q26)&gt;0,SUM(Q23:Q26),"")</f>
        <v>399</v>
      </c>
      <c r="R27" s="108">
        <f>IF(ISNUMBER($G27),SUM(R23:R26),"")</f>
        <v>2</v>
      </c>
      <c r="S27" s="262"/>
    </row>
    <row r="28" spans="1:19" ht="12.75" customHeight="1">
      <c r="A28" s="260" t="s">
        <v>141</v>
      </c>
      <c r="B28" s="260"/>
      <c r="C28" s="90">
        <v>1</v>
      </c>
      <c r="D28" s="91">
        <v>146</v>
      </c>
      <c r="E28" s="92">
        <v>72</v>
      </c>
      <c r="F28" s="92">
        <v>0</v>
      </c>
      <c r="G28" s="93">
        <f>IF(AND(ISBLANK(D28),ISBLANK(E28)),"",D28+E28)</f>
        <v>218</v>
      </c>
      <c r="H28" s="94">
        <f>IF(OR(ISNUMBER($G28),ISNUMBER($Q28)),(SIGN(N($G28)-N($Q28))+1)/2,"")</f>
        <v>1</v>
      </c>
      <c r="I28" s="95"/>
      <c r="J28"/>
      <c r="K28" s="260" t="s">
        <v>142</v>
      </c>
      <c r="L28" s="260"/>
      <c r="M28" s="90">
        <v>1</v>
      </c>
      <c r="N28" s="91">
        <v>133</v>
      </c>
      <c r="O28" s="92">
        <v>54</v>
      </c>
      <c r="P28" s="92">
        <v>2</v>
      </c>
      <c r="Q28" s="93">
        <f>IF(AND(ISBLANK(N28),ISBLANK(O28)),"",N28+O28)</f>
        <v>187</v>
      </c>
      <c r="R28" s="94">
        <f>IF(ISNUMBER($H28),1-$H28,"")</f>
        <v>0</v>
      </c>
      <c r="S28" s="95"/>
    </row>
    <row r="29" spans="1:19" ht="12.75" customHeight="1">
      <c r="A29" s="260"/>
      <c r="B29" s="260"/>
      <c r="C29" s="96">
        <v>2</v>
      </c>
      <c r="D29" s="97">
        <v>133</v>
      </c>
      <c r="E29" s="98">
        <v>72</v>
      </c>
      <c r="F29" s="98">
        <v>1</v>
      </c>
      <c r="G29" s="99">
        <f>IF(AND(ISBLANK(D29),ISBLANK(E29)),"",D29+E29)</f>
        <v>205</v>
      </c>
      <c r="H29" s="100">
        <f>IF(OR(ISNUMBER($G29),ISNUMBER($Q29)),(SIGN(N($G29)-N($Q29))+1)/2,"")</f>
        <v>1</v>
      </c>
      <c r="I29" s="95"/>
      <c r="J29"/>
      <c r="K29" s="260"/>
      <c r="L29" s="260"/>
      <c r="M29" s="96">
        <v>2</v>
      </c>
      <c r="N29" s="97">
        <v>145</v>
      </c>
      <c r="O29" s="98">
        <v>52</v>
      </c>
      <c r="P29" s="98">
        <v>6</v>
      </c>
      <c r="Q29" s="99">
        <f>IF(AND(ISBLANK(N29),ISBLANK(O29)),"",N29+O29)</f>
        <v>197</v>
      </c>
      <c r="R29" s="100">
        <f>IF(ISNUMBER($H29),1-$H29,"")</f>
        <v>0</v>
      </c>
      <c r="S29" s="95"/>
    </row>
    <row r="30" spans="1:19" ht="12.75" customHeight="1">
      <c r="A30" s="261" t="s">
        <v>143</v>
      </c>
      <c r="B30" s="261"/>
      <c r="C30" s="96">
        <v>3</v>
      </c>
      <c r="D30" s="97"/>
      <c r="E30" s="98"/>
      <c r="F30" s="98"/>
      <c r="G30" s="99">
        <f>IF(AND(ISBLANK(D30),ISBLANK(E30)),"",D30+E30)</f>
      </c>
      <c r="H30" s="100">
        <f>IF(OR(ISNUMBER($G30),ISNUMBER($Q30)),(SIGN(N($G30)-N($Q30))+1)/2,"")</f>
      </c>
      <c r="I30" s="95"/>
      <c r="J30"/>
      <c r="K30" s="261" t="s">
        <v>30</v>
      </c>
      <c r="L30" s="261"/>
      <c r="M30" s="96">
        <v>3</v>
      </c>
      <c r="N30" s="97"/>
      <c r="O30" s="98"/>
      <c r="P30" s="98"/>
      <c r="Q30" s="99">
        <f>IF(AND(ISBLANK(N30),ISBLANK(O30)),"",N30+O30)</f>
      </c>
      <c r="R30" s="100">
        <f>IF(ISNUMBER($H30),1-$H30,"")</f>
      </c>
      <c r="S30" s="95"/>
    </row>
    <row r="31" spans="1:19" ht="12.75" customHeight="1">
      <c r="A31" s="261"/>
      <c r="B31" s="261"/>
      <c r="C31" s="101">
        <v>4</v>
      </c>
      <c r="D31" s="102"/>
      <c r="E31" s="103"/>
      <c r="F31" s="103"/>
      <c r="G31" s="104">
        <f>IF(AND(ISBLANK(D31),ISBLANK(E31)),"",D31+E31)</f>
      </c>
      <c r="H31" s="105">
        <f>IF(OR(ISNUMBER($G31),ISNUMBER($Q31)),(SIGN(N($G31)-N($Q31))+1)/2,"")</f>
      </c>
      <c r="I31" s="262">
        <f>IF(ISNUMBER(H32),(SIGN(1000*($H32-$R32)+$G32-$Q32)+1)/2,"")</f>
        <v>1</v>
      </c>
      <c r="J31"/>
      <c r="K31" s="261"/>
      <c r="L31" s="261"/>
      <c r="M31" s="101">
        <v>4</v>
      </c>
      <c r="N31" s="102"/>
      <c r="O31" s="103"/>
      <c r="P31" s="103"/>
      <c r="Q31" s="104">
        <f>IF(AND(ISBLANK(N31),ISBLANK(O31)),"",N31+O31)</f>
      </c>
      <c r="R31" s="105">
        <f>IF(ISNUMBER($H31),1-$H31,"")</f>
      </c>
      <c r="S31" s="262">
        <f>IF(ISNUMBER($I31),1-$I31,"")</f>
        <v>0</v>
      </c>
    </row>
    <row r="32" spans="1:19" ht="15.75" customHeight="1">
      <c r="A32" s="263">
        <v>9468</v>
      </c>
      <c r="B32" s="263"/>
      <c r="C32" s="107" t="s">
        <v>17</v>
      </c>
      <c r="D32" s="108">
        <f>IF(ISNUMBER($G32),SUM(D28:D31),"")</f>
        <v>279</v>
      </c>
      <c r="E32" s="109">
        <f>IF(ISNUMBER($G32),SUM(E28:E31),"")</f>
        <v>144</v>
      </c>
      <c r="F32" s="109">
        <f>IF(ISNUMBER($G32),SUM(F28:F31),"")</f>
        <v>1</v>
      </c>
      <c r="G32" s="110">
        <f>IF(SUM($G28:$G31)+SUM($Q28:$Q31)&gt;0,SUM(G28:G31),"")</f>
        <v>423</v>
      </c>
      <c r="H32" s="108">
        <f>IF(ISNUMBER($G32),SUM(H28:H31),"")</f>
        <v>2</v>
      </c>
      <c r="I32" s="262"/>
      <c r="J32"/>
      <c r="K32" s="263">
        <v>24111</v>
      </c>
      <c r="L32" s="263"/>
      <c r="M32" s="107" t="s">
        <v>17</v>
      </c>
      <c r="N32" s="108">
        <f>IF(ISNUMBER($G32),SUM(N28:N31),"")</f>
        <v>278</v>
      </c>
      <c r="O32" s="109">
        <f>IF(ISNUMBER($G32),SUM(O28:O31),"")</f>
        <v>106</v>
      </c>
      <c r="P32" s="109">
        <f>IF(ISNUMBER($G32),SUM(P28:P31),"")</f>
        <v>8</v>
      </c>
      <c r="Q32" s="110">
        <f>IF(SUM($G28:$G31)+SUM($Q28:$Q31)&gt;0,SUM(Q28:Q31),"")</f>
        <v>384</v>
      </c>
      <c r="R32" s="108">
        <f>IF(ISNUMBER($G32),SUM(R28:R31),"")</f>
        <v>0</v>
      </c>
      <c r="S32" s="262"/>
    </row>
    <row r="33" spans="1:19" ht="12.75" customHeight="1">
      <c r="A33" s="260" t="s">
        <v>144</v>
      </c>
      <c r="B33" s="260"/>
      <c r="C33" s="90">
        <v>1</v>
      </c>
      <c r="D33" s="91">
        <v>127</v>
      </c>
      <c r="E33" s="92">
        <v>70</v>
      </c>
      <c r="F33" s="92">
        <v>0</v>
      </c>
      <c r="G33" s="93">
        <f>IF(AND(ISBLANK(D33),ISBLANK(E33)),"",D33+E33)</f>
        <v>197</v>
      </c>
      <c r="H33" s="94">
        <f>IF(OR(ISNUMBER($G33),ISNUMBER($Q33)),(SIGN(N($G33)-N($Q33))+1)/2,"")</f>
        <v>1</v>
      </c>
      <c r="I33" s="95"/>
      <c r="J33"/>
      <c r="K33" s="260" t="s">
        <v>145</v>
      </c>
      <c r="L33" s="260"/>
      <c r="M33" s="90">
        <v>1</v>
      </c>
      <c r="N33" s="91">
        <v>133</v>
      </c>
      <c r="O33" s="92">
        <v>61</v>
      </c>
      <c r="P33" s="92">
        <v>3</v>
      </c>
      <c r="Q33" s="93">
        <f>IF(AND(ISBLANK(N33),ISBLANK(O33)),"",N33+O33)</f>
        <v>194</v>
      </c>
      <c r="R33" s="94">
        <f>IF(ISNUMBER($H33),1-$H33,"")</f>
        <v>0</v>
      </c>
      <c r="S33" s="95"/>
    </row>
    <row r="34" spans="1:19" ht="12.75" customHeight="1">
      <c r="A34" s="260"/>
      <c r="B34" s="260"/>
      <c r="C34" s="96">
        <v>2</v>
      </c>
      <c r="D34" s="97">
        <v>138</v>
      </c>
      <c r="E34" s="98">
        <v>77</v>
      </c>
      <c r="F34" s="98">
        <v>1</v>
      </c>
      <c r="G34" s="99">
        <f>IF(AND(ISBLANK(D34),ISBLANK(E34)),"",D34+E34)</f>
        <v>215</v>
      </c>
      <c r="H34" s="100">
        <f>IF(OR(ISNUMBER($G34),ISNUMBER($Q34)),(SIGN(N($G34)-N($Q34))+1)/2,"")</f>
        <v>1</v>
      </c>
      <c r="I34" s="95"/>
      <c r="J34"/>
      <c r="K34" s="260"/>
      <c r="L34" s="260"/>
      <c r="M34" s="96">
        <v>2</v>
      </c>
      <c r="N34" s="97">
        <v>126</v>
      </c>
      <c r="O34" s="98">
        <v>44</v>
      </c>
      <c r="P34" s="98">
        <v>9</v>
      </c>
      <c r="Q34" s="99">
        <f>IF(AND(ISBLANK(N34),ISBLANK(O34)),"",N34+O34)</f>
        <v>170</v>
      </c>
      <c r="R34" s="100">
        <f>IF(ISNUMBER($H34),1-$H34,"")</f>
        <v>0</v>
      </c>
      <c r="S34" s="95"/>
    </row>
    <row r="35" spans="1:19" ht="12.75" customHeight="1">
      <c r="A35" s="261" t="s">
        <v>23</v>
      </c>
      <c r="B35" s="261"/>
      <c r="C35" s="96">
        <v>3</v>
      </c>
      <c r="D35" s="97"/>
      <c r="E35" s="98"/>
      <c r="F35" s="98"/>
      <c r="G35" s="99">
        <f>IF(AND(ISBLANK(D35),ISBLANK(E35)),"",D35+E35)</f>
      </c>
      <c r="H35" s="100">
        <f>IF(OR(ISNUMBER($G35),ISNUMBER($Q35)),(SIGN(N($G35)-N($Q35))+1)/2,"")</f>
      </c>
      <c r="I35" s="95"/>
      <c r="J35"/>
      <c r="K35" s="261" t="s">
        <v>146</v>
      </c>
      <c r="L35" s="261"/>
      <c r="M35" s="96">
        <v>3</v>
      </c>
      <c r="N35" s="97"/>
      <c r="O35" s="98"/>
      <c r="P35" s="98"/>
      <c r="Q35" s="99">
        <f>IF(AND(ISBLANK(N35),ISBLANK(O35)),"",N35+O35)</f>
      </c>
      <c r="R35" s="100">
        <f>IF(ISNUMBER($H35),1-$H35,"")</f>
      </c>
      <c r="S35" s="95"/>
    </row>
    <row r="36" spans="1:19" ht="12.75" customHeight="1">
      <c r="A36" s="261"/>
      <c r="B36" s="261"/>
      <c r="C36" s="101">
        <v>4</v>
      </c>
      <c r="D36" s="102"/>
      <c r="E36" s="103"/>
      <c r="F36" s="103"/>
      <c r="G36" s="104">
        <f>IF(AND(ISBLANK(D36),ISBLANK(E36)),"",D36+E36)</f>
      </c>
      <c r="H36" s="105">
        <f>IF(OR(ISNUMBER($G36),ISNUMBER($Q36)),(SIGN(N($G36)-N($Q36))+1)/2,"")</f>
      </c>
      <c r="I36" s="262">
        <f>IF(ISNUMBER(H37),(SIGN(1000*($H37-$R37)+$G37-$Q37)+1)/2,"")</f>
        <v>1</v>
      </c>
      <c r="J36"/>
      <c r="K36" s="261"/>
      <c r="L36" s="261"/>
      <c r="M36" s="101">
        <v>4</v>
      </c>
      <c r="N36" s="102"/>
      <c r="O36" s="103"/>
      <c r="P36" s="103"/>
      <c r="Q36" s="104">
        <f>IF(AND(ISBLANK(N36),ISBLANK(O36)),"",N36+O36)</f>
      </c>
      <c r="R36" s="105">
        <f>IF(ISNUMBER($H36),1-$H36,"")</f>
      </c>
      <c r="S36" s="262">
        <f>IF(ISNUMBER($I36),1-$I36,"")</f>
        <v>0</v>
      </c>
    </row>
    <row r="37" spans="1:19" ht="15.75" customHeight="1">
      <c r="A37" s="263">
        <v>10286</v>
      </c>
      <c r="B37" s="263"/>
      <c r="C37" s="107" t="s">
        <v>17</v>
      </c>
      <c r="D37" s="108">
        <f>IF(ISNUMBER($G37),SUM(D33:D36),"")</f>
        <v>265</v>
      </c>
      <c r="E37" s="109">
        <f>IF(ISNUMBER($G37),SUM(E33:E36),"")</f>
        <v>147</v>
      </c>
      <c r="F37" s="109">
        <f>IF(ISNUMBER($G37),SUM(F33:F36),"")</f>
        <v>1</v>
      </c>
      <c r="G37" s="110">
        <f>IF(SUM($G33:$G36)+SUM($Q33:$Q36)&gt;0,SUM(G33:G36),"")</f>
        <v>412</v>
      </c>
      <c r="H37" s="108">
        <f>IF(ISNUMBER($G37),SUM(H33:H36),"")</f>
        <v>2</v>
      </c>
      <c r="I37" s="262"/>
      <c r="J37"/>
      <c r="K37" s="263">
        <v>24203</v>
      </c>
      <c r="L37" s="263"/>
      <c r="M37" s="107" t="s">
        <v>17</v>
      </c>
      <c r="N37" s="108">
        <f>IF(ISNUMBER($G37),SUM(N33:N36),"")</f>
        <v>259</v>
      </c>
      <c r="O37" s="109">
        <f>IF(ISNUMBER($G37),SUM(O33:O36),"")</f>
        <v>105</v>
      </c>
      <c r="P37" s="109">
        <f>IF(ISNUMBER($G37),SUM(P33:P36),"")</f>
        <v>12</v>
      </c>
      <c r="Q37" s="110">
        <f>IF(SUM($G33:$G36)+SUM($Q33:$Q36)&gt;0,SUM(Q33:Q36),"")</f>
        <v>364</v>
      </c>
      <c r="R37" s="108">
        <f>IF(ISNUMBER($G37),SUM(R33:R36),"")</f>
        <v>0</v>
      </c>
      <c r="S37" s="262"/>
    </row>
    <row r="38" spans="1:19" ht="4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9.5" customHeight="1">
      <c r="A39" s="111"/>
      <c r="B39" s="112"/>
      <c r="C39" s="113" t="s">
        <v>42</v>
      </c>
      <c r="D39" s="114">
        <f>IF(ISNUMBER($G39),SUM(D12,D17,D22,D27,D32,D37),"")</f>
        <v>1623</v>
      </c>
      <c r="E39" s="115">
        <f>IF(ISNUMBER($G39),SUM(E12,E17,E22,E27,E32,E37),"")</f>
        <v>714</v>
      </c>
      <c r="F39" s="115">
        <f>IF(ISNUMBER($G39),SUM(F12,F17,F22,F27,F32,F37),"")</f>
        <v>36</v>
      </c>
      <c r="G39" s="116">
        <f>IF(SUM($G$8:$G$37)+SUM($Q$8:$Q$37)&gt;0,SUM(G12,G17,G22,G27,G32,G37),"")</f>
        <v>2337</v>
      </c>
      <c r="H39" s="117">
        <f>IF(SUM($G$8:$G$37)+SUM($Q$8:$Q$37)&gt;0,SUM(H12,H17,H22,H27,H32,H37),"")</f>
        <v>5</v>
      </c>
      <c r="I39" s="106">
        <f>IF(ISNUMBER($G39),(SIGN($G39-$Q39)+1)/IF(COUNT(I$11,I$16,I$21,I$26,I$31,I$36)&gt;3,1,2),"")</f>
        <v>0</v>
      </c>
      <c r="J39"/>
      <c r="K39" s="111"/>
      <c r="L39" s="112"/>
      <c r="M39" s="113" t="s">
        <v>42</v>
      </c>
      <c r="N39" s="114">
        <f>IF(ISNUMBER($G39),SUM(N12,N17,N22,N27,N32,N37),"")</f>
        <v>1640</v>
      </c>
      <c r="O39" s="115">
        <f>IF(ISNUMBER($G39),SUM(O12,O17,O22,O27,O32,O37),"")</f>
        <v>706</v>
      </c>
      <c r="P39" s="115">
        <f>IF(ISNUMBER($G39),SUM(P12,P17,P22,P27,P32,P37),"")</f>
        <v>40</v>
      </c>
      <c r="Q39" s="116">
        <f>IF(SUM($G$8:$G$37)+SUM($Q$8:$Q$37)&gt;0,SUM(Q12,Q17,Q22,Q27,Q32,Q37),"")</f>
        <v>2346</v>
      </c>
      <c r="R39" s="117">
        <f>IF(SUM($G$8:$G$37)+SUM($Q$8:$Q$37)&gt;0,SUM(R12,R17,R22,R27,R32,R37),"")</f>
        <v>7</v>
      </c>
      <c r="S39" s="106">
        <f>IF(ISNUMBER($I39),IF(COUNT(S$11,S$16,S$21,S$26,S$31,S$36)&gt;3,2,1)-$I39,"")</f>
        <v>2</v>
      </c>
    </row>
    <row r="40" spans="1:19" ht="4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8" customHeight="1">
      <c r="A41" s="118"/>
      <c r="B41" s="119" t="s">
        <v>43</v>
      </c>
      <c r="C41" s="307" t="s">
        <v>147</v>
      </c>
      <c r="D41" s="307"/>
      <c r="E41" s="307"/>
      <c r="F41"/>
      <c r="G41" s="265" t="s">
        <v>45</v>
      </c>
      <c r="H41" s="265"/>
      <c r="I41" s="120">
        <f>IF(ISNUMBER(I$39),SUM(I11,I16,I21,I26,I31,I36,I39),"")</f>
        <v>2.5</v>
      </c>
      <c r="J41"/>
      <c r="K41" s="118"/>
      <c r="L41" s="119" t="s">
        <v>43</v>
      </c>
      <c r="M41" s="307" t="s">
        <v>148</v>
      </c>
      <c r="N41" s="307"/>
      <c r="O41" s="307"/>
      <c r="P41"/>
      <c r="Q41" s="265" t="s">
        <v>45</v>
      </c>
      <c r="R41" s="265"/>
      <c r="S41" s="120">
        <f>IF(ISNUMBER(S$39),SUM(S11,S16,S21,S26,S31,S36,S39),"")</f>
        <v>5.5</v>
      </c>
    </row>
    <row r="42" spans="1:19" ht="18" customHeight="1">
      <c r="A42" s="118"/>
      <c r="B42" s="119" t="s">
        <v>47</v>
      </c>
      <c r="C42" s="266"/>
      <c r="D42" s="266"/>
      <c r="E42" s="266"/>
      <c r="F42"/>
      <c r="G42" s="121"/>
      <c r="H42" s="121"/>
      <c r="I42" s="121"/>
      <c r="J42"/>
      <c r="K42" s="118"/>
      <c r="L42" s="119" t="s">
        <v>47</v>
      </c>
      <c r="M42" s="266"/>
      <c r="N42" s="266"/>
      <c r="O42" s="266"/>
      <c r="P42"/>
      <c r="Q42" s="121"/>
      <c r="R42" s="121"/>
      <c r="S42" s="121"/>
    </row>
    <row r="43" spans="1:19" ht="19.5" customHeight="1">
      <c r="A43" s="119" t="s">
        <v>48</v>
      </c>
      <c r="B43" s="119" t="s">
        <v>49</v>
      </c>
      <c r="C43" s="267" t="s">
        <v>149</v>
      </c>
      <c r="D43" s="267"/>
      <c r="E43" s="267"/>
      <c r="F43" s="267"/>
      <c r="G43" s="267"/>
      <c r="H43" s="267"/>
      <c r="I43" s="119"/>
      <c r="J43" s="119"/>
      <c r="K43" s="119" t="s">
        <v>51</v>
      </c>
      <c r="L43" s="267" t="s">
        <v>150</v>
      </c>
      <c r="M43" s="267"/>
      <c r="N43"/>
      <c r="O43" s="119" t="s">
        <v>47</v>
      </c>
      <c r="P43" s="267"/>
      <c r="Q43" s="267"/>
      <c r="R43" s="267"/>
      <c r="S43" s="267"/>
    </row>
    <row r="44" spans="1:19" ht="9.75" customHeight="1">
      <c r="A44"/>
      <c r="B44"/>
      <c r="C44"/>
      <c r="D44"/>
      <c r="E44" s="118"/>
      <c r="F44"/>
      <c r="G44"/>
      <c r="H44" s="118"/>
      <c r="I44"/>
      <c r="J44"/>
      <c r="K44"/>
      <c r="L44"/>
      <c r="M44"/>
      <c r="N44"/>
      <c r="O44"/>
      <c r="P44"/>
      <c r="Q44"/>
      <c r="R44"/>
      <c r="S44"/>
    </row>
    <row r="45" spans="1:19" ht="30" customHeight="1">
      <c r="A45" s="122" t="str">
        <f>"Technické podmínky utkání:   "&amp;$B$3&amp;IF(ISBLANK($B$3),""," – ")&amp;$L$3</f>
        <v>Technické podmínky utkání:   PSK Union Praha A – Poděbrady B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9.5" customHeight="1">
      <c r="A46"/>
      <c r="B46" s="82" t="s">
        <v>54</v>
      </c>
      <c r="C46" s="308">
        <v>0.7812500000000001</v>
      </c>
      <c r="D46" s="308"/>
      <c r="E46"/>
      <c r="F46"/>
      <c r="G46"/>
      <c r="H46"/>
      <c r="I46" s="82" t="s">
        <v>55</v>
      </c>
      <c r="J46" s="269">
        <v>23</v>
      </c>
      <c r="K46" s="269"/>
      <c r="L46"/>
      <c r="M46"/>
      <c r="N46"/>
      <c r="O46"/>
      <c r="P46"/>
      <c r="Q46"/>
      <c r="R46"/>
      <c r="S46"/>
    </row>
    <row r="47" spans="1:19" ht="19.5" customHeight="1">
      <c r="A47"/>
      <c r="B47" s="82" t="s">
        <v>56</v>
      </c>
      <c r="C47" s="309">
        <v>0.8958333333333334</v>
      </c>
      <c r="D47" s="309"/>
      <c r="E47"/>
      <c r="F47"/>
      <c r="G47"/>
      <c r="H47"/>
      <c r="I47" s="82" t="s">
        <v>57</v>
      </c>
      <c r="J47" s="271">
        <v>2</v>
      </c>
      <c r="K47" s="271"/>
      <c r="L47"/>
      <c r="M47"/>
      <c r="N47"/>
      <c r="O47"/>
      <c r="P47" s="82" t="s">
        <v>58</v>
      </c>
      <c r="Q47" s="310"/>
      <c r="R47" s="310"/>
      <c r="S47" s="310"/>
    </row>
    <row r="48" spans="1:19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73" t="s">
        <v>59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</row>
    <row r="50" spans="1:19" ht="81" customHeight="1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</row>
    <row r="51" spans="1:19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73" t="s">
        <v>60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</row>
    <row r="53" spans="1:19" ht="6" customHeight="1">
      <c r="A53" s="12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5"/>
    </row>
    <row r="54" spans="1:19" ht="21" customHeight="1">
      <c r="A54" s="126" t="s">
        <v>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7" t="s">
        <v>7</v>
      </c>
      <c r="L54" s="124"/>
      <c r="M54" s="124"/>
      <c r="N54" s="124"/>
      <c r="O54" s="124"/>
      <c r="P54" s="124"/>
      <c r="Q54" s="124"/>
      <c r="R54" s="124"/>
      <c r="S54" s="125"/>
    </row>
    <row r="55" spans="1:19" ht="21" customHeight="1">
      <c r="A55" s="128"/>
      <c r="B55" s="129" t="s">
        <v>61</v>
      </c>
      <c r="C55" s="130"/>
      <c r="D55" s="131"/>
      <c r="E55" s="129" t="s">
        <v>62</v>
      </c>
      <c r="F55" s="130"/>
      <c r="G55" s="130"/>
      <c r="H55" s="130"/>
      <c r="I55" s="131"/>
      <c r="J55" s="124"/>
      <c r="K55" s="132"/>
      <c r="L55" s="129" t="s">
        <v>61</v>
      </c>
      <c r="M55" s="130"/>
      <c r="N55" s="131"/>
      <c r="O55" s="129" t="s">
        <v>62</v>
      </c>
      <c r="P55" s="130"/>
      <c r="Q55" s="130"/>
      <c r="R55" s="130"/>
      <c r="S55" s="133"/>
    </row>
    <row r="56" spans="1:19" ht="21" customHeight="1">
      <c r="A56" s="134" t="s">
        <v>63</v>
      </c>
      <c r="B56" s="135" t="s">
        <v>64</v>
      </c>
      <c r="C56" s="136"/>
      <c r="D56" s="137" t="s">
        <v>65</v>
      </c>
      <c r="E56" s="135" t="s">
        <v>64</v>
      </c>
      <c r="F56" s="138"/>
      <c r="G56" s="138"/>
      <c r="H56" s="139"/>
      <c r="I56" s="137" t="s">
        <v>65</v>
      </c>
      <c r="J56" s="124"/>
      <c r="K56" s="140" t="s">
        <v>63</v>
      </c>
      <c r="L56" s="135" t="s">
        <v>64</v>
      </c>
      <c r="M56" s="136"/>
      <c r="N56" s="137" t="s">
        <v>65</v>
      </c>
      <c r="O56" s="135" t="s">
        <v>64</v>
      </c>
      <c r="P56" s="138"/>
      <c r="Q56" s="138"/>
      <c r="R56" s="139"/>
      <c r="S56" s="141" t="s">
        <v>65</v>
      </c>
    </row>
    <row r="57" spans="1:19" ht="21" customHeight="1">
      <c r="A57" s="142"/>
      <c r="B57" s="275"/>
      <c r="C57" s="275"/>
      <c r="D57" s="143"/>
      <c r="E57" s="275"/>
      <c r="F57" s="275"/>
      <c r="G57" s="275"/>
      <c r="H57" s="275"/>
      <c r="I57" s="143"/>
      <c r="J57" s="124"/>
      <c r="K57" s="144"/>
      <c r="L57" s="275"/>
      <c r="M57" s="275"/>
      <c r="N57" s="143"/>
      <c r="O57" s="275"/>
      <c r="P57" s="275"/>
      <c r="Q57" s="275"/>
      <c r="R57" s="275"/>
      <c r="S57" s="145"/>
    </row>
    <row r="58" spans="1:19" ht="21" customHeight="1">
      <c r="A58" s="142"/>
      <c r="B58" s="275"/>
      <c r="C58" s="275"/>
      <c r="D58" s="143"/>
      <c r="E58" s="275"/>
      <c r="F58" s="275"/>
      <c r="G58" s="275"/>
      <c r="H58" s="275"/>
      <c r="I58" s="143"/>
      <c r="J58" s="124"/>
      <c r="K58" s="144"/>
      <c r="L58" s="275"/>
      <c r="M58" s="275"/>
      <c r="N58" s="143"/>
      <c r="O58" s="275"/>
      <c r="P58" s="275"/>
      <c r="Q58" s="275"/>
      <c r="R58" s="275"/>
      <c r="S58" s="145"/>
    </row>
    <row r="59" spans="1:19" ht="12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8"/>
    </row>
    <row r="60" spans="1:19" ht="4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273" t="s">
        <v>66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</row>
    <row r="62" spans="1:19" ht="81" customHeight="1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</row>
    <row r="63" spans="1:19" ht="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273" t="s">
        <v>67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</row>
    <row r="65" spans="1:19" ht="81" customHeight="1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</row>
    <row r="66" spans="1:8" ht="30" customHeight="1">
      <c r="A66" s="149"/>
      <c r="B66" s="150" t="s">
        <v>68</v>
      </c>
      <c r="C66" s="311"/>
      <c r="D66" s="311"/>
      <c r="E66" s="311"/>
      <c r="F66" s="311"/>
      <c r="G66" s="311"/>
      <c r="H66" s="311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:P11 F13:F16 P13:P16 F18:F21 P18:P21 F23:F26 P23:P26 F28:F31 P28:P31 F33:F36 P33:P36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12" customWidth="1"/>
    <col min="2" max="2" width="15.7109375" style="312" customWidth="1"/>
    <col min="3" max="3" width="5.7109375" style="312" customWidth="1"/>
    <col min="4" max="5" width="6.7109375" style="312" customWidth="1"/>
    <col min="6" max="6" width="4.7109375" style="312" customWidth="1"/>
    <col min="7" max="7" width="6.7109375" style="312" customWidth="1"/>
    <col min="8" max="8" width="6.28125" style="312" customWidth="1"/>
    <col min="9" max="9" width="6.7109375" style="312" customWidth="1"/>
    <col min="10" max="10" width="1.7109375" style="312" customWidth="1"/>
    <col min="11" max="11" width="10.7109375" style="312" customWidth="1"/>
    <col min="12" max="12" width="15.7109375" style="312" customWidth="1"/>
    <col min="13" max="13" width="5.7109375" style="312" customWidth="1"/>
    <col min="14" max="15" width="6.7109375" style="312" customWidth="1"/>
    <col min="16" max="16" width="4.7109375" style="312" customWidth="1"/>
    <col min="17" max="17" width="6.7109375" style="312" customWidth="1"/>
    <col min="18" max="18" width="6.28125" style="312" customWidth="1"/>
    <col min="19" max="19" width="6.7109375" style="312" customWidth="1"/>
    <col min="20" max="16384" width="9.140625" style="312" customWidth="1"/>
  </cols>
  <sheetData>
    <row r="1" spans="2:19" ht="26.25">
      <c r="B1" s="442" t="s">
        <v>0</v>
      </c>
      <c r="C1" s="442"/>
      <c r="D1" s="441" t="s">
        <v>1</v>
      </c>
      <c r="E1" s="441"/>
      <c r="F1" s="441"/>
      <c r="G1" s="441"/>
      <c r="H1" s="441"/>
      <c r="I1" s="441"/>
      <c r="K1" s="359" t="s">
        <v>2</v>
      </c>
      <c r="L1" s="440" t="s">
        <v>175</v>
      </c>
      <c r="M1" s="440"/>
      <c r="N1" s="440"/>
      <c r="O1" s="439" t="s">
        <v>4</v>
      </c>
      <c r="P1" s="439"/>
      <c r="Q1" s="438">
        <v>42755</v>
      </c>
      <c r="R1" s="437"/>
      <c r="S1" s="437"/>
    </row>
    <row r="2" spans="2:3" ht="6" customHeight="1" thickBot="1">
      <c r="B2" s="436"/>
      <c r="C2" s="436"/>
    </row>
    <row r="3" spans="1:19" ht="19.5" customHeight="1" thickBot="1">
      <c r="A3" s="435" t="s">
        <v>5</v>
      </c>
      <c r="B3" s="434" t="s">
        <v>174</v>
      </c>
      <c r="C3" s="433"/>
      <c r="D3" s="433"/>
      <c r="E3" s="433"/>
      <c r="F3" s="433"/>
      <c r="G3" s="433"/>
      <c r="H3" s="433"/>
      <c r="I3" s="432"/>
      <c r="K3" s="435" t="s">
        <v>7</v>
      </c>
      <c r="L3" s="434" t="s">
        <v>173</v>
      </c>
      <c r="M3" s="433"/>
      <c r="N3" s="433"/>
      <c r="O3" s="433"/>
      <c r="P3" s="433"/>
      <c r="Q3" s="433"/>
      <c r="R3" s="433"/>
      <c r="S3" s="432"/>
    </row>
    <row r="4" ht="4.5" customHeight="1" thickBot="1"/>
    <row r="5" spans="1:19" ht="12.75" customHeight="1">
      <c r="A5" s="431" t="s">
        <v>9</v>
      </c>
      <c r="B5" s="430"/>
      <c r="C5" s="429" t="s">
        <v>10</v>
      </c>
      <c r="D5" s="428" t="s">
        <v>11</v>
      </c>
      <c r="E5" s="427"/>
      <c r="F5" s="427"/>
      <c r="G5" s="426"/>
      <c r="H5" s="425" t="s">
        <v>12</v>
      </c>
      <c r="I5" s="424"/>
      <c r="K5" s="431" t="s">
        <v>9</v>
      </c>
      <c r="L5" s="430"/>
      <c r="M5" s="429" t="s">
        <v>10</v>
      </c>
      <c r="N5" s="428" t="s">
        <v>11</v>
      </c>
      <c r="O5" s="427"/>
      <c r="P5" s="427"/>
      <c r="Q5" s="426"/>
      <c r="R5" s="425" t="s">
        <v>12</v>
      </c>
      <c r="S5" s="424"/>
    </row>
    <row r="6" spans="1:19" ht="12.75" customHeight="1" thickBot="1">
      <c r="A6" s="423" t="s">
        <v>13</v>
      </c>
      <c r="B6" s="422"/>
      <c r="C6" s="421"/>
      <c r="D6" s="420" t="s">
        <v>14</v>
      </c>
      <c r="E6" s="419" t="s">
        <v>15</v>
      </c>
      <c r="F6" s="419" t="s">
        <v>16</v>
      </c>
      <c r="G6" s="418" t="s">
        <v>17</v>
      </c>
      <c r="H6" s="417" t="s">
        <v>18</v>
      </c>
      <c r="I6" s="416" t="s">
        <v>19</v>
      </c>
      <c r="K6" s="423" t="s">
        <v>13</v>
      </c>
      <c r="L6" s="422"/>
      <c r="M6" s="421"/>
      <c r="N6" s="420" t="s">
        <v>14</v>
      </c>
      <c r="O6" s="419" t="s">
        <v>15</v>
      </c>
      <c r="P6" s="419" t="s">
        <v>16</v>
      </c>
      <c r="Q6" s="418" t="s">
        <v>17</v>
      </c>
      <c r="R6" s="417" t="s">
        <v>18</v>
      </c>
      <c r="S6" s="416" t="s">
        <v>19</v>
      </c>
    </row>
    <row r="7" spans="1:12" ht="4.5" customHeight="1" thickBot="1">
      <c r="A7" s="415"/>
      <c r="B7" s="415"/>
      <c r="K7" s="415"/>
      <c r="L7" s="415"/>
    </row>
    <row r="8" spans="1:19" ht="12.75" customHeight="1">
      <c r="A8" s="413" t="s">
        <v>172</v>
      </c>
      <c r="B8" s="412"/>
      <c r="C8" s="411">
        <v>1</v>
      </c>
      <c r="D8" s="410">
        <v>149</v>
      </c>
      <c r="E8" s="409">
        <v>71</v>
      </c>
      <c r="F8" s="409">
        <v>3</v>
      </c>
      <c r="G8" s="408">
        <f>IF(AND(ISBLANK(D8),ISBLANK(E8)),"",D8+E8)</f>
        <v>220</v>
      </c>
      <c r="H8" s="407">
        <f>IF(OR(ISNUMBER($G8),ISNUMBER($Q8)),(SIGN(N($G8)-N($Q8))+1)/2,"")</f>
        <v>0</v>
      </c>
      <c r="I8" s="397"/>
      <c r="K8" s="413" t="s">
        <v>171</v>
      </c>
      <c r="L8" s="412"/>
      <c r="M8" s="411">
        <v>1</v>
      </c>
      <c r="N8" s="410">
        <v>156</v>
      </c>
      <c r="O8" s="409">
        <v>79</v>
      </c>
      <c r="P8" s="409">
        <v>4</v>
      </c>
      <c r="Q8" s="408">
        <f>IF(AND(ISBLANK(N8),ISBLANK(O8)),"",N8+O8)</f>
        <v>235</v>
      </c>
      <c r="R8" s="407">
        <f>IF(ISNUMBER($H8),1-$H8,"")</f>
        <v>1</v>
      </c>
      <c r="S8" s="397"/>
    </row>
    <row r="9" spans="1:19" ht="12.75" customHeight="1">
      <c r="A9" s="406"/>
      <c r="B9" s="405"/>
      <c r="C9" s="402">
        <v>2</v>
      </c>
      <c r="D9" s="401">
        <v>152</v>
      </c>
      <c r="E9" s="400">
        <v>72</v>
      </c>
      <c r="F9" s="400">
        <v>3</v>
      </c>
      <c r="G9" s="399">
        <f>IF(AND(ISBLANK(D9),ISBLANK(E9)),"",D9+E9)</f>
        <v>224</v>
      </c>
      <c r="H9" s="398">
        <f>IF(OR(ISNUMBER($G9),ISNUMBER($Q9)),(SIGN(N($G9)-N($Q9))+1)/2,"")</f>
        <v>1</v>
      </c>
      <c r="I9" s="397"/>
      <c r="K9" s="406"/>
      <c r="L9" s="405"/>
      <c r="M9" s="402">
        <v>2</v>
      </c>
      <c r="N9" s="401">
        <v>152</v>
      </c>
      <c r="O9" s="400">
        <v>62</v>
      </c>
      <c r="P9" s="400">
        <v>3</v>
      </c>
      <c r="Q9" s="399">
        <f>IF(AND(ISBLANK(N9),ISBLANK(O9)),"",N9+O9)</f>
        <v>214</v>
      </c>
      <c r="R9" s="398">
        <f>IF(ISNUMBER($H9),1-$H9,"")</f>
        <v>0</v>
      </c>
      <c r="S9" s="397"/>
    </row>
    <row r="10" spans="1:19" ht="12.75" customHeight="1" thickBot="1">
      <c r="A10" s="404" t="s">
        <v>170</v>
      </c>
      <c r="B10" s="403"/>
      <c r="C10" s="402">
        <v>3</v>
      </c>
      <c r="D10" s="401"/>
      <c r="E10" s="400"/>
      <c r="F10" s="400"/>
      <c r="G10" s="399">
        <f>IF(AND(ISBLANK(D10),ISBLANK(E10)),"",D10+E10)</f>
      </c>
      <c r="H10" s="398">
        <f>IF(OR(ISNUMBER($G10),ISNUMBER($Q10)),(SIGN(N($G10)-N($Q10))+1)/2,"")</f>
      </c>
      <c r="I10" s="397"/>
      <c r="K10" s="404" t="s">
        <v>157</v>
      </c>
      <c r="L10" s="403"/>
      <c r="M10" s="402">
        <v>3</v>
      </c>
      <c r="N10" s="401"/>
      <c r="O10" s="400"/>
      <c r="P10" s="400"/>
      <c r="Q10" s="399">
        <f>IF(AND(ISBLANK(N10),ISBLANK(O10)),"",N10+O10)</f>
      </c>
      <c r="R10" s="398">
        <f>IF(ISNUMBER($H10),1-$H10,"")</f>
      </c>
      <c r="S10" s="397"/>
    </row>
    <row r="11" spans="1:19" ht="12.75" customHeight="1">
      <c r="A11" s="396"/>
      <c r="B11" s="395"/>
      <c r="C11" s="394">
        <v>4</v>
      </c>
      <c r="D11" s="393"/>
      <c r="E11" s="392"/>
      <c r="F11" s="392"/>
      <c r="G11" s="391">
        <f>IF(AND(ISBLANK(D11),ISBLANK(E11)),"",D11+E11)</f>
      </c>
      <c r="H11" s="390">
        <f>IF(OR(ISNUMBER($G11),ISNUMBER($Q11)),(SIGN(N($G11)-N($Q11))+1)/2,"")</f>
      </c>
      <c r="I11" s="389">
        <f>IF(ISNUMBER(H12),(SIGN(1000*($H12-$R12)+$G12-$Q12)+1)/2,"")</f>
        <v>0</v>
      </c>
      <c r="K11" s="396"/>
      <c r="L11" s="395"/>
      <c r="M11" s="394">
        <v>4</v>
      </c>
      <c r="N11" s="393"/>
      <c r="O11" s="392"/>
      <c r="P11" s="392"/>
      <c r="Q11" s="391">
        <f>IF(AND(ISBLANK(N11),ISBLANK(O11)),"",N11+O11)</f>
      </c>
      <c r="R11" s="390">
        <f>IF(ISNUMBER($H11),1-$H11,"")</f>
      </c>
      <c r="S11" s="389">
        <f>IF(ISNUMBER($I11),1-$I11,"")</f>
        <v>1</v>
      </c>
    </row>
    <row r="12" spans="1:19" ht="15.75" customHeight="1" thickBot="1">
      <c r="A12" s="388">
        <v>15163</v>
      </c>
      <c r="B12" s="414"/>
      <c r="C12" s="386" t="s">
        <v>17</v>
      </c>
      <c r="D12" s="383">
        <f>IF(ISNUMBER($G12),SUM(D8:D11),"")</f>
        <v>301</v>
      </c>
      <c r="E12" s="385">
        <f>IF(ISNUMBER($G12),SUM(E8:E11),"")</f>
        <v>143</v>
      </c>
      <c r="F12" s="385">
        <f>IF(ISNUMBER($G12),SUM(F8:F11),"")</f>
        <v>6</v>
      </c>
      <c r="G12" s="384">
        <f>IF(SUM($G8:$G11)+SUM($Q8:$Q11)&gt;0,SUM(G8:G11),"")</f>
        <v>444</v>
      </c>
      <c r="H12" s="383">
        <f>IF(ISNUMBER($G12),SUM(H8:H11),"")</f>
        <v>1</v>
      </c>
      <c r="I12" s="382"/>
      <c r="K12" s="388">
        <v>15102</v>
      </c>
      <c r="L12" s="387"/>
      <c r="M12" s="386" t="s">
        <v>17</v>
      </c>
      <c r="N12" s="383">
        <f>IF(ISNUMBER($G12),SUM(N8:N11),"")</f>
        <v>308</v>
      </c>
      <c r="O12" s="385">
        <f>IF(ISNUMBER($G12),SUM(O8:O11),"")</f>
        <v>141</v>
      </c>
      <c r="P12" s="385">
        <f>IF(ISNUMBER($G12),SUM(P8:P11),"")</f>
        <v>7</v>
      </c>
      <c r="Q12" s="384">
        <f>IF(SUM($G8:$G11)+SUM($Q8:$Q11)&gt;0,SUM(Q8:Q11),"")</f>
        <v>449</v>
      </c>
      <c r="R12" s="383">
        <f>IF(ISNUMBER($G12),SUM(R8:R11),"")</f>
        <v>1</v>
      </c>
      <c r="S12" s="382"/>
    </row>
    <row r="13" spans="1:19" ht="12.75" customHeight="1">
      <c r="A13" s="413" t="s">
        <v>165</v>
      </c>
      <c r="B13" s="412"/>
      <c r="C13" s="411">
        <v>1</v>
      </c>
      <c r="D13" s="410">
        <v>158</v>
      </c>
      <c r="E13" s="409">
        <v>80</v>
      </c>
      <c r="F13" s="409">
        <v>1</v>
      </c>
      <c r="G13" s="408">
        <f>IF(AND(ISBLANK(D13),ISBLANK(E13)),"",D13+E13)</f>
        <v>238</v>
      </c>
      <c r="H13" s="407">
        <f>IF(OR(ISNUMBER($G13),ISNUMBER($Q13)),(SIGN(N($G13)-N($Q13))+1)/2,"")</f>
        <v>1</v>
      </c>
      <c r="I13" s="397"/>
      <c r="K13" s="413" t="s">
        <v>169</v>
      </c>
      <c r="L13" s="412"/>
      <c r="M13" s="411">
        <v>1</v>
      </c>
      <c r="N13" s="410">
        <v>162</v>
      </c>
      <c r="O13" s="409">
        <v>44</v>
      </c>
      <c r="P13" s="409">
        <v>4</v>
      </c>
      <c r="Q13" s="408">
        <f>IF(AND(ISBLANK(N13),ISBLANK(O13)),"",N13+O13)</f>
        <v>206</v>
      </c>
      <c r="R13" s="407">
        <f>IF(ISNUMBER($H13),1-$H13,"")</f>
        <v>0</v>
      </c>
      <c r="S13" s="397"/>
    </row>
    <row r="14" spans="1:19" ht="12.75" customHeight="1">
      <c r="A14" s="406"/>
      <c r="B14" s="405"/>
      <c r="C14" s="402">
        <v>2</v>
      </c>
      <c r="D14" s="401">
        <v>158</v>
      </c>
      <c r="E14" s="400">
        <v>90</v>
      </c>
      <c r="F14" s="400">
        <v>0</v>
      </c>
      <c r="G14" s="399">
        <f>IF(AND(ISBLANK(D14),ISBLANK(E14)),"",D14+E14)</f>
        <v>248</v>
      </c>
      <c r="H14" s="398">
        <f>IF(OR(ISNUMBER($G14),ISNUMBER($Q14)),(SIGN(N($G14)-N($Q14))+1)/2,"")</f>
        <v>1</v>
      </c>
      <c r="I14" s="397"/>
      <c r="K14" s="406"/>
      <c r="L14" s="405"/>
      <c r="M14" s="402">
        <v>2</v>
      </c>
      <c r="N14" s="401">
        <v>149</v>
      </c>
      <c r="O14" s="400">
        <v>62</v>
      </c>
      <c r="P14" s="400">
        <v>3</v>
      </c>
      <c r="Q14" s="399">
        <f>IF(AND(ISBLANK(N14),ISBLANK(O14)),"",N14+O14)</f>
        <v>211</v>
      </c>
      <c r="R14" s="398">
        <f>IF(ISNUMBER($H14),1-$H14,"")</f>
        <v>0</v>
      </c>
      <c r="S14" s="397"/>
    </row>
    <row r="15" spans="1:19" ht="12.75" customHeight="1" thickBot="1">
      <c r="A15" s="404" t="s">
        <v>168</v>
      </c>
      <c r="B15" s="403"/>
      <c r="C15" s="402">
        <v>3</v>
      </c>
      <c r="D15" s="401"/>
      <c r="E15" s="400"/>
      <c r="F15" s="400"/>
      <c r="G15" s="399">
        <f>IF(AND(ISBLANK(D15),ISBLANK(E15)),"",D15+E15)</f>
      </c>
      <c r="H15" s="398">
        <f>IF(OR(ISNUMBER($G15),ISNUMBER($Q15)),(SIGN(N($G15)-N($Q15))+1)/2,"")</f>
      </c>
      <c r="I15" s="397"/>
      <c r="K15" s="404" t="s">
        <v>36</v>
      </c>
      <c r="L15" s="403"/>
      <c r="M15" s="402">
        <v>3</v>
      </c>
      <c r="N15" s="401"/>
      <c r="O15" s="400"/>
      <c r="P15" s="400"/>
      <c r="Q15" s="399">
        <f>IF(AND(ISBLANK(N15),ISBLANK(O15)),"",N15+O15)</f>
      </c>
      <c r="R15" s="398">
        <f>IF(ISNUMBER($H15),1-$H15,"")</f>
      </c>
      <c r="S15" s="397"/>
    </row>
    <row r="16" spans="1:19" ht="12.75" customHeight="1">
      <c r="A16" s="396"/>
      <c r="B16" s="395"/>
      <c r="C16" s="394">
        <v>4</v>
      </c>
      <c r="D16" s="393"/>
      <c r="E16" s="392"/>
      <c r="F16" s="392"/>
      <c r="G16" s="391">
        <f>IF(AND(ISBLANK(D16),ISBLANK(E16)),"",D16+E16)</f>
      </c>
      <c r="H16" s="390">
        <f>IF(OR(ISNUMBER($G16),ISNUMBER($Q16)),(SIGN(N($G16)-N($Q16))+1)/2,"")</f>
      </c>
      <c r="I16" s="389">
        <f>IF(ISNUMBER(H17),(SIGN(1000*($H17-$R17)+$G17-$Q17)+1)/2,"")</f>
        <v>1</v>
      </c>
      <c r="K16" s="396"/>
      <c r="L16" s="395"/>
      <c r="M16" s="394">
        <v>4</v>
      </c>
      <c r="N16" s="393"/>
      <c r="O16" s="392"/>
      <c r="P16" s="392"/>
      <c r="Q16" s="391">
        <f>IF(AND(ISBLANK(N16),ISBLANK(O16)),"",N16+O16)</f>
      </c>
      <c r="R16" s="390">
        <f>IF(ISNUMBER($H16),1-$H16,"")</f>
      </c>
      <c r="S16" s="389">
        <f>IF(ISNUMBER($I16),1-$I16,"")</f>
        <v>0</v>
      </c>
    </row>
    <row r="17" spans="1:19" ht="15.75" customHeight="1" thickBot="1">
      <c r="A17" s="388">
        <v>1935</v>
      </c>
      <c r="B17" s="387"/>
      <c r="C17" s="386" t="s">
        <v>17</v>
      </c>
      <c r="D17" s="383">
        <f>IF(ISNUMBER($G17),SUM(D13:D16),"")</f>
        <v>316</v>
      </c>
      <c r="E17" s="385">
        <f>IF(ISNUMBER($G17),SUM(E13:E16),"")</f>
        <v>170</v>
      </c>
      <c r="F17" s="385">
        <f>IF(ISNUMBER($G17),SUM(F13:F16),"")</f>
        <v>1</v>
      </c>
      <c r="G17" s="384">
        <f>IF(SUM($G13:$G16)+SUM($Q13:$Q16)&gt;0,SUM(G13:G16),"")</f>
        <v>486</v>
      </c>
      <c r="H17" s="383">
        <f>IF(ISNUMBER($G17),SUM(H13:H16),"")</f>
        <v>2</v>
      </c>
      <c r="I17" s="382"/>
      <c r="K17" s="388">
        <v>18550</v>
      </c>
      <c r="L17" s="387"/>
      <c r="M17" s="386" t="s">
        <v>17</v>
      </c>
      <c r="N17" s="383">
        <f>IF(ISNUMBER($G17),SUM(N13:N16),"")</f>
        <v>311</v>
      </c>
      <c r="O17" s="385">
        <f>IF(ISNUMBER($G17),SUM(O13:O16),"")</f>
        <v>106</v>
      </c>
      <c r="P17" s="385">
        <f>IF(ISNUMBER($G17),SUM(P13:P16),"")</f>
        <v>7</v>
      </c>
      <c r="Q17" s="384">
        <f>IF(SUM($G13:$G16)+SUM($Q13:$Q16)&gt;0,SUM(Q13:Q16),"")</f>
        <v>417</v>
      </c>
      <c r="R17" s="383">
        <f>IF(ISNUMBER($G17),SUM(R13:R16),"")</f>
        <v>0</v>
      </c>
      <c r="S17" s="382"/>
    </row>
    <row r="18" spans="1:19" ht="12.75" customHeight="1">
      <c r="A18" s="413" t="s">
        <v>167</v>
      </c>
      <c r="B18" s="412"/>
      <c r="C18" s="411">
        <v>1</v>
      </c>
      <c r="D18" s="410">
        <v>144</v>
      </c>
      <c r="E18" s="409">
        <v>69</v>
      </c>
      <c r="F18" s="409">
        <v>1</v>
      </c>
      <c r="G18" s="408">
        <f>IF(AND(ISBLANK(D18),ISBLANK(E18)),"",D18+E18)</f>
        <v>213</v>
      </c>
      <c r="H18" s="407">
        <f>IF(OR(ISNUMBER($G18),ISNUMBER($Q18)),(SIGN(N($G18)-N($Q18))+1)/2,"")</f>
        <v>0</v>
      </c>
      <c r="I18" s="397"/>
      <c r="K18" s="413" t="s">
        <v>166</v>
      </c>
      <c r="L18" s="412"/>
      <c r="M18" s="411">
        <v>1</v>
      </c>
      <c r="N18" s="410">
        <v>148</v>
      </c>
      <c r="O18" s="409">
        <v>79</v>
      </c>
      <c r="P18" s="409">
        <v>0</v>
      </c>
      <c r="Q18" s="408">
        <f>IF(AND(ISBLANK(N18),ISBLANK(O18)),"",N18+O18)</f>
        <v>227</v>
      </c>
      <c r="R18" s="407">
        <f>IF(ISNUMBER($H18),1-$H18,"")</f>
        <v>1</v>
      </c>
      <c r="S18" s="397"/>
    </row>
    <row r="19" spans="1:19" ht="12.75" customHeight="1">
      <c r="A19" s="406"/>
      <c r="B19" s="405"/>
      <c r="C19" s="402">
        <v>2</v>
      </c>
      <c r="D19" s="401">
        <v>143</v>
      </c>
      <c r="E19" s="400">
        <v>81</v>
      </c>
      <c r="F19" s="400">
        <v>0</v>
      </c>
      <c r="G19" s="399">
        <f>IF(AND(ISBLANK(D19),ISBLANK(E19)),"",D19+E19)</f>
        <v>224</v>
      </c>
      <c r="H19" s="398">
        <f>IF(OR(ISNUMBER($G19),ISNUMBER($Q19)),(SIGN(N($G19)-N($Q19))+1)/2,"")</f>
        <v>1</v>
      </c>
      <c r="I19" s="397"/>
      <c r="K19" s="406"/>
      <c r="L19" s="405"/>
      <c r="M19" s="402">
        <v>2</v>
      </c>
      <c r="N19" s="401">
        <v>143</v>
      </c>
      <c r="O19" s="400">
        <v>59</v>
      </c>
      <c r="P19" s="400">
        <v>2</v>
      </c>
      <c r="Q19" s="399">
        <f>IF(AND(ISBLANK(N19),ISBLANK(O19)),"",N19+O19)</f>
        <v>202</v>
      </c>
      <c r="R19" s="398">
        <f>IF(ISNUMBER($H19),1-$H19,"")</f>
        <v>0</v>
      </c>
      <c r="S19" s="397"/>
    </row>
    <row r="20" spans="1:19" ht="12.75" customHeight="1" thickBot="1">
      <c r="A20" s="404" t="s">
        <v>161</v>
      </c>
      <c r="B20" s="403"/>
      <c r="C20" s="402">
        <v>3</v>
      </c>
      <c r="D20" s="401"/>
      <c r="E20" s="400"/>
      <c r="F20" s="400"/>
      <c r="G20" s="399">
        <f>IF(AND(ISBLANK(D20),ISBLANK(E20)),"",D20+E20)</f>
      </c>
      <c r="H20" s="398">
        <f>IF(OR(ISNUMBER($G20),ISNUMBER($Q20)),(SIGN(N($G20)-N($Q20))+1)/2,"")</f>
      </c>
      <c r="I20" s="397"/>
      <c r="K20" s="404" t="s">
        <v>40</v>
      </c>
      <c r="L20" s="403"/>
      <c r="M20" s="402">
        <v>3</v>
      </c>
      <c r="N20" s="401"/>
      <c r="O20" s="400"/>
      <c r="P20" s="400"/>
      <c r="Q20" s="399">
        <f>IF(AND(ISBLANK(N20),ISBLANK(O20)),"",N20+O20)</f>
      </c>
      <c r="R20" s="398">
        <f>IF(ISNUMBER($H20),1-$H20,"")</f>
      </c>
      <c r="S20" s="397"/>
    </row>
    <row r="21" spans="1:19" ht="12.75" customHeight="1">
      <c r="A21" s="396"/>
      <c r="B21" s="395"/>
      <c r="C21" s="394">
        <v>4</v>
      </c>
      <c r="D21" s="393"/>
      <c r="E21" s="392"/>
      <c r="F21" s="392"/>
      <c r="G21" s="391">
        <f>IF(AND(ISBLANK(D21),ISBLANK(E21)),"",D21+E21)</f>
      </c>
      <c r="H21" s="390">
        <f>IF(OR(ISNUMBER($G21),ISNUMBER($Q21)),(SIGN(N($G21)-N($Q21))+1)/2,"")</f>
      </c>
      <c r="I21" s="389">
        <f>IF(ISNUMBER(H22),(SIGN(1000*($H22-$R22)+$G22-$Q22)+1)/2,"")</f>
        <v>1</v>
      </c>
      <c r="K21" s="396"/>
      <c r="L21" s="395"/>
      <c r="M21" s="394">
        <v>4</v>
      </c>
      <c r="N21" s="393"/>
      <c r="O21" s="392"/>
      <c r="P21" s="392"/>
      <c r="Q21" s="391">
        <f>IF(AND(ISBLANK(N21),ISBLANK(O21)),"",N21+O21)</f>
      </c>
      <c r="R21" s="390">
        <f>IF(ISNUMBER($H21),1-$H21,"")</f>
      </c>
      <c r="S21" s="389">
        <f>IF(ISNUMBER($I21),1-$I21,"")</f>
        <v>0</v>
      </c>
    </row>
    <row r="22" spans="1:19" ht="15.75" customHeight="1" thickBot="1">
      <c r="A22" s="388">
        <v>1928</v>
      </c>
      <c r="B22" s="387"/>
      <c r="C22" s="386" t="s">
        <v>17</v>
      </c>
      <c r="D22" s="383">
        <f>IF(ISNUMBER($G22),SUM(D18:D21),"")</f>
        <v>287</v>
      </c>
      <c r="E22" s="385">
        <f>IF(ISNUMBER($G22),SUM(E18:E21),"")</f>
        <v>150</v>
      </c>
      <c r="F22" s="385">
        <f>IF(ISNUMBER($G22),SUM(F18:F21),"")</f>
        <v>1</v>
      </c>
      <c r="G22" s="384">
        <f>IF(SUM($G18:$G21)+SUM($Q18:$Q21)&gt;0,SUM(G18:G21),"")</f>
        <v>437</v>
      </c>
      <c r="H22" s="383">
        <f>IF(ISNUMBER($G22),SUM(H18:H21),"")</f>
        <v>1</v>
      </c>
      <c r="I22" s="382"/>
      <c r="K22" s="388">
        <v>20909</v>
      </c>
      <c r="L22" s="387"/>
      <c r="M22" s="386" t="s">
        <v>17</v>
      </c>
      <c r="N22" s="383">
        <f>IF(ISNUMBER($G22),SUM(N18:N21),"")</f>
        <v>291</v>
      </c>
      <c r="O22" s="385">
        <f>IF(ISNUMBER($G22),SUM(O18:O21),"")</f>
        <v>138</v>
      </c>
      <c r="P22" s="385">
        <f>IF(ISNUMBER($G22),SUM(P18:P21),"")</f>
        <v>2</v>
      </c>
      <c r="Q22" s="384">
        <f>IF(SUM($G18:$G21)+SUM($Q18:$Q21)&gt;0,SUM(Q18:Q21),"")</f>
        <v>429</v>
      </c>
      <c r="R22" s="383">
        <f>IF(ISNUMBER($G22),SUM(R18:R21),"")</f>
        <v>1</v>
      </c>
      <c r="S22" s="382"/>
    </row>
    <row r="23" spans="1:19" ht="12.75" customHeight="1">
      <c r="A23" s="413" t="s">
        <v>165</v>
      </c>
      <c r="B23" s="412"/>
      <c r="C23" s="411">
        <v>1</v>
      </c>
      <c r="D23" s="410">
        <v>150</v>
      </c>
      <c r="E23" s="409">
        <v>71</v>
      </c>
      <c r="F23" s="409">
        <v>1</v>
      </c>
      <c r="G23" s="408">
        <f>IF(AND(ISBLANK(D23),ISBLANK(E23)),"",D23+E23)</f>
        <v>221</v>
      </c>
      <c r="H23" s="407">
        <f>IF(OR(ISNUMBER($G23),ISNUMBER($Q23)),(SIGN(N($G23)-N($Q23))+1)/2,"")</f>
        <v>1</v>
      </c>
      <c r="I23" s="397"/>
      <c r="K23" s="413" t="s">
        <v>164</v>
      </c>
      <c r="L23" s="412"/>
      <c r="M23" s="411">
        <v>1</v>
      </c>
      <c r="N23" s="410">
        <v>156</v>
      </c>
      <c r="O23" s="409">
        <v>61</v>
      </c>
      <c r="P23" s="409">
        <v>3</v>
      </c>
      <c r="Q23" s="408">
        <f>IF(AND(ISBLANK(N23),ISBLANK(O23)),"",N23+O23)</f>
        <v>217</v>
      </c>
      <c r="R23" s="407">
        <f>IF(ISNUMBER($H23),1-$H23,"")</f>
        <v>0</v>
      </c>
      <c r="S23" s="397"/>
    </row>
    <row r="24" spans="1:19" ht="12.75" customHeight="1">
      <c r="A24" s="406"/>
      <c r="B24" s="405"/>
      <c r="C24" s="402">
        <v>2</v>
      </c>
      <c r="D24" s="401">
        <v>152</v>
      </c>
      <c r="E24" s="400">
        <v>87</v>
      </c>
      <c r="F24" s="400">
        <v>1</v>
      </c>
      <c r="G24" s="399">
        <f>IF(AND(ISBLANK(D24),ISBLANK(E24)),"",D24+E24)</f>
        <v>239</v>
      </c>
      <c r="H24" s="398">
        <f>IF(OR(ISNUMBER($G24),ISNUMBER($Q24)),(SIGN(N($G24)-N($Q24))+1)/2,"")</f>
        <v>1</v>
      </c>
      <c r="I24" s="397"/>
      <c r="K24" s="406"/>
      <c r="L24" s="405"/>
      <c r="M24" s="402">
        <v>2</v>
      </c>
      <c r="N24" s="401">
        <v>147</v>
      </c>
      <c r="O24" s="400">
        <v>62</v>
      </c>
      <c r="P24" s="400">
        <v>5</v>
      </c>
      <c r="Q24" s="399">
        <f>IF(AND(ISBLANK(N24),ISBLANK(O24)),"",N24+O24)</f>
        <v>209</v>
      </c>
      <c r="R24" s="398">
        <f>IF(ISNUMBER($H24),1-$H24,"")</f>
        <v>0</v>
      </c>
      <c r="S24" s="397"/>
    </row>
    <row r="25" spans="1:19" ht="12.75" customHeight="1" thickBot="1">
      <c r="A25" s="404" t="s">
        <v>36</v>
      </c>
      <c r="B25" s="403"/>
      <c r="C25" s="402">
        <v>3</v>
      </c>
      <c r="D25" s="401"/>
      <c r="E25" s="400"/>
      <c r="F25" s="400"/>
      <c r="G25" s="399">
        <f>IF(AND(ISBLANK(D25),ISBLANK(E25)),"",D25+E25)</f>
      </c>
      <c r="H25" s="398">
        <f>IF(OR(ISNUMBER($G25),ISNUMBER($Q25)),(SIGN(N($G25)-N($Q25))+1)/2,"")</f>
      </c>
      <c r="I25" s="397"/>
      <c r="K25" s="404" t="s">
        <v>120</v>
      </c>
      <c r="L25" s="403"/>
      <c r="M25" s="402">
        <v>3</v>
      </c>
      <c r="N25" s="401"/>
      <c r="O25" s="400"/>
      <c r="P25" s="400"/>
      <c r="Q25" s="399">
        <f>IF(AND(ISBLANK(N25),ISBLANK(O25)),"",N25+O25)</f>
      </c>
      <c r="R25" s="398">
        <f>IF(ISNUMBER($H25),1-$H25,"")</f>
      </c>
      <c r="S25" s="397"/>
    </row>
    <row r="26" spans="1:19" ht="12.75" customHeight="1">
      <c r="A26" s="396"/>
      <c r="B26" s="395"/>
      <c r="C26" s="394">
        <v>4</v>
      </c>
      <c r="D26" s="393"/>
      <c r="E26" s="392"/>
      <c r="F26" s="392"/>
      <c r="G26" s="391">
        <f>IF(AND(ISBLANK(D26),ISBLANK(E26)),"",D26+E26)</f>
      </c>
      <c r="H26" s="390">
        <f>IF(OR(ISNUMBER($G26),ISNUMBER($Q26)),(SIGN(N($G26)-N($Q26))+1)/2,"")</f>
      </c>
      <c r="I26" s="389">
        <f>IF(ISNUMBER(H27),(SIGN(1000*($H27-$R27)+$G27-$Q27)+1)/2,"")</f>
        <v>1</v>
      </c>
      <c r="K26" s="396"/>
      <c r="L26" s="395"/>
      <c r="M26" s="394">
        <v>4</v>
      </c>
      <c r="N26" s="393"/>
      <c r="O26" s="392"/>
      <c r="P26" s="392"/>
      <c r="Q26" s="391">
        <f>IF(AND(ISBLANK(N26),ISBLANK(O26)),"",N26+O26)</f>
      </c>
      <c r="R26" s="390">
        <f>IF(ISNUMBER($H26),1-$H26,"")</f>
      </c>
      <c r="S26" s="389">
        <f>IF(ISNUMBER($I26),1-$I26,"")</f>
        <v>0</v>
      </c>
    </row>
    <row r="27" spans="1:19" ht="15.75" customHeight="1" thickBot="1">
      <c r="A27" s="388">
        <v>1927</v>
      </c>
      <c r="B27" s="414"/>
      <c r="C27" s="386" t="s">
        <v>17</v>
      </c>
      <c r="D27" s="383">
        <f>IF(ISNUMBER($G27),SUM(D23:D26),"")</f>
        <v>302</v>
      </c>
      <c r="E27" s="385">
        <f>IF(ISNUMBER($G27),SUM(E23:E26),"")</f>
        <v>158</v>
      </c>
      <c r="F27" s="385">
        <f>IF(ISNUMBER($G27),SUM(F23:F26),"")</f>
        <v>2</v>
      </c>
      <c r="G27" s="384">
        <f>IF(SUM($G23:$G26)+SUM($Q23:$Q26)&gt;0,SUM(G23:G26),"")</f>
        <v>460</v>
      </c>
      <c r="H27" s="383">
        <f>IF(ISNUMBER($G27),SUM(H23:H26),"")</f>
        <v>2</v>
      </c>
      <c r="I27" s="382"/>
      <c r="K27" s="388">
        <v>11249</v>
      </c>
      <c r="L27" s="387"/>
      <c r="M27" s="386" t="s">
        <v>17</v>
      </c>
      <c r="N27" s="383">
        <f>IF(ISNUMBER($G27),SUM(N23:N26),"")</f>
        <v>303</v>
      </c>
      <c r="O27" s="385">
        <f>IF(ISNUMBER($G27),SUM(O23:O26),"")</f>
        <v>123</v>
      </c>
      <c r="P27" s="385">
        <f>IF(ISNUMBER($G27),SUM(P23:P26),"")</f>
        <v>8</v>
      </c>
      <c r="Q27" s="384">
        <f>IF(SUM($G23:$G26)+SUM($Q23:$Q26)&gt;0,SUM(Q23:Q26),"")</f>
        <v>426</v>
      </c>
      <c r="R27" s="383">
        <f>IF(ISNUMBER($G27),SUM(R23:R26),"")</f>
        <v>0</v>
      </c>
      <c r="S27" s="382"/>
    </row>
    <row r="28" spans="1:19" ht="12.75" customHeight="1">
      <c r="A28" s="413" t="s">
        <v>163</v>
      </c>
      <c r="B28" s="412"/>
      <c r="C28" s="411">
        <v>1</v>
      </c>
      <c r="D28" s="410">
        <v>154</v>
      </c>
      <c r="E28" s="409">
        <v>71</v>
      </c>
      <c r="F28" s="409">
        <v>2</v>
      </c>
      <c r="G28" s="408">
        <f>IF(AND(ISBLANK(D28),ISBLANK(E28)),"",D28+E28)</f>
        <v>225</v>
      </c>
      <c r="H28" s="407">
        <f>IF(OR(ISNUMBER($G28),ISNUMBER($Q28)),(SIGN(N($G28)-N($Q28))+1)/2,"")</f>
        <v>0</v>
      </c>
      <c r="I28" s="397"/>
      <c r="K28" s="413" t="s">
        <v>162</v>
      </c>
      <c r="L28" s="412"/>
      <c r="M28" s="411">
        <v>1</v>
      </c>
      <c r="N28" s="410">
        <v>156</v>
      </c>
      <c r="O28" s="409">
        <v>72</v>
      </c>
      <c r="P28" s="409">
        <v>2</v>
      </c>
      <c r="Q28" s="408">
        <f>IF(AND(ISBLANK(N28),ISBLANK(O28)),"",N28+O28)</f>
        <v>228</v>
      </c>
      <c r="R28" s="407">
        <f>IF(ISNUMBER($H28),1-$H28,"")</f>
        <v>1</v>
      </c>
      <c r="S28" s="397"/>
    </row>
    <row r="29" spans="1:19" ht="12.75" customHeight="1">
      <c r="A29" s="406"/>
      <c r="B29" s="405"/>
      <c r="C29" s="402">
        <v>2</v>
      </c>
      <c r="D29" s="401">
        <v>159</v>
      </c>
      <c r="E29" s="400">
        <v>81</v>
      </c>
      <c r="F29" s="400">
        <v>0</v>
      </c>
      <c r="G29" s="399">
        <f>IF(AND(ISBLANK(D29),ISBLANK(E29)),"",D29+E29)</f>
        <v>240</v>
      </c>
      <c r="H29" s="398">
        <f>IF(OR(ISNUMBER($G29),ISNUMBER($Q29)),(SIGN(N($G29)-N($Q29))+1)/2,"")</f>
        <v>1</v>
      </c>
      <c r="I29" s="397"/>
      <c r="K29" s="406"/>
      <c r="L29" s="405"/>
      <c r="M29" s="402">
        <v>2</v>
      </c>
      <c r="N29" s="401">
        <v>158</v>
      </c>
      <c r="O29" s="400">
        <v>72</v>
      </c>
      <c r="P29" s="400">
        <v>4</v>
      </c>
      <c r="Q29" s="399">
        <f>IF(AND(ISBLANK(N29),ISBLANK(O29)),"",N29+O29)</f>
        <v>230</v>
      </c>
      <c r="R29" s="398">
        <f>IF(ISNUMBER($H29),1-$H29,"")</f>
        <v>0</v>
      </c>
      <c r="S29" s="397"/>
    </row>
    <row r="30" spans="1:19" ht="12.75" customHeight="1" thickBot="1">
      <c r="A30" s="404" t="s">
        <v>161</v>
      </c>
      <c r="B30" s="403"/>
      <c r="C30" s="402">
        <v>3</v>
      </c>
      <c r="D30" s="401"/>
      <c r="E30" s="400"/>
      <c r="F30" s="400"/>
      <c r="G30" s="399">
        <f>IF(AND(ISBLANK(D30),ISBLANK(E30)),"",D30+E30)</f>
      </c>
      <c r="H30" s="398">
        <f>IF(OR(ISNUMBER($G30),ISNUMBER($Q30)),(SIGN(N($G30)-N($Q30))+1)/2,"")</f>
      </c>
      <c r="I30" s="397"/>
      <c r="K30" s="404" t="s">
        <v>160</v>
      </c>
      <c r="L30" s="403"/>
      <c r="M30" s="402">
        <v>3</v>
      </c>
      <c r="N30" s="401"/>
      <c r="O30" s="400"/>
      <c r="P30" s="400"/>
      <c r="Q30" s="399">
        <f>IF(AND(ISBLANK(N30),ISBLANK(O30)),"",N30+O30)</f>
      </c>
      <c r="R30" s="398">
        <f>IF(ISNUMBER($H30),1-$H30,"")</f>
      </c>
      <c r="S30" s="397"/>
    </row>
    <row r="31" spans="1:19" ht="12.75" customHeight="1">
      <c r="A31" s="396"/>
      <c r="B31" s="395"/>
      <c r="C31" s="394">
        <v>4</v>
      </c>
      <c r="D31" s="393"/>
      <c r="E31" s="392"/>
      <c r="F31" s="392"/>
      <c r="G31" s="391">
        <f>IF(AND(ISBLANK(D31),ISBLANK(E31)),"",D31+E31)</f>
      </c>
      <c r="H31" s="390">
        <f>IF(OR(ISNUMBER($G31),ISNUMBER($Q31)),(SIGN(N($G31)-N($Q31))+1)/2,"")</f>
      </c>
      <c r="I31" s="389">
        <f>IF(ISNUMBER(H32),(SIGN(1000*($H32-$R32)+$G32-$Q32)+1)/2,"")</f>
        <v>1</v>
      </c>
      <c r="K31" s="396"/>
      <c r="L31" s="395"/>
      <c r="M31" s="394">
        <v>4</v>
      </c>
      <c r="N31" s="393"/>
      <c r="O31" s="392"/>
      <c r="P31" s="392"/>
      <c r="Q31" s="391">
        <f>IF(AND(ISBLANK(N31),ISBLANK(O31)),"",N31+O31)</f>
      </c>
      <c r="R31" s="390">
        <f>IF(ISNUMBER($H31),1-$H31,"")</f>
      </c>
      <c r="S31" s="389">
        <f>IF(ISNUMBER($I31),1-$I31,"")</f>
        <v>0</v>
      </c>
    </row>
    <row r="32" spans="1:19" ht="15.75" customHeight="1" thickBot="1">
      <c r="A32" s="388">
        <v>9536</v>
      </c>
      <c r="B32" s="414"/>
      <c r="C32" s="386" t="s">
        <v>17</v>
      </c>
      <c r="D32" s="383">
        <f>IF(ISNUMBER($G32),SUM(D28:D31),"")</f>
        <v>313</v>
      </c>
      <c r="E32" s="385">
        <f>IF(ISNUMBER($G32),SUM(E28:E31),"")</f>
        <v>152</v>
      </c>
      <c r="F32" s="385">
        <f>IF(ISNUMBER($G32),SUM(F28:F31),"")</f>
        <v>2</v>
      </c>
      <c r="G32" s="384">
        <f>IF(SUM($G28:$G31)+SUM($Q28:$Q31)&gt;0,SUM(G28:G31),"")</f>
        <v>465</v>
      </c>
      <c r="H32" s="383">
        <f>IF(ISNUMBER($G32),SUM(H28:H31),"")</f>
        <v>1</v>
      </c>
      <c r="I32" s="382"/>
      <c r="K32" s="388">
        <v>11250</v>
      </c>
      <c r="L32" s="387"/>
      <c r="M32" s="386" t="s">
        <v>17</v>
      </c>
      <c r="N32" s="383">
        <f>IF(ISNUMBER($G32),SUM(N28:N31),"")</f>
        <v>314</v>
      </c>
      <c r="O32" s="385">
        <f>IF(ISNUMBER($G32),SUM(O28:O31),"")</f>
        <v>144</v>
      </c>
      <c r="P32" s="385">
        <f>IF(ISNUMBER($G32),SUM(P28:P31),"")</f>
        <v>6</v>
      </c>
      <c r="Q32" s="384">
        <f>IF(SUM($G28:$G31)+SUM($Q28:$Q31)&gt;0,SUM(Q28:Q31),"")</f>
        <v>458</v>
      </c>
      <c r="R32" s="383">
        <f>IF(ISNUMBER($G32),SUM(R28:R31),"")</f>
        <v>1</v>
      </c>
      <c r="S32" s="382"/>
    </row>
    <row r="33" spans="1:19" ht="12.75" customHeight="1">
      <c r="A33" s="413" t="s">
        <v>159</v>
      </c>
      <c r="B33" s="412"/>
      <c r="C33" s="411">
        <v>1</v>
      </c>
      <c r="D33" s="410">
        <v>152</v>
      </c>
      <c r="E33" s="409">
        <v>72</v>
      </c>
      <c r="F33" s="409">
        <v>3</v>
      </c>
      <c r="G33" s="408">
        <f>IF(AND(ISBLANK(D33),ISBLANK(E33)),"",D33+E33)</f>
        <v>224</v>
      </c>
      <c r="H33" s="407">
        <f>IF(OR(ISNUMBER($G33),ISNUMBER($Q33)),(SIGN(N($G33)-N($Q33))+1)/2,"")</f>
        <v>0</v>
      </c>
      <c r="I33" s="397"/>
      <c r="K33" s="413" t="s">
        <v>158</v>
      </c>
      <c r="L33" s="412"/>
      <c r="M33" s="411">
        <v>1</v>
      </c>
      <c r="N33" s="410">
        <v>156</v>
      </c>
      <c r="O33" s="409">
        <v>89</v>
      </c>
      <c r="P33" s="409">
        <v>0</v>
      </c>
      <c r="Q33" s="408">
        <f>IF(AND(ISBLANK(N33),ISBLANK(O33)),"",N33+O33)</f>
        <v>245</v>
      </c>
      <c r="R33" s="407">
        <f>IF(ISNUMBER($H33),1-$H33,"")</f>
        <v>1</v>
      </c>
      <c r="S33" s="397"/>
    </row>
    <row r="34" spans="1:19" ht="12.75" customHeight="1">
      <c r="A34" s="406"/>
      <c r="B34" s="405"/>
      <c r="C34" s="402">
        <v>2</v>
      </c>
      <c r="D34" s="401">
        <v>149</v>
      </c>
      <c r="E34" s="400">
        <v>71</v>
      </c>
      <c r="F34" s="400">
        <v>3</v>
      </c>
      <c r="G34" s="399">
        <f>IF(AND(ISBLANK(D34),ISBLANK(E34)),"",D34+E34)</f>
        <v>220</v>
      </c>
      <c r="H34" s="398">
        <f>IF(OR(ISNUMBER($G34),ISNUMBER($Q34)),(SIGN(N($G34)-N($Q34))+1)/2,"")</f>
        <v>0</v>
      </c>
      <c r="I34" s="397"/>
      <c r="K34" s="406"/>
      <c r="L34" s="405"/>
      <c r="M34" s="402">
        <v>2</v>
      </c>
      <c r="N34" s="401">
        <v>159</v>
      </c>
      <c r="O34" s="400">
        <v>88</v>
      </c>
      <c r="P34" s="400">
        <v>1</v>
      </c>
      <c r="Q34" s="399">
        <f>IF(AND(ISBLANK(N34),ISBLANK(O34)),"",N34+O34)</f>
        <v>247</v>
      </c>
      <c r="R34" s="398">
        <f>IF(ISNUMBER($H34),1-$H34,"")</f>
        <v>1</v>
      </c>
      <c r="S34" s="397"/>
    </row>
    <row r="35" spans="1:19" ht="12.75" customHeight="1" thickBot="1">
      <c r="A35" s="404" t="s">
        <v>157</v>
      </c>
      <c r="B35" s="403"/>
      <c r="C35" s="402">
        <v>3</v>
      </c>
      <c r="D35" s="401"/>
      <c r="E35" s="400"/>
      <c r="F35" s="400"/>
      <c r="G35" s="399">
        <f>IF(AND(ISBLANK(D35),ISBLANK(E35)),"",D35+E35)</f>
      </c>
      <c r="H35" s="398">
        <f>IF(OR(ISNUMBER($G35),ISNUMBER($Q35)),(SIGN(N($G35)-N($Q35))+1)/2,"")</f>
      </c>
      <c r="I35" s="397"/>
      <c r="K35" s="404" t="s">
        <v>37</v>
      </c>
      <c r="L35" s="403"/>
      <c r="M35" s="402">
        <v>3</v>
      </c>
      <c r="N35" s="401"/>
      <c r="O35" s="400"/>
      <c r="P35" s="400"/>
      <c r="Q35" s="399">
        <f>IF(AND(ISBLANK(N35),ISBLANK(O35)),"",N35+O35)</f>
      </c>
      <c r="R35" s="398">
        <f>IF(ISNUMBER($H35),1-$H35,"")</f>
      </c>
      <c r="S35" s="397"/>
    </row>
    <row r="36" spans="1:19" ht="12.75" customHeight="1">
      <c r="A36" s="396"/>
      <c r="B36" s="395"/>
      <c r="C36" s="394">
        <v>4</v>
      </c>
      <c r="D36" s="393"/>
      <c r="E36" s="392"/>
      <c r="F36" s="392"/>
      <c r="G36" s="391">
        <f>IF(AND(ISBLANK(D36),ISBLANK(E36)),"",D36+E36)</f>
      </c>
      <c r="H36" s="390">
        <f>IF(OR(ISNUMBER($G36),ISNUMBER($Q36)),(SIGN(N($G36)-N($Q36))+1)/2,"")</f>
      </c>
      <c r="I36" s="389">
        <f>IF(ISNUMBER(H37),(SIGN(1000*($H37-$R37)+$G37-$Q37)+1)/2,"")</f>
        <v>0</v>
      </c>
      <c r="K36" s="396"/>
      <c r="L36" s="395"/>
      <c r="M36" s="394">
        <v>4</v>
      </c>
      <c r="N36" s="393"/>
      <c r="O36" s="392"/>
      <c r="P36" s="392"/>
      <c r="Q36" s="391">
        <f>IF(AND(ISBLANK(N36),ISBLANK(O36)),"",N36+O36)</f>
      </c>
      <c r="R36" s="390">
        <f>IF(ISNUMBER($H36),1-$H36,"")</f>
      </c>
      <c r="S36" s="389">
        <f>IF(ISNUMBER($I36),1-$I36,"")</f>
        <v>1</v>
      </c>
    </row>
    <row r="37" spans="1:19" ht="15.75" customHeight="1" thickBot="1">
      <c r="A37" s="388">
        <v>1932</v>
      </c>
      <c r="B37" s="387"/>
      <c r="C37" s="386" t="s">
        <v>17</v>
      </c>
      <c r="D37" s="383">
        <f>IF(ISNUMBER($G37),SUM(D33:D36),"")</f>
        <v>301</v>
      </c>
      <c r="E37" s="385">
        <f>IF(ISNUMBER($G37),SUM(E33:E36),"")</f>
        <v>143</v>
      </c>
      <c r="F37" s="385">
        <f>IF(ISNUMBER($G37),SUM(F33:F36),"")</f>
        <v>6</v>
      </c>
      <c r="G37" s="384">
        <f>IF(SUM($G33:$G36)+SUM($Q33:$Q36)&gt;0,SUM(G33:G36),"")</f>
        <v>444</v>
      </c>
      <c r="H37" s="383">
        <f>IF(ISNUMBER($G37),SUM(H33:H36),"")</f>
        <v>0</v>
      </c>
      <c r="I37" s="382"/>
      <c r="K37" s="388">
        <v>12918</v>
      </c>
      <c r="L37" s="387"/>
      <c r="M37" s="386" t="s">
        <v>17</v>
      </c>
      <c r="N37" s="383">
        <f>IF(ISNUMBER($G37),SUM(N33:N36),"")</f>
        <v>315</v>
      </c>
      <c r="O37" s="385">
        <f>IF(ISNUMBER($G37),SUM(O33:O36),"")</f>
        <v>177</v>
      </c>
      <c r="P37" s="385">
        <f>IF(ISNUMBER($G37),SUM(P33:P36),"")</f>
        <v>1</v>
      </c>
      <c r="Q37" s="384">
        <f>IF(SUM($G33:$G36)+SUM($Q33:$Q36)&gt;0,SUM(Q33:Q36),"")</f>
        <v>492</v>
      </c>
      <c r="R37" s="383">
        <f>IF(ISNUMBER($G37),SUM(R33:R36),"")</f>
        <v>2</v>
      </c>
      <c r="S37" s="382"/>
    </row>
    <row r="38" ht="4.5" customHeight="1" thickBot="1"/>
    <row r="39" spans="1:19" ht="19.5" customHeight="1" thickBot="1">
      <c r="A39" s="381"/>
      <c r="B39" s="380"/>
      <c r="C39" s="379" t="s">
        <v>42</v>
      </c>
      <c r="D39" s="378">
        <f>IF(ISNUMBER($G39),SUM(D12,D17,D22,D27,D32,D37),"")</f>
        <v>1820</v>
      </c>
      <c r="E39" s="377">
        <f>IF(ISNUMBER($G39),SUM(E12,E17,E22,E27,E32,E37),"")</f>
        <v>916</v>
      </c>
      <c r="F39" s="377">
        <f>IF(ISNUMBER($G39),SUM(F12,F17,F22,F27,F32,F37),"")</f>
        <v>18</v>
      </c>
      <c r="G39" s="376">
        <f>IF(SUM($G$8:$G$37)+SUM($Q$8:$Q$37)&gt;0,SUM(G12,G17,G22,G27,G32,G37),"")</f>
        <v>2736</v>
      </c>
      <c r="H39" s="375">
        <f>IF(SUM($G$8:$G$37)+SUM($Q$8:$Q$37)&gt;0,SUM(H12,H17,H22,H27,H32,H37),"")</f>
        <v>7</v>
      </c>
      <c r="I39" s="374">
        <f>IF(ISNUMBER($G39),(SIGN($G39-$Q39)+1)/IF(COUNT(I$11,I$16,I$21,I$26,I$31,I$36)&gt;3,1,2),"")</f>
        <v>2</v>
      </c>
      <c r="K39" s="381"/>
      <c r="L39" s="380"/>
      <c r="M39" s="379" t="s">
        <v>42</v>
      </c>
      <c r="N39" s="378">
        <f>IF(ISNUMBER($G39),SUM(N12,N17,N22,N27,N32,N37),"")</f>
        <v>1842</v>
      </c>
      <c r="O39" s="377">
        <f>IF(ISNUMBER($G39),SUM(O12,O17,O22,O27,O32,O37),"")</f>
        <v>829</v>
      </c>
      <c r="P39" s="377">
        <f>IF(ISNUMBER($G39),SUM(P12,P17,P22,P27,P32,P37),"")</f>
        <v>31</v>
      </c>
      <c r="Q39" s="376">
        <f>IF(SUM($G$8:$G$37)+SUM($Q$8:$Q$37)&gt;0,SUM(Q12,Q17,Q22,Q27,Q32,Q37),"")</f>
        <v>2671</v>
      </c>
      <c r="R39" s="375">
        <f>IF(SUM($G$8:$G$37)+SUM($Q$8:$Q$37)&gt;0,SUM(R12,R17,R22,R27,R32,R37),"")</f>
        <v>5</v>
      </c>
      <c r="S39" s="37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65"/>
      <c r="B41" s="367" t="s">
        <v>43</v>
      </c>
      <c r="C41" s="373" t="s">
        <v>156</v>
      </c>
      <c r="D41" s="373"/>
      <c r="E41" s="373"/>
      <c r="G41" s="372"/>
      <c r="H41" s="372"/>
      <c r="I41" s="371">
        <f>IF(ISNUMBER(I$39),SUM(I11,I16,I21,I26,I31,I36,I39),"")</f>
        <v>6</v>
      </c>
      <c r="K41" s="365"/>
      <c r="L41" s="367" t="s">
        <v>43</v>
      </c>
      <c r="M41" s="373" t="s">
        <v>155</v>
      </c>
      <c r="N41" s="373"/>
      <c r="O41" s="373"/>
      <c r="Q41" s="372" t="s">
        <v>45</v>
      </c>
      <c r="R41" s="372"/>
      <c r="S41" s="371">
        <f>IF(ISNUMBER(S$39),SUM(S11,S16,S21,S26,S31,S36,S39),"")</f>
        <v>2</v>
      </c>
    </row>
    <row r="42" spans="1:19" ht="18" customHeight="1">
      <c r="A42" s="365"/>
      <c r="B42" s="367" t="s">
        <v>47</v>
      </c>
      <c r="C42" s="370"/>
      <c r="D42" s="370"/>
      <c r="E42" s="370"/>
      <c r="G42" s="369"/>
      <c r="H42" s="369"/>
      <c r="I42" s="369"/>
      <c r="K42" s="365"/>
      <c r="L42" s="367" t="s">
        <v>47</v>
      </c>
      <c r="M42" s="370"/>
      <c r="N42" s="370"/>
      <c r="O42" s="370"/>
      <c r="Q42" s="369"/>
      <c r="R42" s="369"/>
      <c r="S42" s="369"/>
    </row>
    <row r="43" spans="1:19" ht="19.5" customHeight="1">
      <c r="A43" s="367" t="s">
        <v>48</v>
      </c>
      <c r="B43" s="367" t="s">
        <v>49</v>
      </c>
      <c r="C43" s="366" t="s">
        <v>154</v>
      </c>
      <c r="D43" s="366"/>
      <c r="E43" s="366"/>
      <c r="F43" s="366"/>
      <c r="G43" s="366"/>
      <c r="H43" s="366"/>
      <c r="I43" s="367"/>
      <c r="J43" s="367"/>
      <c r="K43" s="367" t="s">
        <v>51</v>
      </c>
      <c r="L43" s="368" t="s">
        <v>153</v>
      </c>
      <c r="M43" s="368"/>
      <c r="O43" s="367" t="s">
        <v>47</v>
      </c>
      <c r="P43" s="366"/>
      <c r="Q43" s="366"/>
      <c r="R43" s="366"/>
      <c r="S43" s="366"/>
    </row>
    <row r="44" spans="5:8" ht="9.75" customHeight="1">
      <c r="E44" s="365"/>
      <c r="H44" s="365"/>
    </row>
    <row r="45" ht="30" customHeight="1">
      <c r="A45" s="364" t="str">
        <f>"Technické podmínky utkání:   "&amp;$B$3&amp;IF(ISBLANK($B$3),""," – ")&amp;$L$3</f>
        <v>Technické podmínky utkání:   TJ Sparta Kutná Hora C – TJ Sokol Brandýs nad Labem</v>
      </c>
    </row>
    <row r="46" spans="2:11" ht="19.5" customHeight="1">
      <c r="B46" s="359" t="s">
        <v>54</v>
      </c>
      <c r="C46" s="363">
        <v>0.7083333333333334</v>
      </c>
      <c r="D46" s="362"/>
      <c r="I46" s="359" t="s">
        <v>55</v>
      </c>
      <c r="J46" s="362">
        <v>20</v>
      </c>
      <c r="K46" s="362"/>
    </row>
    <row r="47" spans="2:19" ht="19.5" customHeight="1">
      <c r="B47" s="359" t="s">
        <v>56</v>
      </c>
      <c r="C47" s="361">
        <v>0.8125</v>
      </c>
      <c r="D47" s="360"/>
      <c r="I47" s="359" t="s">
        <v>57</v>
      </c>
      <c r="J47" s="360">
        <v>12</v>
      </c>
      <c r="K47" s="360"/>
      <c r="P47" s="359" t="s">
        <v>58</v>
      </c>
      <c r="Q47" s="358">
        <v>43343</v>
      </c>
      <c r="R47" s="357"/>
      <c r="S47" s="357"/>
    </row>
    <row r="48" ht="9.75" customHeight="1"/>
    <row r="49" spans="1:19" ht="15" customHeight="1">
      <c r="A49" s="321" t="s">
        <v>59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19"/>
    </row>
    <row r="50" spans="1:19" ht="81" customHeight="1">
      <c r="A50" s="318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6"/>
    </row>
    <row r="51" ht="4.5" customHeight="1"/>
    <row r="52" spans="1:19" ht="15" customHeight="1">
      <c r="A52" s="321" t="s">
        <v>60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19"/>
    </row>
    <row r="53" spans="1:19" ht="6" customHeight="1">
      <c r="A53" s="356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53"/>
    </row>
    <row r="54" spans="1:19" ht="21" customHeight="1">
      <c r="A54" s="355" t="s">
        <v>5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54" t="s">
        <v>7</v>
      </c>
      <c r="L54" s="337"/>
      <c r="M54" s="337"/>
      <c r="N54" s="337"/>
      <c r="O54" s="337"/>
      <c r="P54" s="337"/>
      <c r="Q54" s="337"/>
      <c r="R54" s="337"/>
      <c r="S54" s="353"/>
    </row>
    <row r="55" spans="1:19" ht="21" customHeight="1">
      <c r="A55" s="352"/>
      <c r="B55" s="349" t="s">
        <v>61</v>
      </c>
      <c r="C55" s="348"/>
      <c r="D55" s="350"/>
      <c r="E55" s="349" t="s">
        <v>62</v>
      </c>
      <c r="F55" s="348"/>
      <c r="G55" s="348"/>
      <c r="H55" s="348"/>
      <c r="I55" s="350"/>
      <c r="J55" s="337"/>
      <c r="K55" s="351"/>
      <c r="L55" s="349" t="s">
        <v>61</v>
      </c>
      <c r="M55" s="348"/>
      <c r="N55" s="350"/>
      <c r="O55" s="349" t="s">
        <v>62</v>
      </c>
      <c r="P55" s="348"/>
      <c r="Q55" s="348"/>
      <c r="R55" s="348"/>
      <c r="S55" s="347"/>
    </row>
    <row r="56" spans="1:19" ht="21" customHeight="1">
      <c r="A56" s="346" t="s">
        <v>63</v>
      </c>
      <c r="B56" s="342" t="s">
        <v>64</v>
      </c>
      <c r="C56" s="344"/>
      <c r="D56" s="343" t="s">
        <v>65</v>
      </c>
      <c r="E56" s="342" t="s">
        <v>64</v>
      </c>
      <c r="F56" s="341"/>
      <c r="G56" s="341"/>
      <c r="H56" s="340"/>
      <c r="I56" s="343" t="s">
        <v>65</v>
      </c>
      <c r="J56" s="337"/>
      <c r="K56" s="345" t="s">
        <v>63</v>
      </c>
      <c r="L56" s="342" t="s">
        <v>64</v>
      </c>
      <c r="M56" s="344"/>
      <c r="N56" s="343" t="s">
        <v>65</v>
      </c>
      <c r="O56" s="342" t="s">
        <v>64</v>
      </c>
      <c r="P56" s="341"/>
      <c r="Q56" s="341"/>
      <c r="R56" s="340"/>
      <c r="S56" s="339" t="s">
        <v>65</v>
      </c>
    </row>
    <row r="57" spans="1:19" ht="21" customHeight="1">
      <c r="A57" s="338"/>
      <c r="B57" s="334"/>
      <c r="C57" s="332"/>
      <c r="D57" s="335"/>
      <c r="E57" s="334"/>
      <c r="F57" s="333"/>
      <c r="G57" s="333"/>
      <c r="H57" s="332"/>
      <c r="I57" s="335"/>
      <c r="J57" s="337"/>
      <c r="K57" s="336"/>
      <c r="L57" s="334"/>
      <c r="M57" s="332"/>
      <c r="N57" s="335"/>
      <c r="O57" s="334"/>
      <c r="P57" s="333"/>
      <c r="Q57" s="333"/>
      <c r="R57" s="332"/>
      <c r="S57" s="331"/>
    </row>
    <row r="58" spans="1:19" ht="21" customHeight="1">
      <c r="A58" s="338"/>
      <c r="B58" s="334"/>
      <c r="C58" s="332"/>
      <c r="D58" s="335"/>
      <c r="E58" s="334"/>
      <c r="F58" s="333"/>
      <c r="G58" s="333"/>
      <c r="H58" s="332"/>
      <c r="I58" s="335"/>
      <c r="J58" s="337"/>
      <c r="K58" s="336"/>
      <c r="L58" s="334"/>
      <c r="M58" s="332"/>
      <c r="N58" s="335"/>
      <c r="O58" s="334"/>
      <c r="P58" s="333"/>
      <c r="Q58" s="333"/>
      <c r="R58" s="332"/>
      <c r="S58" s="331"/>
    </row>
    <row r="59" spans="1:19" ht="12" customHeight="1">
      <c r="A59" s="330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8"/>
    </row>
    <row r="60" ht="4.5" customHeight="1"/>
    <row r="61" spans="1:19" ht="15" customHeight="1">
      <c r="A61" s="327" t="s">
        <v>66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5"/>
    </row>
    <row r="62" spans="1:19" ht="81" customHeight="1">
      <c r="A62" s="324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2"/>
    </row>
    <row r="63" ht="4.5" customHeight="1"/>
    <row r="64" spans="1:19" ht="15" customHeight="1">
      <c r="A64" s="321" t="s">
        <v>67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19"/>
    </row>
    <row r="65" spans="1:19" ht="81" customHeight="1">
      <c r="A65" s="318" t="s">
        <v>152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6"/>
    </row>
    <row r="66" spans="1:8" ht="30" customHeight="1">
      <c r="A66" s="315"/>
      <c r="B66" s="314" t="s">
        <v>68</v>
      </c>
      <c r="C66" s="313" t="s">
        <v>151</v>
      </c>
      <c r="D66" s="313"/>
      <c r="E66" s="313"/>
      <c r="F66" s="313"/>
      <c r="G66" s="313"/>
      <c r="H66" s="3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A5:B5"/>
    <mergeCell ref="A6:B6"/>
    <mergeCell ref="A22:B22"/>
    <mergeCell ref="A23:B24"/>
    <mergeCell ref="A25:B26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12" customWidth="1"/>
    <col min="2" max="2" width="15.7109375" style="312" customWidth="1"/>
    <col min="3" max="3" width="5.7109375" style="312" customWidth="1"/>
    <col min="4" max="5" width="6.7109375" style="312" customWidth="1"/>
    <col min="6" max="6" width="4.7109375" style="312" customWidth="1"/>
    <col min="7" max="7" width="6.7109375" style="312" customWidth="1"/>
    <col min="8" max="8" width="6.28125" style="312" customWidth="1"/>
    <col min="9" max="9" width="6.7109375" style="312" customWidth="1"/>
    <col min="10" max="10" width="1.7109375" style="312" customWidth="1"/>
    <col min="11" max="11" width="10.7109375" style="312" customWidth="1"/>
    <col min="12" max="12" width="15.7109375" style="312" customWidth="1"/>
    <col min="13" max="13" width="5.7109375" style="312" customWidth="1"/>
    <col min="14" max="15" width="6.7109375" style="312" customWidth="1"/>
    <col min="16" max="16" width="4.7109375" style="312" customWidth="1"/>
    <col min="17" max="17" width="6.7109375" style="312" customWidth="1"/>
    <col min="18" max="18" width="6.28125" style="312" customWidth="1"/>
    <col min="19" max="19" width="6.7109375" style="312" customWidth="1"/>
    <col min="20" max="16384" width="9.140625" style="312" customWidth="1"/>
  </cols>
  <sheetData>
    <row r="1" spans="2:19" ht="26.25">
      <c r="B1" s="442" t="s">
        <v>0</v>
      </c>
      <c r="C1" s="442"/>
      <c r="D1" s="441" t="s">
        <v>1</v>
      </c>
      <c r="E1" s="441"/>
      <c r="F1" s="441"/>
      <c r="G1" s="441"/>
      <c r="H1" s="441"/>
      <c r="I1" s="441"/>
      <c r="K1" s="359" t="s">
        <v>2</v>
      </c>
      <c r="L1" s="440" t="s">
        <v>201</v>
      </c>
      <c r="M1" s="440"/>
      <c r="N1" s="440"/>
      <c r="O1" s="439" t="s">
        <v>4</v>
      </c>
      <c r="P1" s="439"/>
      <c r="Q1" s="437" t="s">
        <v>200</v>
      </c>
      <c r="R1" s="437"/>
      <c r="S1" s="437"/>
    </row>
    <row r="2" spans="2:3" ht="6" customHeight="1" thickBot="1">
      <c r="B2" s="436"/>
      <c r="C2" s="436"/>
    </row>
    <row r="3" spans="1:19" ht="19.5" customHeight="1" thickBot="1">
      <c r="A3" s="435" t="s">
        <v>5</v>
      </c>
      <c r="B3" s="434" t="s">
        <v>199</v>
      </c>
      <c r="C3" s="433"/>
      <c r="D3" s="433"/>
      <c r="E3" s="433"/>
      <c r="F3" s="433"/>
      <c r="G3" s="433"/>
      <c r="H3" s="433"/>
      <c r="I3" s="432"/>
      <c r="K3" s="435" t="s">
        <v>7</v>
      </c>
      <c r="L3" s="434" t="s">
        <v>198</v>
      </c>
      <c r="M3" s="433"/>
      <c r="N3" s="433"/>
      <c r="O3" s="433"/>
      <c r="P3" s="433"/>
      <c r="Q3" s="433"/>
      <c r="R3" s="433"/>
      <c r="S3" s="432"/>
    </row>
    <row r="4" ht="4.5" customHeight="1" thickBot="1"/>
    <row r="5" spans="1:19" ht="12.75" customHeight="1">
      <c r="A5" s="431" t="s">
        <v>9</v>
      </c>
      <c r="B5" s="430"/>
      <c r="C5" s="429" t="s">
        <v>10</v>
      </c>
      <c r="D5" s="428" t="s">
        <v>11</v>
      </c>
      <c r="E5" s="427"/>
      <c r="F5" s="427"/>
      <c r="G5" s="426"/>
      <c r="H5" s="425" t="s">
        <v>12</v>
      </c>
      <c r="I5" s="424"/>
      <c r="K5" s="431" t="s">
        <v>9</v>
      </c>
      <c r="L5" s="430"/>
      <c r="M5" s="429" t="s">
        <v>10</v>
      </c>
      <c r="N5" s="428" t="s">
        <v>11</v>
      </c>
      <c r="O5" s="427"/>
      <c r="P5" s="427"/>
      <c r="Q5" s="426"/>
      <c r="R5" s="425" t="s">
        <v>12</v>
      </c>
      <c r="S5" s="424"/>
    </row>
    <row r="6" spans="1:19" ht="12.75" customHeight="1" thickBot="1">
      <c r="A6" s="423" t="s">
        <v>13</v>
      </c>
      <c r="B6" s="422"/>
      <c r="C6" s="421"/>
      <c r="D6" s="420" t="s">
        <v>14</v>
      </c>
      <c r="E6" s="419" t="s">
        <v>15</v>
      </c>
      <c r="F6" s="419" t="s">
        <v>16</v>
      </c>
      <c r="G6" s="418" t="s">
        <v>17</v>
      </c>
      <c r="H6" s="417" t="s">
        <v>18</v>
      </c>
      <c r="I6" s="416" t="s">
        <v>19</v>
      </c>
      <c r="K6" s="423" t="s">
        <v>13</v>
      </c>
      <c r="L6" s="422"/>
      <c r="M6" s="421"/>
      <c r="N6" s="420" t="s">
        <v>14</v>
      </c>
      <c r="O6" s="419" t="s">
        <v>15</v>
      </c>
      <c r="P6" s="419" t="s">
        <v>16</v>
      </c>
      <c r="Q6" s="418" t="s">
        <v>17</v>
      </c>
      <c r="R6" s="417" t="s">
        <v>18</v>
      </c>
      <c r="S6" s="416" t="s">
        <v>19</v>
      </c>
    </row>
    <row r="7" spans="1:12" ht="4.5" customHeight="1" thickBot="1">
      <c r="A7" s="415"/>
      <c r="B7" s="415"/>
      <c r="K7" s="415"/>
      <c r="L7" s="415"/>
    </row>
    <row r="8" spans="1:19" ht="12.75" customHeight="1">
      <c r="A8" s="413" t="s">
        <v>197</v>
      </c>
      <c r="B8" s="412"/>
      <c r="C8" s="411">
        <v>1</v>
      </c>
      <c r="D8" s="410">
        <v>142</v>
      </c>
      <c r="E8" s="409">
        <v>68</v>
      </c>
      <c r="F8" s="409">
        <v>1</v>
      </c>
      <c r="G8" s="408">
        <f>IF(AND(ISBLANK(D8),ISBLANK(E8)),"",D8+E8)</f>
        <v>210</v>
      </c>
      <c r="H8" s="407">
        <f>IF(OR(ISNUMBER($G8),ISNUMBER($Q8)),(SIGN(N($G8)-N($Q8))+1)/2,"")</f>
        <v>0</v>
      </c>
      <c r="I8" s="397"/>
      <c r="K8" s="413" t="s">
        <v>196</v>
      </c>
      <c r="L8" s="412"/>
      <c r="M8" s="411">
        <v>1</v>
      </c>
      <c r="N8" s="410">
        <v>148</v>
      </c>
      <c r="O8" s="409">
        <v>90</v>
      </c>
      <c r="P8" s="409">
        <v>4</v>
      </c>
      <c r="Q8" s="408">
        <f>IF(AND(ISBLANK(N8),ISBLANK(O8)),"",N8+O8)</f>
        <v>238</v>
      </c>
      <c r="R8" s="407">
        <f>IF(ISNUMBER($H8),1-$H8,"")</f>
        <v>1</v>
      </c>
      <c r="S8" s="397"/>
    </row>
    <row r="9" spans="1:19" ht="12.75" customHeight="1">
      <c r="A9" s="406"/>
      <c r="B9" s="405"/>
      <c r="C9" s="402">
        <v>2</v>
      </c>
      <c r="D9" s="401">
        <v>161</v>
      </c>
      <c r="E9" s="400">
        <v>71</v>
      </c>
      <c r="F9" s="400">
        <v>1</v>
      </c>
      <c r="G9" s="399">
        <f>IF(AND(ISBLANK(D9),ISBLANK(E9)),"",D9+E9)</f>
        <v>232</v>
      </c>
      <c r="H9" s="398">
        <f>IF(OR(ISNUMBER($G9),ISNUMBER($Q9)),(SIGN(N($G9)-N($Q9))+1)/2,"")</f>
        <v>1</v>
      </c>
      <c r="I9" s="397"/>
      <c r="K9" s="406"/>
      <c r="L9" s="405"/>
      <c r="M9" s="402">
        <v>2</v>
      </c>
      <c r="N9" s="401">
        <v>152</v>
      </c>
      <c r="O9" s="400">
        <v>71</v>
      </c>
      <c r="P9" s="400">
        <v>5</v>
      </c>
      <c r="Q9" s="399">
        <f>IF(AND(ISBLANK(N9),ISBLANK(O9)),"",N9+O9)</f>
        <v>223</v>
      </c>
      <c r="R9" s="398">
        <f>IF(ISNUMBER($H9),1-$H9,"")</f>
        <v>0</v>
      </c>
      <c r="S9" s="397"/>
    </row>
    <row r="10" spans="1:19" ht="12.75" customHeight="1" thickBot="1">
      <c r="A10" s="404" t="s">
        <v>146</v>
      </c>
      <c r="B10" s="403"/>
      <c r="C10" s="402">
        <v>3</v>
      </c>
      <c r="D10" s="401"/>
      <c r="E10" s="400"/>
      <c r="F10" s="400"/>
      <c r="G10" s="399">
        <f>IF(AND(ISBLANK(D10),ISBLANK(E10)),"",D10+E10)</f>
      </c>
      <c r="H10" s="398">
        <f>IF(OR(ISNUMBER($G10),ISNUMBER($Q10)),(SIGN(N($G10)-N($Q10))+1)/2,"")</f>
      </c>
      <c r="I10" s="397"/>
      <c r="K10" s="404" t="s">
        <v>195</v>
      </c>
      <c r="L10" s="403"/>
      <c r="M10" s="402">
        <v>3</v>
      </c>
      <c r="N10" s="401"/>
      <c r="O10" s="400"/>
      <c r="P10" s="400"/>
      <c r="Q10" s="399">
        <f>IF(AND(ISBLANK(N10),ISBLANK(O10)),"",N10+O10)</f>
      </c>
      <c r="R10" s="398">
        <f>IF(ISNUMBER($H10),1-$H10,"")</f>
      </c>
      <c r="S10" s="397"/>
    </row>
    <row r="11" spans="1:19" ht="12.75" customHeight="1">
      <c r="A11" s="396"/>
      <c r="B11" s="395"/>
      <c r="C11" s="394">
        <v>4</v>
      </c>
      <c r="D11" s="393"/>
      <c r="E11" s="392"/>
      <c r="F11" s="392"/>
      <c r="G11" s="391">
        <f>IF(AND(ISBLANK(D11),ISBLANK(E11)),"",D11+E11)</f>
      </c>
      <c r="H11" s="390">
        <f>IF(OR(ISNUMBER($G11),ISNUMBER($Q11)),(SIGN(N($G11)-N($Q11))+1)/2,"")</f>
      </c>
      <c r="I11" s="389">
        <f>IF(ISNUMBER(H12),(SIGN(1000*($H12-$R12)+$G12-$Q12)+1)/2,"")</f>
        <v>0</v>
      </c>
      <c r="K11" s="396"/>
      <c r="L11" s="395"/>
      <c r="M11" s="394">
        <v>4</v>
      </c>
      <c r="N11" s="393"/>
      <c r="O11" s="392"/>
      <c r="P11" s="392"/>
      <c r="Q11" s="391">
        <f>IF(AND(ISBLANK(N11),ISBLANK(O11)),"",N11+O11)</f>
      </c>
      <c r="R11" s="390">
        <f>IF(ISNUMBER($H11),1-$H11,"")</f>
      </c>
      <c r="S11" s="389">
        <f>IF(ISNUMBER($I11),1-$I11,"")</f>
        <v>1</v>
      </c>
    </row>
    <row r="12" spans="1:19" ht="15.75" customHeight="1" thickBot="1">
      <c r="A12" s="388">
        <v>21184</v>
      </c>
      <c r="B12" s="387"/>
      <c r="C12" s="386" t="s">
        <v>17</v>
      </c>
      <c r="D12" s="383">
        <f>IF(ISNUMBER($G12),SUM(D8:D11),"")</f>
        <v>303</v>
      </c>
      <c r="E12" s="385">
        <f>IF(ISNUMBER($G12),SUM(E8:E11),"")</f>
        <v>139</v>
      </c>
      <c r="F12" s="385">
        <f>IF(ISNUMBER($G12),SUM(F8:F11),"")</f>
        <v>2</v>
      </c>
      <c r="G12" s="384">
        <f>IF(SUM($G8:$G11)+SUM($Q8:$Q11)&gt;0,SUM(G8:G11),"")</f>
        <v>442</v>
      </c>
      <c r="H12" s="383">
        <f>IF(ISNUMBER($G12),SUM(H8:H11),"")</f>
        <v>1</v>
      </c>
      <c r="I12" s="382"/>
      <c r="K12" s="388">
        <v>16443</v>
      </c>
      <c r="L12" s="387"/>
      <c r="M12" s="386" t="s">
        <v>17</v>
      </c>
      <c r="N12" s="383">
        <f>IF(ISNUMBER($G12),SUM(N8:N11),"")</f>
        <v>300</v>
      </c>
      <c r="O12" s="385">
        <f>IF(ISNUMBER($G12),SUM(O8:O11),"")</f>
        <v>161</v>
      </c>
      <c r="P12" s="385">
        <f>IF(ISNUMBER($G12),SUM(P8:P11),"")</f>
        <v>9</v>
      </c>
      <c r="Q12" s="384">
        <f>IF(SUM($G8:$G11)+SUM($Q8:$Q11)&gt;0,SUM(Q8:Q11),"")</f>
        <v>461</v>
      </c>
      <c r="R12" s="383">
        <f>IF(ISNUMBER($G12),SUM(R8:R11),"")</f>
        <v>1</v>
      </c>
      <c r="S12" s="382"/>
    </row>
    <row r="13" spans="1:19" ht="12.75" customHeight="1">
      <c r="A13" s="413" t="s">
        <v>194</v>
      </c>
      <c r="B13" s="412"/>
      <c r="C13" s="411">
        <v>1</v>
      </c>
      <c r="D13" s="410">
        <v>164</v>
      </c>
      <c r="E13" s="409">
        <v>95</v>
      </c>
      <c r="F13" s="409">
        <v>2</v>
      </c>
      <c r="G13" s="408">
        <f>IF(AND(ISBLANK(D13),ISBLANK(E13)),"",D13+E13)</f>
        <v>259</v>
      </c>
      <c r="H13" s="407">
        <f>IF(OR(ISNUMBER($G13),ISNUMBER($Q13)),(SIGN(N($G13)-N($Q13))+1)/2,"")</f>
        <v>1</v>
      </c>
      <c r="I13" s="397"/>
      <c r="K13" s="413" t="s">
        <v>193</v>
      </c>
      <c r="L13" s="412"/>
      <c r="M13" s="411">
        <v>1</v>
      </c>
      <c r="N13" s="410">
        <v>154</v>
      </c>
      <c r="O13" s="409">
        <v>79</v>
      </c>
      <c r="P13" s="409">
        <v>1</v>
      </c>
      <c r="Q13" s="408">
        <f>IF(AND(ISBLANK(N13),ISBLANK(O13)),"",N13+O13)</f>
        <v>233</v>
      </c>
      <c r="R13" s="407">
        <f>IF(ISNUMBER($H13),1-$H13,"")</f>
        <v>0</v>
      </c>
      <c r="S13" s="397"/>
    </row>
    <row r="14" spans="1:19" ht="12.75" customHeight="1">
      <c r="A14" s="406"/>
      <c r="B14" s="405"/>
      <c r="C14" s="402">
        <v>2</v>
      </c>
      <c r="D14" s="401">
        <v>137</v>
      </c>
      <c r="E14" s="400">
        <v>59</v>
      </c>
      <c r="F14" s="400">
        <v>3</v>
      </c>
      <c r="G14" s="399">
        <f>IF(AND(ISBLANK(D14),ISBLANK(E14)),"",D14+E14)</f>
        <v>196</v>
      </c>
      <c r="H14" s="398">
        <f>IF(OR(ISNUMBER($G14),ISNUMBER($Q14)),(SIGN(N($G14)-N($Q14))+1)/2,"")</f>
        <v>0</v>
      </c>
      <c r="I14" s="397"/>
      <c r="K14" s="406"/>
      <c r="L14" s="405"/>
      <c r="M14" s="402">
        <v>2</v>
      </c>
      <c r="N14" s="401">
        <v>157</v>
      </c>
      <c r="O14" s="400">
        <v>60</v>
      </c>
      <c r="P14" s="400">
        <v>2</v>
      </c>
      <c r="Q14" s="399">
        <f>IF(AND(ISBLANK(N14),ISBLANK(O14)),"",N14+O14)</f>
        <v>217</v>
      </c>
      <c r="R14" s="398">
        <f>IF(ISNUMBER($H14),1-$H14,"")</f>
        <v>1</v>
      </c>
      <c r="S14" s="397"/>
    </row>
    <row r="15" spans="1:19" ht="12.75" customHeight="1" thickBot="1">
      <c r="A15" s="404" t="s">
        <v>83</v>
      </c>
      <c r="B15" s="403"/>
      <c r="C15" s="402">
        <v>3</v>
      </c>
      <c r="D15" s="401"/>
      <c r="E15" s="400"/>
      <c r="F15" s="400"/>
      <c r="G15" s="399">
        <f>IF(AND(ISBLANK(D15),ISBLANK(E15)),"",D15+E15)</f>
      </c>
      <c r="H15" s="398">
        <f>IF(OR(ISNUMBER($G15),ISNUMBER($Q15)),(SIGN(N($G15)-N($Q15))+1)/2,"")</f>
      </c>
      <c r="I15" s="397"/>
      <c r="K15" s="404" t="s">
        <v>192</v>
      </c>
      <c r="L15" s="403"/>
      <c r="M15" s="402">
        <v>3</v>
      </c>
      <c r="N15" s="401"/>
      <c r="O15" s="400"/>
      <c r="P15" s="400"/>
      <c r="Q15" s="399">
        <f>IF(AND(ISBLANK(N15),ISBLANK(O15)),"",N15+O15)</f>
      </c>
      <c r="R15" s="398">
        <f>IF(ISNUMBER($H15),1-$H15,"")</f>
      </c>
      <c r="S15" s="397"/>
    </row>
    <row r="16" spans="1:19" ht="12.75" customHeight="1">
      <c r="A16" s="396"/>
      <c r="B16" s="395"/>
      <c r="C16" s="394">
        <v>4</v>
      </c>
      <c r="D16" s="393"/>
      <c r="E16" s="392"/>
      <c r="F16" s="392"/>
      <c r="G16" s="391">
        <f>IF(AND(ISBLANK(D16),ISBLANK(E16)),"",D16+E16)</f>
      </c>
      <c r="H16" s="390">
        <f>IF(OR(ISNUMBER($G16),ISNUMBER($Q16)),(SIGN(N($G16)-N($Q16))+1)/2,"")</f>
      </c>
      <c r="I16" s="389">
        <f>IF(ISNUMBER(H17),(SIGN(1000*($H17-$R17)+$G17-$Q17)+1)/2,"")</f>
        <v>1</v>
      </c>
      <c r="K16" s="396"/>
      <c r="L16" s="395"/>
      <c r="M16" s="394">
        <v>4</v>
      </c>
      <c r="N16" s="393"/>
      <c r="O16" s="392"/>
      <c r="P16" s="392"/>
      <c r="Q16" s="391">
        <f>IF(AND(ISBLANK(N16),ISBLANK(O16)),"",N16+O16)</f>
      </c>
      <c r="R16" s="390">
        <f>IF(ISNUMBER($H16),1-$H16,"")</f>
      </c>
      <c r="S16" s="389">
        <f>IF(ISNUMBER($I16),1-$I16,"")</f>
        <v>0</v>
      </c>
    </row>
    <row r="17" spans="1:19" ht="15.75" customHeight="1" thickBot="1">
      <c r="A17" s="388">
        <v>22827</v>
      </c>
      <c r="B17" s="387"/>
      <c r="C17" s="386" t="s">
        <v>17</v>
      </c>
      <c r="D17" s="383">
        <f>IF(ISNUMBER($G17),SUM(D13:D16),"")</f>
        <v>301</v>
      </c>
      <c r="E17" s="385">
        <f>IF(ISNUMBER($G17),SUM(E13:E16),"")</f>
        <v>154</v>
      </c>
      <c r="F17" s="385">
        <f>IF(ISNUMBER($G17),SUM(F13:F16),"")</f>
        <v>5</v>
      </c>
      <c r="G17" s="384">
        <f>IF(SUM($G13:$G16)+SUM($Q13:$Q16)&gt;0,SUM(G13:G16),"")</f>
        <v>455</v>
      </c>
      <c r="H17" s="383">
        <f>IF(ISNUMBER($G17),SUM(H13:H16),"")</f>
        <v>1</v>
      </c>
      <c r="I17" s="382"/>
      <c r="K17" s="388">
        <v>1473</v>
      </c>
      <c r="L17" s="387"/>
      <c r="M17" s="386" t="s">
        <v>17</v>
      </c>
      <c r="N17" s="383">
        <f>IF(ISNUMBER($G17),SUM(N13:N16),"")</f>
        <v>311</v>
      </c>
      <c r="O17" s="385">
        <f>IF(ISNUMBER($G17),SUM(O13:O16),"")</f>
        <v>139</v>
      </c>
      <c r="P17" s="385">
        <f>IF(ISNUMBER($G17),SUM(P13:P16),"")</f>
        <v>3</v>
      </c>
      <c r="Q17" s="384">
        <f>IF(SUM($G13:$G16)+SUM($Q13:$Q16)&gt;0,SUM(Q13:Q16),"")</f>
        <v>450</v>
      </c>
      <c r="R17" s="383">
        <f>IF(ISNUMBER($G17),SUM(R13:R16),"")</f>
        <v>1</v>
      </c>
      <c r="S17" s="382"/>
    </row>
    <row r="18" spans="1:19" ht="12.75" customHeight="1">
      <c r="A18" s="413" t="s">
        <v>191</v>
      </c>
      <c r="B18" s="412"/>
      <c r="C18" s="411">
        <v>1</v>
      </c>
      <c r="D18" s="410">
        <v>148</v>
      </c>
      <c r="E18" s="409">
        <v>79</v>
      </c>
      <c r="F18" s="409">
        <v>2</v>
      </c>
      <c r="G18" s="408">
        <f>IF(AND(ISBLANK(D18),ISBLANK(E18)),"",D18+E18)</f>
        <v>227</v>
      </c>
      <c r="H18" s="407">
        <f>IF(OR(ISNUMBER($G18),ISNUMBER($Q18)),(SIGN(N($G18)-N($Q18))+1)/2,"")</f>
        <v>1</v>
      </c>
      <c r="I18" s="397"/>
      <c r="K18" s="413" t="s">
        <v>190</v>
      </c>
      <c r="L18" s="412"/>
      <c r="M18" s="411">
        <v>1</v>
      </c>
      <c r="N18" s="410">
        <v>140</v>
      </c>
      <c r="O18" s="409">
        <v>69</v>
      </c>
      <c r="P18" s="409">
        <v>2</v>
      </c>
      <c r="Q18" s="408">
        <f>IF(AND(ISBLANK(N18),ISBLANK(O18)),"",N18+O18)</f>
        <v>209</v>
      </c>
      <c r="R18" s="407">
        <f>IF(ISNUMBER($H18),1-$H18,"")</f>
        <v>0</v>
      </c>
      <c r="S18" s="397"/>
    </row>
    <row r="19" spans="1:19" ht="12.75" customHeight="1">
      <c r="A19" s="406"/>
      <c r="B19" s="405"/>
      <c r="C19" s="402">
        <v>2</v>
      </c>
      <c r="D19" s="401">
        <v>150</v>
      </c>
      <c r="E19" s="400">
        <v>53</v>
      </c>
      <c r="F19" s="400">
        <v>4</v>
      </c>
      <c r="G19" s="399">
        <f>IF(AND(ISBLANK(D19),ISBLANK(E19)),"",D19+E19)</f>
        <v>203</v>
      </c>
      <c r="H19" s="398">
        <f>IF(OR(ISNUMBER($G19),ISNUMBER($Q19)),(SIGN(N($G19)-N($Q19))+1)/2,"")</f>
        <v>0</v>
      </c>
      <c r="I19" s="397"/>
      <c r="K19" s="406"/>
      <c r="L19" s="405"/>
      <c r="M19" s="402">
        <v>2</v>
      </c>
      <c r="N19" s="401">
        <v>149</v>
      </c>
      <c r="O19" s="400">
        <v>72</v>
      </c>
      <c r="P19" s="400">
        <v>1</v>
      </c>
      <c r="Q19" s="399">
        <f>IF(AND(ISBLANK(N19),ISBLANK(O19)),"",N19+O19)</f>
        <v>221</v>
      </c>
      <c r="R19" s="398">
        <f>IF(ISNUMBER($H19),1-$H19,"")</f>
        <v>1</v>
      </c>
      <c r="S19" s="397"/>
    </row>
    <row r="20" spans="1:19" ht="12.75" customHeight="1" thickBot="1">
      <c r="A20" s="404" t="s">
        <v>189</v>
      </c>
      <c r="B20" s="403"/>
      <c r="C20" s="402">
        <v>3</v>
      </c>
      <c r="D20" s="401"/>
      <c r="E20" s="400"/>
      <c r="F20" s="400"/>
      <c r="G20" s="399">
        <f>IF(AND(ISBLANK(D20),ISBLANK(E20)),"",D20+E20)</f>
      </c>
      <c r="H20" s="398">
        <f>IF(OR(ISNUMBER($G20),ISNUMBER($Q20)),(SIGN(N($G20)-N($Q20))+1)/2,"")</f>
      </c>
      <c r="I20" s="397"/>
      <c r="K20" s="404" t="s">
        <v>37</v>
      </c>
      <c r="L20" s="403"/>
      <c r="M20" s="402">
        <v>3</v>
      </c>
      <c r="N20" s="401"/>
      <c r="O20" s="400"/>
      <c r="P20" s="400"/>
      <c r="Q20" s="399">
        <f>IF(AND(ISBLANK(N20),ISBLANK(O20)),"",N20+O20)</f>
      </c>
      <c r="R20" s="398">
        <f>IF(ISNUMBER($H20),1-$H20,"")</f>
      </c>
      <c r="S20" s="397"/>
    </row>
    <row r="21" spans="1:19" ht="12.75" customHeight="1">
      <c r="A21" s="396"/>
      <c r="B21" s="395"/>
      <c r="C21" s="394">
        <v>4</v>
      </c>
      <c r="D21" s="393"/>
      <c r="E21" s="392"/>
      <c r="F21" s="392"/>
      <c r="G21" s="391">
        <f>IF(AND(ISBLANK(D21),ISBLANK(E21)),"",D21+E21)</f>
      </c>
      <c r="H21" s="390">
        <f>IF(OR(ISNUMBER($G21),ISNUMBER($Q21)),(SIGN(N($G21)-N($Q21))+1)/2,"")</f>
      </c>
      <c r="I21" s="389">
        <f>IF(ISNUMBER(H22),(SIGN(1000*($H22-$R22)+$G22-$Q22)+1)/2,"")</f>
        <v>0.5</v>
      </c>
      <c r="K21" s="396"/>
      <c r="L21" s="395"/>
      <c r="M21" s="394">
        <v>4</v>
      </c>
      <c r="N21" s="393"/>
      <c r="O21" s="392"/>
      <c r="P21" s="392"/>
      <c r="Q21" s="391">
        <f>IF(AND(ISBLANK(N21),ISBLANK(O21)),"",N21+O21)</f>
      </c>
      <c r="R21" s="390">
        <f>IF(ISNUMBER($H21),1-$H21,"")</f>
      </c>
      <c r="S21" s="389">
        <f>IF(ISNUMBER($I21),1-$I21,"")</f>
        <v>0.5</v>
      </c>
    </row>
    <row r="22" spans="1:19" ht="15.75" customHeight="1" thickBot="1">
      <c r="A22" s="388">
        <v>19334</v>
      </c>
      <c r="B22" s="387"/>
      <c r="C22" s="386" t="s">
        <v>17</v>
      </c>
      <c r="D22" s="383">
        <f>IF(ISNUMBER($G22),SUM(D18:D21),"")</f>
        <v>298</v>
      </c>
      <c r="E22" s="385">
        <f>IF(ISNUMBER($G22),SUM(E18:E21),"")</f>
        <v>132</v>
      </c>
      <c r="F22" s="385">
        <f>IF(ISNUMBER($G22),SUM(F18:F21),"")</f>
        <v>6</v>
      </c>
      <c r="G22" s="384">
        <f>IF(SUM($G18:$G21)+SUM($Q18:$Q21)&gt;0,SUM(G18:G21),"")</f>
        <v>430</v>
      </c>
      <c r="H22" s="383">
        <f>IF(ISNUMBER($G22),SUM(H18:H21),"")</f>
        <v>1</v>
      </c>
      <c r="I22" s="382"/>
      <c r="K22" s="388">
        <v>9445</v>
      </c>
      <c r="L22" s="387"/>
      <c r="M22" s="386" t="s">
        <v>17</v>
      </c>
      <c r="N22" s="383">
        <f>IF(ISNUMBER($G22),SUM(N18:N21),"")</f>
        <v>289</v>
      </c>
      <c r="O22" s="385">
        <f>IF(ISNUMBER($G22),SUM(O18:O21),"")</f>
        <v>141</v>
      </c>
      <c r="P22" s="385">
        <f>IF(ISNUMBER($G22),SUM(P18:P21),"")</f>
        <v>3</v>
      </c>
      <c r="Q22" s="384">
        <f>IF(SUM($G18:$G21)+SUM($Q18:$Q21)&gt;0,SUM(Q18:Q21),"")</f>
        <v>430</v>
      </c>
      <c r="R22" s="383">
        <f>IF(ISNUMBER($G22),SUM(R18:R21),"")</f>
        <v>1</v>
      </c>
      <c r="S22" s="382"/>
    </row>
    <row r="23" spans="1:19" ht="12.75" customHeight="1">
      <c r="A23" s="413" t="s">
        <v>188</v>
      </c>
      <c r="B23" s="412"/>
      <c r="C23" s="411">
        <v>1</v>
      </c>
      <c r="D23" s="410">
        <v>152</v>
      </c>
      <c r="E23" s="409">
        <v>53</v>
      </c>
      <c r="F23" s="409">
        <v>4</v>
      </c>
      <c r="G23" s="408">
        <f>IF(AND(ISBLANK(D23),ISBLANK(E23)),"",D23+E23)</f>
        <v>205</v>
      </c>
      <c r="H23" s="407">
        <f>IF(OR(ISNUMBER($G23),ISNUMBER($Q23)),(SIGN(N($G23)-N($Q23))+1)/2,"")</f>
        <v>0</v>
      </c>
      <c r="I23" s="397"/>
      <c r="K23" s="413" t="s">
        <v>187</v>
      </c>
      <c r="L23" s="412"/>
      <c r="M23" s="411">
        <v>1</v>
      </c>
      <c r="N23" s="410">
        <v>153</v>
      </c>
      <c r="O23" s="409">
        <v>53</v>
      </c>
      <c r="P23" s="409">
        <v>7</v>
      </c>
      <c r="Q23" s="408">
        <f>IF(AND(ISBLANK(N23),ISBLANK(O23)),"",N23+O23)</f>
        <v>206</v>
      </c>
      <c r="R23" s="407">
        <f>IF(ISNUMBER($H23),1-$H23,"")</f>
        <v>1</v>
      </c>
      <c r="S23" s="397"/>
    </row>
    <row r="24" spans="1:19" ht="12.75" customHeight="1">
      <c r="A24" s="406"/>
      <c r="B24" s="405"/>
      <c r="C24" s="402">
        <v>2</v>
      </c>
      <c r="D24" s="401">
        <v>142</v>
      </c>
      <c r="E24" s="400">
        <v>60</v>
      </c>
      <c r="F24" s="400">
        <v>2</v>
      </c>
      <c r="G24" s="399">
        <f>IF(AND(ISBLANK(D24),ISBLANK(E24)),"",D24+E24)</f>
        <v>202</v>
      </c>
      <c r="H24" s="398">
        <f>IF(OR(ISNUMBER($G24),ISNUMBER($Q24)),(SIGN(N($G24)-N($Q24))+1)/2,"")</f>
        <v>0</v>
      </c>
      <c r="I24" s="397"/>
      <c r="K24" s="406"/>
      <c r="L24" s="405"/>
      <c r="M24" s="402">
        <v>2</v>
      </c>
      <c r="N24" s="401">
        <v>139</v>
      </c>
      <c r="O24" s="400">
        <v>69</v>
      </c>
      <c r="P24" s="400">
        <v>4</v>
      </c>
      <c r="Q24" s="399">
        <f>IF(AND(ISBLANK(N24),ISBLANK(O24)),"",N24+O24)</f>
        <v>208</v>
      </c>
      <c r="R24" s="398">
        <f>IF(ISNUMBER($H24),1-$H24,"")</f>
        <v>1</v>
      </c>
      <c r="S24" s="397"/>
    </row>
    <row r="25" spans="1:19" ht="12.75" customHeight="1" thickBot="1">
      <c r="A25" s="404" t="s">
        <v>186</v>
      </c>
      <c r="B25" s="403"/>
      <c r="C25" s="402">
        <v>3</v>
      </c>
      <c r="D25" s="401"/>
      <c r="E25" s="400"/>
      <c r="F25" s="400"/>
      <c r="G25" s="399">
        <f>IF(AND(ISBLANK(D25),ISBLANK(E25)),"",D25+E25)</f>
      </c>
      <c r="H25" s="398">
        <f>IF(OR(ISNUMBER($G25),ISNUMBER($Q25)),(SIGN(N($G25)-N($Q25))+1)/2,"")</f>
      </c>
      <c r="I25" s="397"/>
      <c r="K25" s="404" t="s">
        <v>115</v>
      </c>
      <c r="L25" s="403"/>
      <c r="M25" s="402">
        <v>3</v>
      </c>
      <c r="N25" s="401"/>
      <c r="O25" s="400"/>
      <c r="P25" s="400"/>
      <c r="Q25" s="399">
        <f>IF(AND(ISBLANK(N25),ISBLANK(O25)),"",N25+O25)</f>
      </c>
      <c r="R25" s="398">
        <f>IF(ISNUMBER($H25),1-$H25,"")</f>
      </c>
      <c r="S25" s="397"/>
    </row>
    <row r="26" spans="1:19" ht="12.75" customHeight="1">
      <c r="A26" s="396"/>
      <c r="B26" s="395"/>
      <c r="C26" s="394">
        <v>4</v>
      </c>
      <c r="D26" s="393"/>
      <c r="E26" s="392"/>
      <c r="F26" s="392"/>
      <c r="G26" s="391">
        <f>IF(AND(ISBLANK(D26),ISBLANK(E26)),"",D26+E26)</f>
      </c>
      <c r="H26" s="390">
        <f>IF(OR(ISNUMBER($G26),ISNUMBER($Q26)),(SIGN(N($G26)-N($Q26))+1)/2,"")</f>
      </c>
      <c r="I26" s="389">
        <f>IF(ISNUMBER(H27),(SIGN(1000*($H27-$R27)+$G27-$Q27)+1)/2,"")</f>
        <v>0</v>
      </c>
      <c r="K26" s="396"/>
      <c r="L26" s="395"/>
      <c r="M26" s="394">
        <v>4</v>
      </c>
      <c r="N26" s="393"/>
      <c r="O26" s="392"/>
      <c r="P26" s="392"/>
      <c r="Q26" s="391">
        <f>IF(AND(ISBLANK(N26),ISBLANK(O26)),"",N26+O26)</f>
      </c>
      <c r="R26" s="390">
        <f>IF(ISNUMBER($H26),1-$H26,"")</f>
      </c>
      <c r="S26" s="389">
        <f>IF(ISNUMBER($I26),1-$I26,"")</f>
        <v>1</v>
      </c>
    </row>
    <row r="27" spans="1:19" ht="15.75" customHeight="1" thickBot="1">
      <c r="A27" s="388">
        <v>23148</v>
      </c>
      <c r="B27" s="387"/>
      <c r="C27" s="386" t="s">
        <v>17</v>
      </c>
      <c r="D27" s="383">
        <f>IF(ISNUMBER($G27),SUM(D23:D26),"")</f>
        <v>294</v>
      </c>
      <c r="E27" s="385">
        <f>IF(ISNUMBER($G27),SUM(E23:E26),"")</f>
        <v>113</v>
      </c>
      <c r="F27" s="385">
        <f>IF(ISNUMBER($G27),SUM(F23:F26),"")</f>
        <v>6</v>
      </c>
      <c r="G27" s="384">
        <f>IF(SUM($G23:$G26)+SUM($Q23:$Q26)&gt;0,SUM(G23:G26),"")</f>
        <v>407</v>
      </c>
      <c r="H27" s="383">
        <f>IF(ISNUMBER($G27),SUM(H23:H26),"")</f>
        <v>0</v>
      </c>
      <c r="I27" s="382"/>
      <c r="K27" s="388">
        <v>17848</v>
      </c>
      <c r="L27" s="387"/>
      <c r="M27" s="386" t="s">
        <v>17</v>
      </c>
      <c r="N27" s="383">
        <f>IF(ISNUMBER($G27),SUM(N23:N26),"")</f>
        <v>292</v>
      </c>
      <c r="O27" s="385">
        <f>IF(ISNUMBER($G27),SUM(O23:O26),"")</f>
        <v>122</v>
      </c>
      <c r="P27" s="385">
        <f>IF(ISNUMBER($G27),SUM(P23:P26),"")</f>
        <v>11</v>
      </c>
      <c r="Q27" s="384">
        <f>IF(SUM($G23:$G26)+SUM($Q23:$Q26)&gt;0,SUM(Q23:Q26),"")</f>
        <v>414</v>
      </c>
      <c r="R27" s="383">
        <f>IF(ISNUMBER($G27),SUM(R23:R26),"")</f>
        <v>2</v>
      </c>
      <c r="S27" s="382"/>
    </row>
    <row r="28" spans="1:19" ht="12.75" customHeight="1">
      <c r="A28" s="413" t="s">
        <v>185</v>
      </c>
      <c r="B28" s="412"/>
      <c r="C28" s="411">
        <v>1</v>
      </c>
      <c r="D28" s="410">
        <v>154</v>
      </c>
      <c r="E28" s="409">
        <v>72</v>
      </c>
      <c r="F28" s="409">
        <v>3</v>
      </c>
      <c r="G28" s="408">
        <f>IF(AND(ISBLANK(D28),ISBLANK(E28)),"",D28+E28)</f>
        <v>226</v>
      </c>
      <c r="H28" s="407">
        <f>IF(OR(ISNUMBER($G28),ISNUMBER($Q28)),(SIGN(N($G28)-N($Q28))+1)/2,"")</f>
        <v>1</v>
      </c>
      <c r="I28" s="397"/>
      <c r="K28" s="413" t="s">
        <v>184</v>
      </c>
      <c r="L28" s="412"/>
      <c r="M28" s="411">
        <v>1</v>
      </c>
      <c r="N28" s="410">
        <v>146</v>
      </c>
      <c r="O28" s="409">
        <v>69</v>
      </c>
      <c r="P28" s="409">
        <v>4</v>
      </c>
      <c r="Q28" s="408">
        <f>IF(AND(ISBLANK(N28),ISBLANK(O28)),"",N28+O28)</f>
        <v>215</v>
      </c>
      <c r="R28" s="407">
        <f>IF(ISNUMBER($H28),1-$H28,"")</f>
        <v>0</v>
      </c>
      <c r="S28" s="397"/>
    </row>
    <row r="29" spans="1:19" ht="12.75" customHeight="1">
      <c r="A29" s="406"/>
      <c r="B29" s="405"/>
      <c r="C29" s="402">
        <v>2</v>
      </c>
      <c r="D29" s="401">
        <v>146</v>
      </c>
      <c r="E29" s="400">
        <v>69</v>
      </c>
      <c r="F29" s="400">
        <v>1</v>
      </c>
      <c r="G29" s="399">
        <f>IF(AND(ISBLANK(D29),ISBLANK(E29)),"",D29+E29)</f>
        <v>215</v>
      </c>
      <c r="H29" s="398">
        <f>IF(OR(ISNUMBER($G29),ISNUMBER($Q29)),(SIGN(N($G29)-N($Q29))+1)/2,"")</f>
        <v>0</v>
      </c>
      <c r="I29" s="397"/>
      <c r="K29" s="406"/>
      <c r="L29" s="405"/>
      <c r="M29" s="402">
        <v>2</v>
      </c>
      <c r="N29" s="401">
        <v>157</v>
      </c>
      <c r="O29" s="400">
        <v>60</v>
      </c>
      <c r="P29" s="400">
        <v>5</v>
      </c>
      <c r="Q29" s="399">
        <f>IF(AND(ISBLANK(N29),ISBLANK(O29)),"",N29+O29)</f>
        <v>217</v>
      </c>
      <c r="R29" s="398">
        <f>IF(ISNUMBER($H29),1-$H29,"")</f>
        <v>1</v>
      </c>
      <c r="S29" s="397"/>
    </row>
    <row r="30" spans="1:19" ht="12.75" customHeight="1" thickBot="1">
      <c r="A30" s="404" t="s">
        <v>115</v>
      </c>
      <c r="B30" s="403"/>
      <c r="C30" s="402">
        <v>3</v>
      </c>
      <c r="D30" s="401"/>
      <c r="E30" s="400"/>
      <c r="F30" s="400"/>
      <c r="G30" s="399">
        <f>IF(AND(ISBLANK(D30),ISBLANK(E30)),"",D30+E30)</f>
      </c>
      <c r="H30" s="398">
        <f>IF(OR(ISNUMBER($G30),ISNUMBER($Q30)),(SIGN(N($G30)-N($Q30))+1)/2,"")</f>
      </c>
      <c r="I30" s="397"/>
      <c r="K30" s="404" t="s">
        <v>183</v>
      </c>
      <c r="L30" s="403"/>
      <c r="M30" s="402">
        <v>3</v>
      </c>
      <c r="N30" s="401"/>
      <c r="O30" s="400"/>
      <c r="P30" s="400"/>
      <c r="Q30" s="399">
        <f>IF(AND(ISBLANK(N30),ISBLANK(O30)),"",N30+O30)</f>
      </c>
      <c r="R30" s="398">
        <f>IF(ISNUMBER($H30),1-$H30,"")</f>
      </c>
      <c r="S30" s="397"/>
    </row>
    <row r="31" spans="1:19" ht="12.75" customHeight="1">
      <c r="A31" s="396"/>
      <c r="B31" s="395"/>
      <c r="C31" s="394">
        <v>4</v>
      </c>
      <c r="D31" s="393"/>
      <c r="E31" s="392"/>
      <c r="F31" s="392"/>
      <c r="G31" s="391">
        <f>IF(AND(ISBLANK(D31),ISBLANK(E31)),"",D31+E31)</f>
      </c>
      <c r="H31" s="390">
        <f>IF(OR(ISNUMBER($G31),ISNUMBER($Q31)),(SIGN(N($G31)-N($Q31))+1)/2,"")</f>
      </c>
      <c r="I31" s="389">
        <f>IF(ISNUMBER(H32),(SIGN(1000*($H32-$R32)+$G32-$Q32)+1)/2,"")</f>
        <v>1</v>
      </c>
      <c r="K31" s="396"/>
      <c r="L31" s="395"/>
      <c r="M31" s="394">
        <v>4</v>
      </c>
      <c r="N31" s="393"/>
      <c r="O31" s="392"/>
      <c r="P31" s="392"/>
      <c r="Q31" s="391">
        <f>IF(AND(ISBLANK(N31),ISBLANK(O31)),"",N31+O31)</f>
      </c>
      <c r="R31" s="390">
        <f>IF(ISNUMBER($H31),1-$H31,"")</f>
      </c>
      <c r="S31" s="389">
        <f>IF(ISNUMBER($I31),1-$I31,"")</f>
        <v>0</v>
      </c>
    </row>
    <row r="32" spans="1:19" ht="15.75" customHeight="1" thickBot="1">
      <c r="A32" s="388">
        <v>14260</v>
      </c>
      <c r="B32" s="387"/>
      <c r="C32" s="386" t="s">
        <v>17</v>
      </c>
      <c r="D32" s="383">
        <f>IF(ISNUMBER($G32),SUM(D28:D31),"")</f>
        <v>300</v>
      </c>
      <c r="E32" s="385">
        <f>IF(ISNUMBER($G32),SUM(E28:E31),"")</f>
        <v>141</v>
      </c>
      <c r="F32" s="385">
        <f>IF(ISNUMBER($G32),SUM(F28:F31),"")</f>
        <v>4</v>
      </c>
      <c r="G32" s="384">
        <f>IF(SUM($G28:$G31)+SUM($Q28:$Q31)&gt;0,SUM(G28:G31),"")</f>
        <v>441</v>
      </c>
      <c r="H32" s="383">
        <f>IF(ISNUMBER($G32),SUM(H28:H31),"")</f>
        <v>1</v>
      </c>
      <c r="I32" s="382"/>
      <c r="K32" s="388">
        <v>14558</v>
      </c>
      <c r="L32" s="387"/>
      <c r="M32" s="386" t="s">
        <v>17</v>
      </c>
      <c r="N32" s="383">
        <f>IF(ISNUMBER($G32),SUM(N28:N31),"")</f>
        <v>303</v>
      </c>
      <c r="O32" s="385">
        <f>IF(ISNUMBER($G32),SUM(O28:O31),"")</f>
        <v>129</v>
      </c>
      <c r="P32" s="385">
        <f>IF(ISNUMBER($G32),SUM(P28:P31),"")</f>
        <v>9</v>
      </c>
      <c r="Q32" s="384">
        <f>IF(SUM($G28:$G31)+SUM($Q28:$Q31)&gt;0,SUM(Q28:Q31),"")</f>
        <v>432</v>
      </c>
      <c r="R32" s="383">
        <f>IF(ISNUMBER($G32),SUM(R28:R31),"")</f>
        <v>1</v>
      </c>
      <c r="S32" s="382"/>
    </row>
    <row r="33" spans="1:19" ht="12.75" customHeight="1">
      <c r="A33" s="413" t="s">
        <v>182</v>
      </c>
      <c r="B33" s="412"/>
      <c r="C33" s="411">
        <v>1</v>
      </c>
      <c r="D33" s="410">
        <v>149</v>
      </c>
      <c r="E33" s="409">
        <v>72</v>
      </c>
      <c r="F33" s="409">
        <v>0</v>
      </c>
      <c r="G33" s="408">
        <f>IF(AND(ISBLANK(D33),ISBLANK(E33)),"",D33+E33)</f>
        <v>221</v>
      </c>
      <c r="H33" s="407">
        <f>IF(OR(ISNUMBER($G33),ISNUMBER($Q33)),(SIGN(N($G33)-N($Q33))+1)/2,"")</f>
        <v>1</v>
      </c>
      <c r="I33" s="397"/>
      <c r="K33" s="413" t="s">
        <v>181</v>
      </c>
      <c r="L33" s="412"/>
      <c r="M33" s="411">
        <v>1</v>
      </c>
      <c r="N33" s="410">
        <v>145</v>
      </c>
      <c r="O33" s="409">
        <v>63</v>
      </c>
      <c r="P33" s="409">
        <v>3</v>
      </c>
      <c r="Q33" s="408">
        <f>IF(AND(ISBLANK(N33),ISBLANK(O33)),"",N33+O33)</f>
        <v>208</v>
      </c>
      <c r="R33" s="407">
        <f>IF(ISNUMBER($H33),1-$H33,"")</f>
        <v>0</v>
      </c>
      <c r="S33" s="397"/>
    </row>
    <row r="34" spans="1:19" ht="12.75" customHeight="1">
      <c r="A34" s="406"/>
      <c r="B34" s="405"/>
      <c r="C34" s="402">
        <v>2</v>
      </c>
      <c r="D34" s="401">
        <v>158</v>
      </c>
      <c r="E34" s="400">
        <v>62</v>
      </c>
      <c r="F34" s="400">
        <v>2</v>
      </c>
      <c r="G34" s="399">
        <f>IF(AND(ISBLANK(D34),ISBLANK(E34)),"",D34+E34)</f>
        <v>220</v>
      </c>
      <c r="H34" s="398">
        <f>IF(OR(ISNUMBER($G34),ISNUMBER($Q34)),(SIGN(N($G34)-N($Q34))+1)/2,"")</f>
        <v>1</v>
      </c>
      <c r="I34" s="397"/>
      <c r="K34" s="406"/>
      <c r="L34" s="405"/>
      <c r="M34" s="402">
        <v>2</v>
      </c>
      <c r="N34" s="401">
        <v>135</v>
      </c>
      <c r="O34" s="400">
        <v>60</v>
      </c>
      <c r="P34" s="400">
        <v>4</v>
      </c>
      <c r="Q34" s="399">
        <f>IF(AND(ISBLANK(N34),ISBLANK(O34)),"",N34+O34)</f>
        <v>195</v>
      </c>
      <c r="R34" s="398">
        <f>IF(ISNUMBER($H34),1-$H34,"")</f>
        <v>0</v>
      </c>
      <c r="S34" s="397"/>
    </row>
    <row r="35" spans="1:19" ht="12.75" customHeight="1" thickBot="1">
      <c r="A35" s="404" t="s">
        <v>180</v>
      </c>
      <c r="B35" s="403"/>
      <c r="C35" s="402">
        <v>3</v>
      </c>
      <c r="D35" s="401"/>
      <c r="E35" s="400"/>
      <c r="F35" s="400"/>
      <c r="G35" s="399">
        <f>IF(AND(ISBLANK(D35),ISBLANK(E35)),"",D35+E35)</f>
      </c>
      <c r="H35" s="398">
        <f>IF(OR(ISNUMBER($G35),ISNUMBER($Q35)),(SIGN(N($G35)-N($Q35))+1)/2,"")</f>
      </c>
      <c r="I35" s="397"/>
      <c r="K35" s="404" t="s">
        <v>111</v>
      </c>
      <c r="L35" s="403"/>
      <c r="M35" s="402">
        <v>3</v>
      </c>
      <c r="N35" s="401"/>
      <c r="O35" s="400"/>
      <c r="P35" s="400"/>
      <c r="Q35" s="399">
        <f>IF(AND(ISBLANK(N35),ISBLANK(O35)),"",N35+O35)</f>
      </c>
      <c r="R35" s="398">
        <f>IF(ISNUMBER($H35),1-$H35,"")</f>
      </c>
      <c r="S35" s="397"/>
    </row>
    <row r="36" spans="1:19" ht="12.75" customHeight="1">
      <c r="A36" s="396"/>
      <c r="B36" s="395"/>
      <c r="C36" s="394">
        <v>4</v>
      </c>
      <c r="D36" s="393"/>
      <c r="E36" s="392"/>
      <c r="F36" s="392"/>
      <c r="G36" s="391">
        <f>IF(AND(ISBLANK(D36),ISBLANK(E36)),"",D36+E36)</f>
      </c>
      <c r="H36" s="390">
        <f>IF(OR(ISNUMBER($G36),ISNUMBER($Q36)),(SIGN(N($G36)-N($Q36))+1)/2,"")</f>
      </c>
      <c r="I36" s="389">
        <f>IF(ISNUMBER(H37),(SIGN(1000*($H37-$R37)+$G37-$Q37)+1)/2,"")</f>
        <v>1</v>
      </c>
      <c r="K36" s="396"/>
      <c r="L36" s="395"/>
      <c r="M36" s="394">
        <v>4</v>
      </c>
      <c r="N36" s="393"/>
      <c r="O36" s="392"/>
      <c r="P36" s="392"/>
      <c r="Q36" s="391">
        <f>IF(AND(ISBLANK(N36),ISBLANK(O36)),"",N36+O36)</f>
      </c>
      <c r="R36" s="390">
        <f>IF(ISNUMBER($H36),1-$H36,"")</f>
      </c>
      <c r="S36" s="389">
        <f>IF(ISNUMBER($I36),1-$I36,"")</f>
        <v>0</v>
      </c>
    </row>
    <row r="37" spans="1:19" ht="15.75" customHeight="1" thickBot="1">
      <c r="A37" s="388">
        <v>2625</v>
      </c>
      <c r="B37" s="387"/>
      <c r="C37" s="386" t="s">
        <v>17</v>
      </c>
      <c r="D37" s="383">
        <f>IF(ISNUMBER($G37),SUM(D33:D36),"")</f>
        <v>307</v>
      </c>
      <c r="E37" s="385">
        <f>IF(ISNUMBER($G37),SUM(E33:E36),"")</f>
        <v>134</v>
      </c>
      <c r="F37" s="385">
        <f>IF(ISNUMBER($G37),SUM(F33:F36),"")</f>
        <v>2</v>
      </c>
      <c r="G37" s="384">
        <f>IF(SUM($G33:$G36)+SUM($Q33:$Q36)&gt;0,SUM(G33:G36),"")</f>
        <v>441</v>
      </c>
      <c r="H37" s="383">
        <f>IF(ISNUMBER($G37),SUM(H33:H36),"")</f>
        <v>2</v>
      </c>
      <c r="I37" s="382"/>
      <c r="K37" s="388">
        <v>18911</v>
      </c>
      <c r="L37" s="387"/>
      <c r="M37" s="386" t="s">
        <v>17</v>
      </c>
      <c r="N37" s="383">
        <f>IF(ISNUMBER($G37),SUM(N33:N36),"")</f>
        <v>280</v>
      </c>
      <c r="O37" s="385">
        <f>IF(ISNUMBER($G37),SUM(O33:O36),"")</f>
        <v>123</v>
      </c>
      <c r="P37" s="385">
        <f>IF(ISNUMBER($G37),SUM(P33:P36),"")</f>
        <v>7</v>
      </c>
      <c r="Q37" s="384">
        <f>IF(SUM($G33:$G36)+SUM($Q33:$Q36)&gt;0,SUM(Q33:Q36),"")</f>
        <v>403</v>
      </c>
      <c r="R37" s="383">
        <f>IF(ISNUMBER($G37),SUM(R33:R36),"")</f>
        <v>0</v>
      </c>
      <c r="S37" s="382"/>
    </row>
    <row r="38" ht="4.5" customHeight="1" thickBot="1"/>
    <row r="39" spans="1:19" ht="19.5" customHeight="1" thickBot="1">
      <c r="A39" s="381"/>
      <c r="B39" s="380"/>
      <c r="C39" s="379" t="s">
        <v>42</v>
      </c>
      <c r="D39" s="378">
        <f>IF(ISNUMBER($G39),SUM(D12,D17,D22,D27,D32,D37),"")</f>
        <v>1803</v>
      </c>
      <c r="E39" s="377">
        <f>IF(ISNUMBER($G39),SUM(E12,E17,E22,E27,E32,E37),"")</f>
        <v>813</v>
      </c>
      <c r="F39" s="377">
        <f>IF(ISNUMBER($G39),SUM(F12,F17,F22,F27,F32,F37),"")</f>
        <v>25</v>
      </c>
      <c r="G39" s="376">
        <f>IF(SUM($G$8:$G$37)+SUM($Q$8:$Q$37)&gt;0,SUM(G12,G17,G22,G27,G32,G37),"")</f>
        <v>2616</v>
      </c>
      <c r="H39" s="375">
        <f>IF(SUM($G$8:$G$37)+SUM($Q$8:$Q$37)&gt;0,SUM(H12,H17,H22,H27,H32,H37),"")</f>
        <v>6</v>
      </c>
      <c r="I39" s="374">
        <f>IF(ISNUMBER($G39),(SIGN($G39-$Q39)+1)/IF(COUNT(I$11,I$16,I$21,I$26,I$31,I$36)&gt;3,1,2),"")</f>
        <v>2</v>
      </c>
      <c r="K39" s="381"/>
      <c r="L39" s="380"/>
      <c r="M39" s="379" t="s">
        <v>42</v>
      </c>
      <c r="N39" s="378">
        <f>IF(ISNUMBER($G39),SUM(N12,N17,N22,N27,N32,N37),"")</f>
        <v>1775</v>
      </c>
      <c r="O39" s="377">
        <f>IF(ISNUMBER($G39),SUM(O12,O17,O22,O27,O32,O37),"")</f>
        <v>815</v>
      </c>
      <c r="P39" s="377">
        <f>IF(ISNUMBER($G39),SUM(P12,P17,P22,P27,P32,P37),"")</f>
        <v>42</v>
      </c>
      <c r="Q39" s="376">
        <f>IF(SUM($G$8:$G$37)+SUM($Q$8:$Q$37)&gt;0,SUM(Q12,Q17,Q22,Q27,Q32,Q37),"")</f>
        <v>2590</v>
      </c>
      <c r="R39" s="375">
        <f>IF(SUM($G$8:$G$37)+SUM($Q$8:$Q$37)&gt;0,SUM(R12,R17,R22,R27,R32,R37),"")</f>
        <v>6</v>
      </c>
      <c r="S39" s="37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65"/>
      <c r="B41" s="367" t="s">
        <v>43</v>
      </c>
      <c r="C41" s="373" t="s">
        <v>178</v>
      </c>
      <c r="D41" s="373"/>
      <c r="E41" s="373"/>
      <c r="G41" s="372"/>
      <c r="H41" s="372"/>
      <c r="I41" s="371">
        <f>IF(ISNUMBER(I$39),SUM(I11,I16,I21,I26,I31,I36,I39),"")</f>
        <v>5.5</v>
      </c>
      <c r="K41" s="365"/>
      <c r="L41" s="367" t="s">
        <v>43</v>
      </c>
      <c r="M41" s="373" t="s">
        <v>179</v>
      </c>
      <c r="N41" s="373"/>
      <c r="O41" s="373"/>
      <c r="Q41" s="372" t="s">
        <v>45</v>
      </c>
      <c r="R41" s="372"/>
      <c r="S41" s="371">
        <f>IF(ISNUMBER(S$39),SUM(S11,S16,S21,S26,S31,S36,S39),"")</f>
        <v>2.5</v>
      </c>
    </row>
    <row r="42" spans="1:19" ht="18" customHeight="1">
      <c r="A42" s="365"/>
      <c r="B42" s="367" t="s">
        <v>47</v>
      </c>
      <c r="C42" s="370"/>
      <c r="D42" s="370"/>
      <c r="E42" s="370"/>
      <c r="G42" s="369"/>
      <c r="H42" s="369"/>
      <c r="I42" s="369"/>
      <c r="K42" s="365"/>
      <c r="L42" s="367" t="s">
        <v>47</v>
      </c>
      <c r="M42" s="370"/>
      <c r="N42" s="370"/>
      <c r="O42" s="370"/>
      <c r="Q42" s="369"/>
      <c r="R42" s="369"/>
      <c r="S42" s="369"/>
    </row>
    <row r="43" spans="1:19" ht="19.5" customHeight="1">
      <c r="A43" s="367" t="s">
        <v>48</v>
      </c>
      <c r="B43" s="367" t="s">
        <v>49</v>
      </c>
      <c r="C43" s="366" t="s">
        <v>178</v>
      </c>
      <c r="D43" s="366"/>
      <c r="E43" s="366"/>
      <c r="F43" s="366"/>
      <c r="G43" s="366"/>
      <c r="H43" s="366"/>
      <c r="I43" s="367"/>
      <c r="J43" s="367"/>
      <c r="K43" s="367" t="s">
        <v>51</v>
      </c>
      <c r="L43" s="368" t="s">
        <v>177</v>
      </c>
      <c r="M43" s="368"/>
      <c r="O43" s="367" t="s">
        <v>47</v>
      </c>
      <c r="P43" s="366"/>
      <c r="Q43" s="366"/>
      <c r="R43" s="366"/>
      <c r="S43" s="366"/>
    </row>
    <row r="44" spans="5:8" ht="9.75" customHeight="1">
      <c r="E44" s="365"/>
      <c r="H44" s="365"/>
    </row>
    <row r="45" ht="30" customHeight="1">
      <c r="A45" s="364" t="str">
        <f>"Technické podmínky utkání:   "&amp;$B$3&amp;IF(ISBLANK($B$3),""," – ")&amp;$L$3</f>
        <v>Technické podmínky utkání:   KK Jiří Poděbrady -  A – TJ Sokol Benešov -  B</v>
      </c>
    </row>
    <row r="46" spans="2:11" ht="19.5" customHeight="1">
      <c r="B46" s="359" t="s">
        <v>54</v>
      </c>
      <c r="C46" s="363">
        <v>0.7118055555555555</v>
      </c>
      <c r="D46" s="362"/>
      <c r="I46" s="359" t="s">
        <v>55</v>
      </c>
      <c r="J46" s="362">
        <v>18</v>
      </c>
      <c r="K46" s="362"/>
    </row>
    <row r="47" spans="2:19" ht="19.5" customHeight="1">
      <c r="B47" s="359" t="s">
        <v>56</v>
      </c>
      <c r="C47" s="361">
        <v>0.8263888888888888</v>
      </c>
      <c r="D47" s="360"/>
      <c r="I47" s="359" t="s">
        <v>57</v>
      </c>
      <c r="J47" s="360">
        <v>15</v>
      </c>
      <c r="K47" s="360"/>
      <c r="P47" s="359" t="s">
        <v>58</v>
      </c>
      <c r="Q47" s="445">
        <v>42978</v>
      </c>
      <c r="R47" s="444"/>
      <c r="S47" s="444"/>
    </row>
    <row r="48" ht="9.75" customHeight="1"/>
    <row r="49" spans="1:19" ht="15" customHeight="1">
      <c r="A49" s="321" t="s">
        <v>59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19"/>
    </row>
    <row r="50" spans="1:19" ht="81" customHeight="1">
      <c r="A50" s="318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6"/>
    </row>
    <row r="51" ht="4.5" customHeight="1"/>
    <row r="52" spans="1:19" ht="15" customHeight="1">
      <c r="A52" s="321" t="s">
        <v>60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19"/>
    </row>
    <row r="53" spans="1:19" ht="6" customHeight="1">
      <c r="A53" s="356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53"/>
    </row>
    <row r="54" spans="1:19" ht="21" customHeight="1">
      <c r="A54" s="355" t="s">
        <v>5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54" t="s">
        <v>7</v>
      </c>
      <c r="L54" s="337"/>
      <c r="M54" s="337"/>
      <c r="N54" s="337"/>
      <c r="O54" s="337"/>
      <c r="P54" s="337"/>
      <c r="Q54" s="337"/>
      <c r="R54" s="337"/>
      <c r="S54" s="353"/>
    </row>
    <row r="55" spans="1:19" ht="21" customHeight="1">
      <c r="A55" s="352"/>
      <c r="B55" s="349" t="s">
        <v>61</v>
      </c>
      <c r="C55" s="348"/>
      <c r="D55" s="350"/>
      <c r="E55" s="349" t="s">
        <v>62</v>
      </c>
      <c r="F55" s="348"/>
      <c r="G55" s="348"/>
      <c r="H55" s="348"/>
      <c r="I55" s="350"/>
      <c r="J55" s="337"/>
      <c r="K55" s="351"/>
      <c r="L55" s="349" t="s">
        <v>61</v>
      </c>
      <c r="M55" s="348"/>
      <c r="N55" s="350"/>
      <c r="O55" s="349" t="s">
        <v>62</v>
      </c>
      <c r="P55" s="348"/>
      <c r="Q55" s="348"/>
      <c r="R55" s="348"/>
      <c r="S55" s="347"/>
    </row>
    <row r="56" spans="1:19" ht="21" customHeight="1">
      <c r="A56" s="346" t="s">
        <v>63</v>
      </c>
      <c r="B56" s="342" t="s">
        <v>64</v>
      </c>
      <c r="C56" s="344"/>
      <c r="D56" s="343" t="s">
        <v>65</v>
      </c>
      <c r="E56" s="342" t="s">
        <v>64</v>
      </c>
      <c r="F56" s="341"/>
      <c r="G56" s="341"/>
      <c r="H56" s="340"/>
      <c r="I56" s="343" t="s">
        <v>65</v>
      </c>
      <c r="J56" s="337"/>
      <c r="K56" s="345" t="s">
        <v>63</v>
      </c>
      <c r="L56" s="342" t="s">
        <v>64</v>
      </c>
      <c r="M56" s="344"/>
      <c r="N56" s="343" t="s">
        <v>65</v>
      </c>
      <c r="O56" s="342" t="s">
        <v>64</v>
      </c>
      <c r="P56" s="341"/>
      <c r="Q56" s="341"/>
      <c r="R56" s="340"/>
      <c r="S56" s="339" t="s">
        <v>65</v>
      </c>
    </row>
    <row r="57" spans="1:19" ht="21" customHeight="1">
      <c r="A57" s="338"/>
      <c r="B57" s="334"/>
      <c r="C57" s="332"/>
      <c r="D57" s="335"/>
      <c r="E57" s="334"/>
      <c r="F57" s="333"/>
      <c r="G57" s="333"/>
      <c r="H57" s="332"/>
      <c r="I57" s="335"/>
      <c r="J57" s="337"/>
      <c r="K57" s="336"/>
      <c r="L57" s="334"/>
      <c r="M57" s="332"/>
      <c r="N57" s="335"/>
      <c r="O57" s="334"/>
      <c r="P57" s="333"/>
      <c r="Q57" s="333"/>
      <c r="R57" s="332"/>
      <c r="S57" s="331"/>
    </row>
    <row r="58" spans="1:19" ht="21" customHeight="1">
      <c r="A58" s="338"/>
      <c r="B58" s="334"/>
      <c r="C58" s="332"/>
      <c r="D58" s="335"/>
      <c r="E58" s="334"/>
      <c r="F58" s="333"/>
      <c r="G58" s="333"/>
      <c r="H58" s="332"/>
      <c r="I58" s="335"/>
      <c r="J58" s="337"/>
      <c r="K58" s="336"/>
      <c r="L58" s="334"/>
      <c r="M58" s="332"/>
      <c r="N58" s="335"/>
      <c r="O58" s="334"/>
      <c r="P58" s="333"/>
      <c r="Q58" s="333"/>
      <c r="R58" s="332"/>
      <c r="S58" s="331"/>
    </row>
    <row r="59" spans="1:19" ht="12" customHeight="1">
      <c r="A59" s="330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8"/>
    </row>
    <row r="60" ht="4.5" customHeight="1"/>
    <row r="61" spans="1:19" ht="15" customHeight="1">
      <c r="A61" s="327" t="s">
        <v>66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5"/>
    </row>
    <row r="62" spans="1:19" ht="81" customHeight="1">
      <c r="A62" s="324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2"/>
    </row>
    <row r="63" ht="4.5" customHeight="1"/>
    <row r="64" spans="1:19" ht="15" customHeight="1">
      <c r="A64" s="321" t="s">
        <v>67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19"/>
    </row>
    <row r="65" spans="1:19" ht="81" customHeight="1">
      <c r="A65" s="318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6"/>
    </row>
    <row r="66" spans="1:8" ht="30" customHeight="1">
      <c r="A66" s="315"/>
      <c r="B66" s="314" t="s">
        <v>68</v>
      </c>
      <c r="C66" s="313" t="s">
        <v>176</v>
      </c>
      <c r="D66" s="443"/>
      <c r="E66" s="443"/>
      <c r="F66" s="443"/>
      <c r="G66" s="443"/>
      <c r="H66" s="44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446" customWidth="1"/>
    <col min="2" max="2" width="15.7109375" style="446" customWidth="1"/>
    <col min="3" max="3" width="5.7109375" style="446" customWidth="1"/>
    <col min="4" max="5" width="6.7109375" style="446" customWidth="1"/>
    <col min="6" max="6" width="4.7109375" style="446" customWidth="1"/>
    <col min="7" max="7" width="6.7109375" style="446" customWidth="1"/>
    <col min="8" max="8" width="6.28125" style="446" customWidth="1"/>
    <col min="9" max="9" width="6.7109375" style="446" customWidth="1"/>
    <col min="10" max="10" width="1.7109375" style="446" customWidth="1"/>
    <col min="11" max="11" width="10.7109375" style="446" customWidth="1"/>
    <col min="12" max="12" width="15.7109375" style="446" customWidth="1"/>
    <col min="13" max="13" width="5.7109375" style="446" customWidth="1"/>
    <col min="14" max="15" width="6.7109375" style="446" customWidth="1"/>
    <col min="16" max="16" width="4.7109375" style="446" customWidth="1"/>
    <col min="17" max="17" width="6.7109375" style="446" customWidth="1"/>
    <col min="18" max="18" width="6.28125" style="446" customWidth="1"/>
    <col min="19" max="19" width="6.7109375" style="446" customWidth="1"/>
    <col min="20" max="16384" width="9.140625" style="446" customWidth="1"/>
  </cols>
  <sheetData>
    <row r="1" spans="2:19" ht="26.25">
      <c r="B1" s="574" t="s">
        <v>0</v>
      </c>
      <c r="C1" s="574"/>
      <c r="D1" s="573" t="s">
        <v>1</v>
      </c>
      <c r="E1" s="573"/>
      <c r="F1" s="573"/>
      <c r="G1" s="573"/>
      <c r="H1" s="573"/>
      <c r="I1" s="573"/>
      <c r="K1" s="492" t="s">
        <v>2</v>
      </c>
      <c r="L1" s="572" t="s">
        <v>224</v>
      </c>
      <c r="M1" s="572"/>
      <c r="N1" s="572"/>
      <c r="O1" s="571" t="s">
        <v>4</v>
      </c>
      <c r="P1" s="571"/>
      <c r="Q1" s="570">
        <v>42755</v>
      </c>
      <c r="R1" s="569"/>
      <c r="S1" s="569"/>
    </row>
    <row r="2" spans="2:3" ht="6" customHeight="1" thickBot="1">
      <c r="B2" s="568"/>
      <c r="C2" s="568"/>
    </row>
    <row r="3" spans="1:19" ht="19.5" customHeight="1" thickBot="1">
      <c r="A3" s="567" t="s">
        <v>5</v>
      </c>
      <c r="B3" s="566" t="s">
        <v>223</v>
      </c>
      <c r="C3" s="565"/>
      <c r="D3" s="565"/>
      <c r="E3" s="565"/>
      <c r="F3" s="565"/>
      <c r="G3" s="565"/>
      <c r="H3" s="565"/>
      <c r="I3" s="564"/>
      <c r="K3" s="567" t="s">
        <v>7</v>
      </c>
      <c r="L3" s="566" t="s">
        <v>222</v>
      </c>
      <c r="M3" s="565"/>
      <c r="N3" s="565"/>
      <c r="O3" s="565"/>
      <c r="P3" s="565"/>
      <c r="Q3" s="565"/>
      <c r="R3" s="565"/>
      <c r="S3" s="564"/>
    </row>
    <row r="4" ht="4.5" customHeight="1" thickBot="1"/>
    <row r="5" spans="1:19" ht="12.75" customHeight="1">
      <c r="A5" s="563" t="s">
        <v>9</v>
      </c>
      <c r="B5" s="562"/>
      <c r="C5" s="561" t="s">
        <v>10</v>
      </c>
      <c r="D5" s="560" t="s">
        <v>11</v>
      </c>
      <c r="E5" s="559"/>
      <c r="F5" s="559"/>
      <c r="G5" s="558"/>
      <c r="H5" s="557" t="s">
        <v>12</v>
      </c>
      <c r="I5" s="556"/>
      <c r="K5" s="563" t="s">
        <v>9</v>
      </c>
      <c r="L5" s="562"/>
      <c r="M5" s="561" t="s">
        <v>10</v>
      </c>
      <c r="N5" s="560" t="s">
        <v>11</v>
      </c>
      <c r="O5" s="559"/>
      <c r="P5" s="559"/>
      <c r="Q5" s="558"/>
      <c r="R5" s="557" t="s">
        <v>12</v>
      </c>
      <c r="S5" s="556"/>
    </row>
    <row r="6" spans="1:19" ht="12.75" customHeight="1" thickBot="1">
      <c r="A6" s="555" t="s">
        <v>13</v>
      </c>
      <c r="B6" s="554"/>
      <c r="C6" s="553"/>
      <c r="D6" s="552" t="s">
        <v>14</v>
      </c>
      <c r="E6" s="551" t="s">
        <v>15</v>
      </c>
      <c r="F6" s="551" t="s">
        <v>16</v>
      </c>
      <c r="G6" s="550" t="s">
        <v>17</v>
      </c>
      <c r="H6" s="549" t="s">
        <v>18</v>
      </c>
      <c r="I6" s="548" t="s">
        <v>19</v>
      </c>
      <c r="K6" s="555" t="s">
        <v>13</v>
      </c>
      <c r="L6" s="554"/>
      <c r="M6" s="553"/>
      <c r="N6" s="552" t="s">
        <v>14</v>
      </c>
      <c r="O6" s="551" t="s">
        <v>15</v>
      </c>
      <c r="P6" s="551" t="s">
        <v>16</v>
      </c>
      <c r="Q6" s="550" t="s">
        <v>17</v>
      </c>
      <c r="R6" s="549" t="s">
        <v>18</v>
      </c>
      <c r="S6" s="548" t="s">
        <v>19</v>
      </c>
    </row>
    <row r="7" spans="1:12" ht="4.5" customHeight="1" thickBot="1">
      <c r="A7" s="547"/>
      <c r="B7" s="547"/>
      <c r="K7" s="547"/>
      <c r="L7" s="547"/>
    </row>
    <row r="8" spans="1:19" ht="12.75" customHeight="1">
      <c r="A8" s="546" t="s">
        <v>216</v>
      </c>
      <c r="B8" s="545"/>
      <c r="C8" s="544">
        <v>1</v>
      </c>
      <c r="D8" s="543">
        <v>140</v>
      </c>
      <c r="E8" s="542">
        <v>50</v>
      </c>
      <c r="F8" s="542">
        <v>4</v>
      </c>
      <c r="G8" s="541">
        <f>IF(AND(ISBLANK(D8),ISBLANK(E8)),"",D8+E8)</f>
        <v>190</v>
      </c>
      <c r="H8" s="540">
        <f>IF(OR(ISNUMBER($G8),ISNUMBER($Q8)),(SIGN(N($G8)-N($Q8))+1)/2,"")</f>
        <v>0</v>
      </c>
      <c r="I8" s="530"/>
      <c r="K8" s="546" t="s">
        <v>221</v>
      </c>
      <c r="L8" s="545"/>
      <c r="M8" s="544">
        <v>1</v>
      </c>
      <c r="N8" s="543">
        <v>133</v>
      </c>
      <c r="O8" s="542">
        <v>70</v>
      </c>
      <c r="P8" s="542">
        <v>2</v>
      </c>
      <c r="Q8" s="541">
        <f>IF(AND(ISBLANK(N8),ISBLANK(O8)),"",N8+O8)</f>
        <v>203</v>
      </c>
      <c r="R8" s="540">
        <f>IF(ISNUMBER($H8),1-$H8,"")</f>
        <v>1</v>
      </c>
      <c r="S8" s="530"/>
    </row>
    <row r="9" spans="1:19" ht="12.75" customHeight="1">
      <c r="A9" s="539"/>
      <c r="B9" s="538"/>
      <c r="C9" s="535">
        <v>2</v>
      </c>
      <c r="D9" s="534">
        <v>137</v>
      </c>
      <c r="E9" s="533">
        <v>61</v>
      </c>
      <c r="F9" s="533">
        <v>5</v>
      </c>
      <c r="G9" s="532">
        <f>IF(AND(ISBLANK(D9),ISBLANK(E9)),"",D9+E9)</f>
        <v>198</v>
      </c>
      <c r="H9" s="531">
        <f>IF(OR(ISNUMBER($G9),ISNUMBER($Q9)),(SIGN(N($G9)-N($Q9))+1)/2,"")</f>
        <v>1</v>
      </c>
      <c r="I9" s="530"/>
      <c r="K9" s="539"/>
      <c r="L9" s="538"/>
      <c r="M9" s="535">
        <v>2</v>
      </c>
      <c r="N9" s="534">
        <v>123</v>
      </c>
      <c r="O9" s="533">
        <v>54</v>
      </c>
      <c r="P9" s="533">
        <v>3</v>
      </c>
      <c r="Q9" s="532">
        <f>IF(AND(ISBLANK(N9),ISBLANK(O9)),"",N9+O9)</f>
        <v>177</v>
      </c>
      <c r="R9" s="531">
        <f>IF(ISNUMBER($H9),1-$H9,"")</f>
        <v>0</v>
      </c>
      <c r="S9" s="530"/>
    </row>
    <row r="10" spans="1:19" ht="12.75" customHeight="1" thickBot="1">
      <c r="A10" s="537" t="s">
        <v>111</v>
      </c>
      <c r="B10" s="536"/>
      <c r="C10" s="535">
        <v>3</v>
      </c>
      <c r="D10" s="534"/>
      <c r="E10" s="533"/>
      <c r="F10" s="533"/>
      <c r="G10" s="532">
        <f>IF(AND(ISBLANK(D10),ISBLANK(E10)),"",D10+E10)</f>
      </c>
      <c r="H10" s="531">
        <f>IF(OR(ISNUMBER($G10),ISNUMBER($Q10)),(SIGN(N($G10)-N($Q10))+1)/2,"")</f>
      </c>
      <c r="I10" s="530"/>
      <c r="K10" s="537" t="s">
        <v>183</v>
      </c>
      <c r="L10" s="536"/>
      <c r="M10" s="535">
        <v>3</v>
      </c>
      <c r="N10" s="534"/>
      <c r="O10" s="533"/>
      <c r="P10" s="533"/>
      <c r="Q10" s="532">
        <f>IF(AND(ISBLANK(N10),ISBLANK(O10)),"",N10+O10)</f>
      </c>
      <c r="R10" s="531">
        <f>IF(ISNUMBER($H10),1-$H10,"")</f>
      </c>
      <c r="S10" s="530"/>
    </row>
    <row r="11" spans="1:19" ht="12.75" customHeight="1">
      <c r="A11" s="529"/>
      <c r="B11" s="528"/>
      <c r="C11" s="527">
        <v>4</v>
      </c>
      <c r="D11" s="526"/>
      <c r="E11" s="525"/>
      <c r="F11" s="525"/>
      <c r="G11" s="524">
        <f>IF(AND(ISBLANK(D11),ISBLANK(E11)),"",D11+E11)</f>
      </c>
      <c r="H11" s="523">
        <f>IF(OR(ISNUMBER($G11),ISNUMBER($Q11)),(SIGN(N($G11)-N($Q11))+1)/2,"")</f>
      </c>
      <c r="I11" s="522">
        <f>IF(ISNUMBER(H12),(SIGN(1000*($H12-$R12)+$G12-$Q12)+1)/2,"")</f>
        <v>1</v>
      </c>
      <c r="K11" s="529"/>
      <c r="L11" s="528"/>
      <c r="M11" s="527">
        <v>4</v>
      </c>
      <c r="N11" s="526"/>
      <c r="O11" s="525"/>
      <c r="P11" s="525"/>
      <c r="Q11" s="524">
        <f>IF(AND(ISBLANK(N11),ISBLANK(O11)),"",N11+O11)</f>
      </c>
      <c r="R11" s="523">
        <f>IF(ISNUMBER($H11),1-$H11,"")</f>
      </c>
      <c r="S11" s="522">
        <f>IF(ISNUMBER($I11),1-$I11,"")</f>
        <v>0</v>
      </c>
    </row>
    <row r="12" spans="1:19" ht="15.75" customHeight="1" thickBot="1">
      <c r="A12" s="521">
        <v>17698</v>
      </c>
      <c r="B12" s="520"/>
      <c r="C12" s="519" t="s">
        <v>17</v>
      </c>
      <c r="D12" s="516">
        <f>IF(ISNUMBER($G12),SUM(D8:D11),"")</f>
        <v>277</v>
      </c>
      <c r="E12" s="518">
        <f>IF(ISNUMBER($G12),SUM(E8:E11),"")</f>
        <v>111</v>
      </c>
      <c r="F12" s="518">
        <f>IF(ISNUMBER($G12),SUM(F8:F11),"")</f>
        <v>9</v>
      </c>
      <c r="G12" s="517">
        <f>IF(SUM($G8:$G11)+SUM($Q8:$Q11)&gt;0,SUM(G8:G11),"")</f>
        <v>388</v>
      </c>
      <c r="H12" s="516">
        <f>IF(ISNUMBER($G12),SUM(H8:H11),"")</f>
        <v>1</v>
      </c>
      <c r="I12" s="515"/>
      <c r="K12" s="521">
        <v>20444</v>
      </c>
      <c r="L12" s="520"/>
      <c r="M12" s="519" t="s">
        <v>17</v>
      </c>
      <c r="N12" s="516">
        <f>IF(ISNUMBER($G12),SUM(N8:N11),"")</f>
        <v>256</v>
      </c>
      <c r="O12" s="518">
        <f>IF(ISNUMBER($G12),SUM(O8:O11),"")</f>
        <v>124</v>
      </c>
      <c r="P12" s="518">
        <f>IF(ISNUMBER($G12),SUM(P8:P11),"")</f>
        <v>5</v>
      </c>
      <c r="Q12" s="517">
        <f>IF(SUM($G8:$G11)+SUM($Q8:$Q11)&gt;0,SUM(Q8:Q11),"")</f>
        <v>380</v>
      </c>
      <c r="R12" s="516">
        <f>IF(ISNUMBER($G12),SUM(R8:R11),"")</f>
        <v>1</v>
      </c>
      <c r="S12" s="515"/>
    </row>
    <row r="13" spans="1:19" ht="12.75" customHeight="1">
      <c r="A13" s="546" t="s">
        <v>216</v>
      </c>
      <c r="B13" s="545"/>
      <c r="C13" s="544">
        <v>1</v>
      </c>
      <c r="D13" s="543">
        <v>136</v>
      </c>
      <c r="E13" s="542">
        <v>61</v>
      </c>
      <c r="F13" s="542">
        <v>6</v>
      </c>
      <c r="G13" s="541">
        <f>IF(AND(ISBLANK(D13),ISBLANK(E13)),"",D13+E13)</f>
        <v>197</v>
      </c>
      <c r="H13" s="540">
        <f>IF(OR(ISNUMBER($G13),ISNUMBER($Q13)),(SIGN(N($G13)-N($Q13))+1)/2,"")</f>
        <v>1</v>
      </c>
      <c r="I13" s="530"/>
      <c r="K13" s="546" t="s">
        <v>220</v>
      </c>
      <c r="L13" s="545"/>
      <c r="M13" s="544">
        <v>1</v>
      </c>
      <c r="N13" s="543">
        <v>139</v>
      </c>
      <c r="O13" s="542">
        <v>53</v>
      </c>
      <c r="P13" s="542">
        <v>9</v>
      </c>
      <c r="Q13" s="541">
        <f>IF(AND(ISBLANK(N13),ISBLANK(O13)),"",N13+O13)</f>
        <v>192</v>
      </c>
      <c r="R13" s="540">
        <f>IF(ISNUMBER($H13),1-$H13,"")</f>
        <v>0</v>
      </c>
      <c r="S13" s="530"/>
    </row>
    <row r="14" spans="1:19" ht="12.75" customHeight="1">
      <c r="A14" s="539"/>
      <c r="B14" s="538"/>
      <c r="C14" s="535">
        <v>2</v>
      </c>
      <c r="D14" s="534">
        <v>132</v>
      </c>
      <c r="E14" s="533">
        <v>52</v>
      </c>
      <c r="F14" s="533">
        <v>4</v>
      </c>
      <c r="G14" s="532">
        <f>IF(AND(ISBLANK(D14),ISBLANK(E14)),"",D14+E14)</f>
        <v>184</v>
      </c>
      <c r="H14" s="531">
        <f>IF(OR(ISNUMBER($G14),ISNUMBER($Q14)),(SIGN(N($G14)-N($Q14))+1)/2,"")</f>
        <v>0</v>
      </c>
      <c r="I14" s="530"/>
      <c r="K14" s="539"/>
      <c r="L14" s="538"/>
      <c r="M14" s="535">
        <v>2</v>
      </c>
      <c r="N14" s="534">
        <v>128</v>
      </c>
      <c r="O14" s="533">
        <v>59</v>
      </c>
      <c r="P14" s="533">
        <v>3</v>
      </c>
      <c r="Q14" s="532">
        <f>IF(AND(ISBLANK(N14),ISBLANK(O14)),"",N14+O14)</f>
        <v>187</v>
      </c>
      <c r="R14" s="531">
        <f>IF(ISNUMBER($H14),1-$H14,"")</f>
        <v>1</v>
      </c>
      <c r="S14" s="530"/>
    </row>
    <row r="15" spans="1:19" ht="12.75" customHeight="1" thickBot="1">
      <c r="A15" s="537" t="s">
        <v>30</v>
      </c>
      <c r="B15" s="536"/>
      <c r="C15" s="535">
        <v>3</v>
      </c>
      <c r="D15" s="534"/>
      <c r="E15" s="533"/>
      <c r="F15" s="533"/>
      <c r="G15" s="532">
        <f>IF(AND(ISBLANK(D15),ISBLANK(E15)),"",D15+E15)</f>
      </c>
      <c r="H15" s="531">
        <f>IF(OR(ISNUMBER($G15),ISNUMBER($Q15)),(SIGN(N($G15)-N($Q15))+1)/2,"")</f>
      </c>
      <c r="I15" s="530"/>
      <c r="K15" s="537" t="s">
        <v>41</v>
      </c>
      <c r="L15" s="536"/>
      <c r="M15" s="535">
        <v>3</v>
      </c>
      <c r="N15" s="534"/>
      <c r="O15" s="533"/>
      <c r="P15" s="533"/>
      <c r="Q15" s="532">
        <f>IF(AND(ISBLANK(N15),ISBLANK(O15)),"",N15+O15)</f>
      </c>
      <c r="R15" s="531">
        <f>IF(ISNUMBER($H15),1-$H15,"")</f>
      </c>
      <c r="S15" s="530"/>
    </row>
    <row r="16" spans="1:19" ht="12.75" customHeight="1">
      <c r="A16" s="529"/>
      <c r="B16" s="528"/>
      <c r="C16" s="527">
        <v>4</v>
      </c>
      <c r="D16" s="526"/>
      <c r="E16" s="525"/>
      <c r="F16" s="525"/>
      <c r="G16" s="524">
        <f>IF(AND(ISBLANK(D16),ISBLANK(E16)),"",D16+E16)</f>
      </c>
      <c r="H16" s="523">
        <f>IF(OR(ISNUMBER($G16),ISNUMBER($Q16)),(SIGN(N($G16)-N($Q16))+1)/2,"")</f>
      </c>
      <c r="I16" s="522">
        <f>IF(ISNUMBER(H17),(SIGN(1000*($H17-$R17)+$G17-$Q17)+1)/2,"")</f>
        <v>1</v>
      </c>
      <c r="K16" s="529"/>
      <c r="L16" s="528"/>
      <c r="M16" s="527">
        <v>4</v>
      </c>
      <c r="N16" s="526"/>
      <c r="O16" s="525"/>
      <c r="P16" s="525"/>
      <c r="Q16" s="524">
        <f>IF(AND(ISBLANK(N16),ISBLANK(O16)),"",N16+O16)</f>
      </c>
      <c r="R16" s="523">
        <f>IF(ISNUMBER($H16),1-$H16,"")</f>
      </c>
      <c r="S16" s="522">
        <f>IF(ISNUMBER($I16),1-$I16,"")</f>
        <v>0</v>
      </c>
    </row>
    <row r="17" spans="1:19" ht="15.75" customHeight="1" thickBot="1">
      <c r="A17" s="521">
        <v>19782</v>
      </c>
      <c r="B17" s="520"/>
      <c r="C17" s="519" t="s">
        <v>17</v>
      </c>
      <c r="D17" s="516">
        <f>IF(ISNUMBER($G17),SUM(D13:D16),"")</f>
        <v>268</v>
      </c>
      <c r="E17" s="518">
        <f>IF(ISNUMBER($G17),SUM(E13:E16),"")</f>
        <v>113</v>
      </c>
      <c r="F17" s="518">
        <f>IF(ISNUMBER($G17),SUM(F13:F16),"")</f>
        <v>10</v>
      </c>
      <c r="G17" s="517">
        <f>IF(SUM($G13:$G16)+SUM($Q13:$Q16)&gt;0,SUM(G13:G16),"")</f>
        <v>381</v>
      </c>
      <c r="H17" s="516">
        <f>IF(ISNUMBER($G17),SUM(H13:H16),"")</f>
        <v>1</v>
      </c>
      <c r="I17" s="515"/>
      <c r="K17" s="521">
        <v>1198</v>
      </c>
      <c r="L17" s="520"/>
      <c r="M17" s="519" t="s">
        <v>17</v>
      </c>
      <c r="N17" s="516">
        <f>IF(ISNUMBER($G17),SUM(N13:N16),"")</f>
        <v>267</v>
      </c>
      <c r="O17" s="518">
        <f>IF(ISNUMBER($G17),SUM(O13:O16),"")</f>
        <v>112</v>
      </c>
      <c r="P17" s="518">
        <f>IF(ISNUMBER($G17),SUM(P13:P16),"")</f>
        <v>12</v>
      </c>
      <c r="Q17" s="517">
        <f>IF(SUM($G13:$G16)+SUM($Q13:$Q16)&gt;0,SUM(Q13:Q16),"")</f>
        <v>379</v>
      </c>
      <c r="R17" s="516">
        <f>IF(ISNUMBER($G17),SUM(R13:R16),"")</f>
        <v>1</v>
      </c>
      <c r="S17" s="515"/>
    </row>
    <row r="18" spans="1:19" ht="12.75" customHeight="1">
      <c r="A18" s="546" t="s">
        <v>219</v>
      </c>
      <c r="B18" s="545"/>
      <c r="C18" s="544">
        <v>1</v>
      </c>
      <c r="D18" s="543">
        <v>140</v>
      </c>
      <c r="E18" s="542">
        <v>69</v>
      </c>
      <c r="F18" s="542">
        <v>2</v>
      </c>
      <c r="G18" s="541">
        <f>IF(AND(ISBLANK(D18),ISBLANK(E18)),"",D18+E18)</f>
        <v>209</v>
      </c>
      <c r="H18" s="540">
        <f>IF(OR(ISNUMBER($G18),ISNUMBER($Q18)),(SIGN(N($G18)-N($Q18))+1)/2,"")</f>
        <v>1</v>
      </c>
      <c r="I18" s="530"/>
      <c r="K18" s="546" t="s">
        <v>218</v>
      </c>
      <c r="L18" s="545"/>
      <c r="M18" s="544">
        <v>1</v>
      </c>
      <c r="N18" s="543">
        <v>135</v>
      </c>
      <c r="O18" s="542">
        <v>34</v>
      </c>
      <c r="P18" s="542">
        <v>13</v>
      </c>
      <c r="Q18" s="541">
        <f>IF(AND(ISBLANK(N18),ISBLANK(O18)),"",N18+O18)</f>
        <v>169</v>
      </c>
      <c r="R18" s="540">
        <f>IF(ISNUMBER($H18),1-$H18,"")</f>
        <v>0</v>
      </c>
      <c r="S18" s="530"/>
    </row>
    <row r="19" spans="1:19" ht="12.75" customHeight="1">
      <c r="A19" s="539"/>
      <c r="B19" s="538"/>
      <c r="C19" s="535">
        <v>2</v>
      </c>
      <c r="D19" s="534">
        <v>146</v>
      </c>
      <c r="E19" s="533">
        <v>63</v>
      </c>
      <c r="F19" s="533">
        <v>2</v>
      </c>
      <c r="G19" s="532">
        <f>IF(AND(ISBLANK(D19),ISBLANK(E19)),"",D19+E19)</f>
        <v>209</v>
      </c>
      <c r="H19" s="531">
        <f>IF(OR(ISNUMBER($G19),ISNUMBER($Q19)),(SIGN(N($G19)-N($Q19))+1)/2,"")</f>
        <v>1</v>
      </c>
      <c r="I19" s="530"/>
      <c r="K19" s="539"/>
      <c r="L19" s="538"/>
      <c r="M19" s="535">
        <v>2</v>
      </c>
      <c r="N19" s="534">
        <v>115</v>
      </c>
      <c r="O19" s="533">
        <v>41</v>
      </c>
      <c r="P19" s="533">
        <v>9</v>
      </c>
      <c r="Q19" s="532">
        <f>IF(AND(ISBLANK(N19),ISBLANK(O19)),"",N19+O19)</f>
        <v>156</v>
      </c>
      <c r="R19" s="531">
        <f>IF(ISNUMBER($H19),1-$H19,"")</f>
        <v>0</v>
      </c>
      <c r="S19" s="530"/>
    </row>
    <row r="20" spans="1:19" ht="12.75" customHeight="1" thickBot="1">
      <c r="A20" s="537" t="s">
        <v>86</v>
      </c>
      <c r="B20" s="536"/>
      <c r="C20" s="535">
        <v>3</v>
      </c>
      <c r="D20" s="534"/>
      <c r="E20" s="533"/>
      <c r="F20" s="533"/>
      <c r="G20" s="532">
        <f>IF(AND(ISBLANK(D20),ISBLANK(E20)),"",D20+E20)</f>
      </c>
      <c r="H20" s="531">
        <f>IF(OR(ISNUMBER($G20),ISNUMBER($Q20)),(SIGN(N($G20)-N($Q20))+1)/2,"")</f>
      </c>
      <c r="I20" s="530"/>
      <c r="K20" s="537" t="s">
        <v>217</v>
      </c>
      <c r="L20" s="536"/>
      <c r="M20" s="535">
        <v>3</v>
      </c>
      <c r="N20" s="534"/>
      <c r="O20" s="533"/>
      <c r="P20" s="533"/>
      <c r="Q20" s="532">
        <f>IF(AND(ISBLANK(N20),ISBLANK(O20)),"",N20+O20)</f>
      </c>
      <c r="R20" s="531">
        <f>IF(ISNUMBER($H20),1-$H20,"")</f>
      </c>
      <c r="S20" s="530"/>
    </row>
    <row r="21" spans="1:19" ht="12.75" customHeight="1">
      <c r="A21" s="529"/>
      <c r="B21" s="528"/>
      <c r="C21" s="527">
        <v>4</v>
      </c>
      <c r="D21" s="526"/>
      <c r="E21" s="525"/>
      <c r="F21" s="525"/>
      <c r="G21" s="524">
        <f>IF(AND(ISBLANK(D21),ISBLANK(E21)),"",D21+E21)</f>
      </c>
      <c r="H21" s="523">
        <f>IF(OR(ISNUMBER($G21),ISNUMBER($Q21)),(SIGN(N($G21)-N($Q21))+1)/2,"")</f>
      </c>
      <c r="I21" s="522">
        <f>IF(ISNUMBER(H22),(SIGN(1000*($H22-$R22)+$G22-$Q22)+1)/2,"")</f>
        <v>1</v>
      </c>
      <c r="K21" s="529"/>
      <c r="L21" s="528"/>
      <c r="M21" s="527">
        <v>4</v>
      </c>
      <c r="N21" s="526"/>
      <c r="O21" s="525"/>
      <c r="P21" s="525"/>
      <c r="Q21" s="524">
        <f>IF(AND(ISBLANK(N21),ISBLANK(O21)),"",N21+O21)</f>
      </c>
      <c r="R21" s="523">
        <f>IF(ISNUMBER($H21),1-$H21,"")</f>
      </c>
      <c r="S21" s="522">
        <f>IF(ISNUMBER($I21),1-$I21,"")</f>
        <v>0</v>
      </c>
    </row>
    <row r="22" spans="1:19" ht="15.75" customHeight="1" thickBot="1">
      <c r="A22" s="521">
        <v>5236</v>
      </c>
      <c r="B22" s="520"/>
      <c r="C22" s="519" t="s">
        <v>17</v>
      </c>
      <c r="D22" s="516">
        <f>IF(ISNUMBER($G22),SUM(D18:D21),"")</f>
        <v>286</v>
      </c>
      <c r="E22" s="518">
        <f>IF(ISNUMBER($G22),SUM(E18:E21),"")</f>
        <v>132</v>
      </c>
      <c r="F22" s="518">
        <f>IF(ISNUMBER($G22),SUM(F18:F21),"")</f>
        <v>4</v>
      </c>
      <c r="G22" s="517">
        <f>IF(SUM($G18:$G21)+SUM($Q18:$Q21)&gt;0,SUM(G18:G21),"")</f>
        <v>418</v>
      </c>
      <c r="H22" s="516">
        <f>IF(ISNUMBER($G22),SUM(H18:H21),"")</f>
        <v>2</v>
      </c>
      <c r="I22" s="515"/>
      <c r="K22" s="521">
        <v>1002</v>
      </c>
      <c r="L22" s="520"/>
      <c r="M22" s="519" t="s">
        <v>17</v>
      </c>
      <c r="N22" s="516">
        <f>IF(ISNUMBER($G22),SUM(N18:N21),"")</f>
        <v>250</v>
      </c>
      <c r="O22" s="518">
        <f>IF(ISNUMBER($G22),SUM(O18:O21),"")</f>
        <v>75</v>
      </c>
      <c r="P22" s="518">
        <f>IF(ISNUMBER($G22),SUM(P18:P21),"")</f>
        <v>22</v>
      </c>
      <c r="Q22" s="517">
        <f>IF(SUM($G18:$G21)+SUM($Q18:$Q21)&gt;0,SUM(Q18:Q21),"")</f>
        <v>325</v>
      </c>
      <c r="R22" s="516">
        <f>IF(ISNUMBER($G22),SUM(R18:R21),"")</f>
        <v>0</v>
      </c>
      <c r="S22" s="515"/>
    </row>
    <row r="23" spans="1:19" ht="12.75" customHeight="1">
      <c r="A23" s="546" t="s">
        <v>216</v>
      </c>
      <c r="B23" s="545"/>
      <c r="C23" s="544">
        <v>1</v>
      </c>
      <c r="D23" s="543">
        <v>138</v>
      </c>
      <c r="E23" s="542">
        <v>54</v>
      </c>
      <c r="F23" s="542">
        <v>3</v>
      </c>
      <c r="G23" s="541">
        <f>IF(AND(ISBLANK(D23),ISBLANK(E23)),"",D23+E23)</f>
        <v>192</v>
      </c>
      <c r="H23" s="540">
        <f>IF(OR(ISNUMBER($G23),ISNUMBER($Q23)),(SIGN(N($G23)-N($Q23))+1)/2,"")</f>
        <v>0</v>
      </c>
      <c r="I23" s="530"/>
      <c r="K23" s="546" t="s">
        <v>215</v>
      </c>
      <c r="L23" s="545"/>
      <c r="M23" s="544">
        <v>1</v>
      </c>
      <c r="N23" s="543">
        <v>160</v>
      </c>
      <c r="O23" s="542">
        <v>81</v>
      </c>
      <c r="P23" s="542">
        <v>3</v>
      </c>
      <c r="Q23" s="541">
        <f>IF(AND(ISBLANK(N23),ISBLANK(O23)),"",N23+O23)</f>
        <v>241</v>
      </c>
      <c r="R23" s="540">
        <f>IF(ISNUMBER($H23),1-$H23,"")</f>
        <v>1</v>
      </c>
      <c r="S23" s="530"/>
    </row>
    <row r="24" spans="1:19" ht="12.75" customHeight="1">
      <c r="A24" s="539"/>
      <c r="B24" s="538"/>
      <c r="C24" s="535">
        <v>2</v>
      </c>
      <c r="D24" s="534">
        <v>126</v>
      </c>
      <c r="E24" s="533">
        <v>51</v>
      </c>
      <c r="F24" s="533">
        <v>4</v>
      </c>
      <c r="G24" s="532">
        <f>IF(AND(ISBLANK(D24),ISBLANK(E24)),"",D24+E24)</f>
        <v>177</v>
      </c>
      <c r="H24" s="531">
        <f>IF(OR(ISNUMBER($G24),ISNUMBER($Q24)),(SIGN(N($G24)-N($Q24))+1)/2,"")</f>
        <v>0</v>
      </c>
      <c r="I24" s="530"/>
      <c r="K24" s="539"/>
      <c r="L24" s="538"/>
      <c r="M24" s="535">
        <v>2</v>
      </c>
      <c r="N24" s="534">
        <v>139</v>
      </c>
      <c r="O24" s="533">
        <v>54</v>
      </c>
      <c r="P24" s="533">
        <v>2</v>
      </c>
      <c r="Q24" s="532">
        <f>IF(AND(ISBLANK(N24),ISBLANK(O24)),"",N24+O24)</f>
        <v>193</v>
      </c>
      <c r="R24" s="531">
        <f>IF(ISNUMBER($H24),1-$H24,"")</f>
        <v>1</v>
      </c>
      <c r="S24" s="530"/>
    </row>
    <row r="25" spans="1:19" ht="12.75" customHeight="1" thickBot="1">
      <c r="A25" s="537" t="s">
        <v>120</v>
      </c>
      <c r="B25" s="536"/>
      <c r="C25" s="535">
        <v>3</v>
      </c>
      <c r="D25" s="534"/>
      <c r="E25" s="533"/>
      <c r="F25" s="533"/>
      <c r="G25" s="532">
        <f>IF(AND(ISBLANK(D25),ISBLANK(E25)),"",D25+E25)</f>
      </c>
      <c r="H25" s="531">
        <f>IF(OR(ISNUMBER($G25),ISNUMBER($Q25)),(SIGN(N($G25)-N($Q25))+1)/2,"")</f>
      </c>
      <c r="I25" s="530"/>
      <c r="K25" s="537" t="s">
        <v>214</v>
      </c>
      <c r="L25" s="536"/>
      <c r="M25" s="535">
        <v>3</v>
      </c>
      <c r="N25" s="534"/>
      <c r="O25" s="533"/>
      <c r="P25" s="533"/>
      <c r="Q25" s="532">
        <f>IF(AND(ISBLANK(N25),ISBLANK(O25)),"",N25+O25)</f>
      </c>
      <c r="R25" s="531">
        <f>IF(ISNUMBER($H25),1-$H25,"")</f>
      </c>
      <c r="S25" s="530"/>
    </row>
    <row r="26" spans="1:19" ht="12.75" customHeight="1">
      <c r="A26" s="529"/>
      <c r="B26" s="528"/>
      <c r="C26" s="527">
        <v>4</v>
      </c>
      <c r="D26" s="526"/>
      <c r="E26" s="525"/>
      <c r="F26" s="525"/>
      <c r="G26" s="524">
        <f>IF(AND(ISBLANK(D26),ISBLANK(E26)),"",D26+E26)</f>
      </c>
      <c r="H26" s="523">
        <f>IF(OR(ISNUMBER($G26),ISNUMBER($Q26)),(SIGN(N($G26)-N($Q26))+1)/2,"")</f>
      </c>
      <c r="I26" s="522">
        <f>IF(ISNUMBER(H27),(SIGN(1000*($H27-$R27)+$G27-$Q27)+1)/2,"")</f>
        <v>0</v>
      </c>
      <c r="K26" s="529"/>
      <c r="L26" s="528"/>
      <c r="M26" s="527">
        <v>4</v>
      </c>
      <c r="N26" s="526"/>
      <c r="O26" s="525"/>
      <c r="P26" s="525"/>
      <c r="Q26" s="524">
        <f>IF(AND(ISBLANK(N26),ISBLANK(O26)),"",N26+O26)</f>
      </c>
      <c r="R26" s="523">
        <f>IF(ISNUMBER($H26),1-$H26,"")</f>
      </c>
      <c r="S26" s="522">
        <f>IF(ISNUMBER($I26),1-$I26,"")</f>
        <v>1</v>
      </c>
    </row>
    <row r="27" spans="1:19" ht="15.75" customHeight="1" thickBot="1">
      <c r="A27" s="521">
        <v>17700</v>
      </c>
      <c r="B27" s="520"/>
      <c r="C27" s="519" t="s">
        <v>17</v>
      </c>
      <c r="D27" s="516">
        <f>IF(ISNUMBER($G27),SUM(D23:D26),"")</f>
        <v>264</v>
      </c>
      <c r="E27" s="518">
        <f>IF(ISNUMBER($G27),SUM(E23:E26),"")</f>
        <v>105</v>
      </c>
      <c r="F27" s="518">
        <f>IF(ISNUMBER($G27),SUM(F23:F26),"")</f>
        <v>7</v>
      </c>
      <c r="G27" s="517">
        <f>IF(SUM($G23:$G26)+SUM($Q23:$Q26)&gt;0,SUM(G23:G26),"")</f>
        <v>369</v>
      </c>
      <c r="H27" s="516">
        <f>IF(ISNUMBER($G27),SUM(H23:H26),"")</f>
        <v>0</v>
      </c>
      <c r="I27" s="515"/>
      <c r="K27" s="521">
        <v>18621</v>
      </c>
      <c r="L27" s="520"/>
      <c r="M27" s="519" t="s">
        <v>17</v>
      </c>
      <c r="N27" s="516">
        <f>IF(ISNUMBER($G27),SUM(N23:N26),"")</f>
        <v>299</v>
      </c>
      <c r="O27" s="518">
        <f>IF(ISNUMBER($G27),SUM(O23:O26),"")</f>
        <v>135</v>
      </c>
      <c r="P27" s="518">
        <f>IF(ISNUMBER($G27),SUM(P23:P26),"")</f>
        <v>5</v>
      </c>
      <c r="Q27" s="517">
        <f>IF(SUM($G23:$G26)+SUM($Q23:$Q26)&gt;0,SUM(Q23:Q26),"")</f>
        <v>434</v>
      </c>
      <c r="R27" s="516">
        <f>IF(ISNUMBER($G27),SUM(R23:R26),"")</f>
        <v>2</v>
      </c>
      <c r="S27" s="515"/>
    </row>
    <row r="28" spans="1:19" ht="12.75" customHeight="1">
      <c r="A28" s="546" t="s">
        <v>213</v>
      </c>
      <c r="B28" s="545"/>
      <c r="C28" s="544">
        <v>1</v>
      </c>
      <c r="D28" s="543">
        <v>138</v>
      </c>
      <c r="E28" s="542">
        <v>52</v>
      </c>
      <c r="F28" s="542">
        <v>2</v>
      </c>
      <c r="G28" s="541">
        <f>IF(AND(ISBLANK(D28),ISBLANK(E28)),"",D28+E28)</f>
        <v>190</v>
      </c>
      <c r="H28" s="540">
        <f>IF(OR(ISNUMBER($G28),ISNUMBER($Q28)),(SIGN(N($G28)-N($Q28))+1)/2,"")</f>
        <v>1</v>
      </c>
      <c r="I28" s="530"/>
      <c r="K28" s="546" t="s">
        <v>212</v>
      </c>
      <c r="L28" s="545"/>
      <c r="M28" s="544">
        <v>1</v>
      </c>
      <c r="N28" s="543">
        <v>131</v>
      </c>
      <c r="O28" s="542">
        <v>43</v>
      </c>
      <c r="P28" s="542">
        <v>8</v>
      </c>
      <c r="Q28" s="541">
        <f>IF(AND(ISBLANK(N28),ISBLANK(O28)),"",N28+O28)</f>
        <v>174</v>
      </c>
      <c r="R28" s="540">
        <f>IF(ISNUMBER($H28),1-$H28,"")</f>
        <v>0</v>
      </c>
      <c r="S28" s="530"/>
    </row>
    <row r="29" spans="1:19" ht="12.75" customHeight="1">
      <c r="A29" s="539"/>
      <c r="B29" s="538"/>
      <c r="C29" s="535">
        <v>2</v>
      </c>
      <c r="D29" s="534">
        <v>150</v>
      </c>
      <c r="E29" s="533">
        <v>69</v>
      </c>
      <c r="F29" s="533">
        <v>2</v>
      </c>
      <c r="G29" s="532">
        <f>IF(AND(ISBLANK(D29),ISBLANK(E29)),"",D29+E29)</f>
        <v>219</v>
      </c>
      <c r="H29" s="531">
        <f>IF(OR(ISNUMBER($G29),ISNUMBER($Q29)),(SIGN(N($G29)-N($Q29))+1)/2,"")</f>
        <v>1</v>
      </c>
      <c r="I29" s="530"/>
      <c r="K29" s="539"/>
      <c r="L29" s="538"/>
      <c r="M29" s="535">
        <v>2</v>
      </c>
      <c r="N29" s="534">
        <v>117</v>
      </c>
      <c r="O29" s="533">
        <v>52</v>
      </c>
      <c r="P29" s="533">
        <v>4</v>
      </c>
      <c r="Q29" s="532">
        <f>IF(AND(ISBLANK(N29),ISBLANK(O29)),"",N29+O29)</f>
        <v>169</v>
      </c>
      <c r="R29" s="531">
        <f>IF(ISNUMBER($H29),1-$H29,"")</f>
        <v>0</v>
      </c>
      <c r="S29" s="530"/>
    </row>
    <row r="30" spans="1:19" ht="12.75" customHeight="1" thickBot="1">
      <c r="A30" s="537" t="s">
        <v>26</v>
      </c>
      <c r="B30" s="536"/>
      <c r="C30" s="535">
        <v>3</v>
      </c>
      <c r="D30" s="534"/>
      <c r="E30" s="533"/>
      <c r="F30" s="533"/>
      <c r="G30" s="532">
        <f>IF(AND(ISBLANK(D30),ISBLANK(E30)),"",D30+E30)</f>
      </c>
      <c r="H30" s="531">
        <f>IF(OR(ISNUMBER($G30),ISNUMBER($Q30)),(SIGN(N($G30)-N($Q30))+1)/2,"")</f>
      </c>
      <c r="I30" s="530"/>
      <c r="K30" s="537" t="s">
        <v>33</v>
      </c>
      <c r="L30" s="536"/>
      <c r="M30" s="535">
        <v>3</v>
      </c>
      <c r="N30" s="534"/>
      <c r="O30" s="533"/>
      <c r="P30" s="533"/>
      <c r="Q30" s="532">
        <f>IF(AND(ISBLANK(N30),ISBLANK(O30)),"",N30+O30)</f>
      </c>
      <c r="R30" s="531">
        <f>IF(ISNUMBER($H30),1-$H30,"")</f>
      </c>
      <c r="S30" s="530"/>
    </row>
    <row r="31" spans="1:19" ht="12.75" customHeight="1">
      <c r="A31" s="529"/>
      <c r="B31" s="528"/>
      <c r="C31" s="527">
        <v>4</v>
      </c>
      <c r="D31" s="526"/>
      <c r="E31" s="525"/>
      <c r="F31" s="525"/>
      <c r="G31" s="524">
        <f>IF(AND(ISBLANK(D31),ISBLANK(E31)),"",D31+E31)</f>
      </c>
      <c r="H31" s="523">
        <f>IF(OR(ISNUMBER($G31),ISNUMBER($Q31)),(SIGN(N($G31)-N($Q31))+1)/2,"")</f>
      </c>
      <c r="I31" s="522">
        <f>IF(ISNUMBER(H32),(SIGN(1000*($H32-$R32)+$G32-$Q32)+1)/2,"")</f>
        <v>1</v>
      </c>
      <c r="K31" s="529"/>
      <c r="L31" s="528"/>
      <c r="M31" s="527">
        <v>4</v>
      </c>
      <c r="N31" s="526"/>
      <c r="O31" s="525"/>
      <c r="P31" s="525"/>
      <c r="Q31" s="524">
        <f>IF(AND(ISBLANK(N31),ISBLANK(O31)),"",N31+O31)</f>
      </c>
      <c r="R31" s="523">
        <f>IF(ISNUMBER($H31),1-$H31,"")</f>
      </c>
      <c r="S31" s="522">
        <f>IF(ISNUMBER($I31),1-$I31,"")</f>
        <v>0</v>
      </c>
    </row>
    <row r="32" spans="1:19" ht="15.75" customHeight="1" thickBot="1">
      <c r="A32" s="521">
        <v>11823</v>
      </c>
      <c r="B32" s="520"/>
      <c r="C32" s="519" t="s">
        <v>17</v>
      </c>
      <c r="D32" s="516">
        <f>IF(ISNUMBER($G32),SUM(D28:D31),"")</f>
        <v>288</v>
      </c>
      <c r="E32" s="518">
        <f>IF(ISNUMBER($G32),SUM(E28:E31),"")</f>
        <v>121</v>
      </c>
      <c r="F32" s="518">
        <f>IF(ISNUMBER($G32),SUM(F28:F31),"")</f>
        <v>4</v>
      </c>
      <c r="G32" s="517">
        <f>IF(SUM($G28:$G31)+SUM($Q28:$Q31)&gt;0,SUM(G28:G31),"")</f>
        <v>409</v>
      </c>
      <c r="H32" s="516">
        <f>IF(ISNUMBER($G32),SUM(H28:H31),"")</f>
        <v>2</v>
      </c>
      <c r="I32" s="515"/>
      <c r="K32" s="521">
        <v>1065</v>
      </c>
      <c r="L32" s="520"/>
      <c r="M32" s="519" t="s">
        <v>17</v>
      </c>
      <c r="N32" s="516">
        <f>IF(ISNUMBER($G32),SUM(N28:N31),"")</f>
        <v>248</v>
      </c>
      <c r="O32" s="518">
        <f>IF(ISNUMBER($G32),SUM(O28:O31),"")</f>
        <v>95</v>
      </c>
      <c r="P32" s="518">
        <f>IF(ISNUMBER($G32),SUM(P28:P31),"")</f>
        <v>12</v>
      </c>
      <c r="Q32" s="517">
        <f>IF(SUM($G28:$G31)+SUM($Q28:$Q31)&gt;0,SUM(Q28:Q31),"")</f>
        <v>343</v>
      </c>
      <c r="R32" s="516">
        <f>IF(ISNUMBER($G32),SUM(R28:R31),"")</f>
        <v>0</v>
      </c>
      <c r="S32" s="515"/>
    </row>
    <row r="33" spans="1:19" ht="12.75" customHeight="1">
      <c r="A33" s="546" t="s">
        <v>211</v>
      </c>
      <c r="B33" s="545"/>
      <c r="C33" s="544">
        <v>1</v>
      </c>
      <c r="D33" s="543">
        <v>148</v>
      </c>
      <c r="E33" s="542">
        <v>59</v>
      </c>
      <c r="F33" s="542">
        <v>8</v>
      </c>
      <c r="G33" s="541">
        <f>IF(AND(ISBLANK(D33),ISBLANK(E33)),"",D33+E33)</f>
        <v>207</v>
      </c>
      <c r="H33" s="540">
        <f>IF(OR(ISNUMBER($G33),ISNUMBER($Q33)),(SIGN(N($G33)-N($Q33))+1)/2,"")</f>
        <v>1</v>
      </c>
      <c r="I33" s="530"/>
      <c r="K33" s="546" t="s">
        <v>210</v>
      </c>
      <c r="L33" s="545"/>
      <c r="M33" s="544">
        <v>1</v>
      </c>
      <c r="N33" s="543">
        <v>135</v>
      </c>
      <c r="O33" s="542">
        <v>61</v>
      </c>
      <c r="P33" s="542">
        <v>7</v>
      </c>
      <c r="Q33" s="541">
        <f>IF(AND(ISBLANK(N33),ISBLANK(O33)),"",N33+O33)</f>
        <v>196</v>
      </c>
      <c r="R33" s="540">
        <f>IF(ISNUMBER($H33),1-$H33,"")</f>
        <v>0</v>
      </c>
      <c r="S33" s="530"/>
    </row>
    <row r="34" spans="1:19" ht="12.75" customHeight="1">
      <c r="A34" s="539"/>
      <c r="B34" s="538"/>
      <c r="C34" s="535">
        <v>2</v>
      </c>
      <c r="D34" s="534">
        <v>140</v>
      </c>
      <c r="E34" s="533">
        <v>61</v>
      </c>
      <c r="F34" s="533">
        <v>1</v>
      </c>
      <c r="G34" s="532">
        <f>IF(AND(ISBLANK(D34),ISBLANK(E34)),"",D34+E34)</f>
        <v>201</v>
      </c>
      <c r="H34" s="531">
        <f>IF(OR(ISNUMBER($G34),ISNUMBER($Q34)),(SIGN(N($G34)-N($Q34))+1)/2,"")</f>
        <v>0</v>
      </c>
      <c r="I34" s="530"/>
      <c r="K34" s="539"/>
      <c r="L34" s="538"/>
      <c r="M34" s="535">
        <v>2</v>
      </c>
      <c r="N34" s="534">
        <v>143</v>
      </c>
      <c r="O34" s="533">
        <v>86</v>
      </c>
      <c r="P34" s="533">
        <v>3</v>
      </c>
      <c r="Q34" s="532">
        <f>IF(AND(ISBLANK(N34),ISBLANK(O34)),"",N34+O34)</f>
        <v>229</v>
      </c>
      <c r="R34" s="531">
        <f>IF(ISNUMBER($H34),1-$H34,"")</f>
        <v>1</v>
      </c>
      <c r="S34" s="530"/>
    </row>
    <row r="35" spans="1:19" ht="12.75" customHeight="1" thickBot="1">
      <c r="A35" s="537" t="s">
        <v>168</v>
      </c>
      <c r="B35" s="536"/>
      <c r="C35" s="535">
        <v>3</v>
      </c>
      <c r="D35" s="534"/>
      <c r="E35" s="533"/>
      <c r="F35" s="533"/>
      <c r="G35" s="532">
        <f>IF(AND(ISBLANK(D35),ISBLANK(E35)),"",D35+E35)</f>
      </c>
      <c r="H35" s="531">
        <f>IF(OR(ISNUMBER($G35),ISNUMBER($Q35)),(SIGN(N($G35)-N($Q35))+1)/2,"")</f>
      </c>
      <c r="I35" s="530"/>
      <c r="K35" s="537" t="s">
        <v>26</v>
      </c>
      <c r="L35" s="536"/>
      <c r="M35" s="535">
        <v>3</v>
      </c>
      <c r="N35" s="534"/>
      <c r="O35" s="533"/>
      <c r="P35" s="533"/>
      <c r="Q35" s="532">
        <f>IF(AND(ISBLANK(N35),ISBLANK(O35)),"",N35+O35)</f>
      </c>
      <c r="R35" s="531">
        <f>IF(ISNUMBER($H35),1-$H35,"")</f>
      </c>
      <c r="S35" s="530"/>
    </row>
    <row r="36" spans="1:19" ht="12.75" customHeight="1">
      <c r="A36" s="529"/>
      <c r="B36" s="528"/>
      <c r="C36" s="527">
        <v>4</v>
      </c>
      <c r="D36" s="526"/>
      <c r="E36" s="525"/>
      <c r="F36" s="525"/>
      <c r="G36" s="524">
        <f>IF(AND(ISBLANK(D36),ISBLANK(E36)),"",D36+E36)</f>
      </c>
      <c r="H36" s="523">
        <f>IF(OR(ISNUMBER($G36),ISNUMBER($Q36)),(SIGN(N($G36)-N($Q36))+1)/2,"")</f>
      </c>
      <c r="I36" s="522">
        <f>IF(ISNUMBER(H37),(SIGN(1000*($H37-$R37)+$G37-$Q37)+1)/2,"")</f>
        <v>0</v>
      </c>
      <c r="K36" s="529"/>
      <c r="L36" s="528"/>
      <c r="M36" s="527">
        <v>4</v>
      </c>
      <c r="N36" s="526"/>
      <c r="O36" s="525"/>
      <c r="P36" s="525"/>
      <c r="Q36" s="524">
        <f>IF(AND(ISBLANK(N36),ISBLANK(O36)),"",N36+O36)</f>
      </c>
      <c r="R36" s="523">
        <f>IF(ISNUMBER($H36),1-$H36,"")</f>
      </c>
      <c r="S36" s="522">
        <f>IF(ISNUMBER($I36),1-$I36,"")</f>
        <v>1</v>
      </c>
    </row>
    <row r="37" spans="1:19" ht="15.75" customHeight="1" thickBot="1">
      <c r="A37" s="521">
        <v>13293</v>
      </c>
      <c r="B37" s="520"/>
      <c r="C37" s="519" t="s">
        <v>17</v>
      </c>
      <c r="D37" s="516">
        <f>IF(ISNUMBER($G37),SUM(D33:D36),"")</f>
        <v>288</v>
      </c>
      <c r="E37" s="518">
        <f>IF(ISNUMBER($G37),SUM(E33:E36),"")</f>
        <v>120</v>
      </c>
      <c r="F37" s="518">
        <f>IF(ISNUMBER($G37),SUM(F33:F36),"")</f>
        <v>9</v>
      </c>
      <c r="G37" s="517">
        <f>IF(SUM($G33:$G36)+SUM($Q33:$Q36)&gt;0,SUM(G33:G36),"")</f>
        <v>408</v>
      </c>
      <c r="H37" s="516">
        <f>IF(ISNUMBER($G37),SUM(H33:H36),"")</f>
        <v>1</v>
      </c>
      <c r="I37" s="515"/>
      <c r="K37" s="521">
        <v>15733</v>
      </c>
      <c r="L37" s="520"/>
      <c r="M37" s="519" t="s">
        <v>17</v>
      </c>
      <c r="N37" s="516">
        <f>IF(ISNUMBER($G37),SUM(N33:N36),"")</f>
        <v>278</v>
      </c>
      <c r="O37" s="518">
        <f>IF(ISNUMBER($G37),SUM(O33:O36),"")</f>
        <v>147</v>
      </c>
      <c r="P37" s="518">
        <f>IF(ISNUMBER($G37),SUM(P33:P36),"")</f>
        <v>10</v>
      </c>
      <c r="Q37" s="517">
        <f>IF(SUM($G33:$G36)+SUM($Q33:$Q36)&gt;0,SUM(Q33:Q36),"")</f>
        <v>425</v>
      </c>
      <c r="R37" s="516">
        <f>IF(ISNUMBER($G37),SUM(R33:R36),"")</f>
        <v>1</v>
      </c>
      <c r="S37" s="515"/>
    </row>
    <row r="38" ht="4.5" customHeight="1" thickBot="1"/>
    <row r="39" spans="1:19" ht="19.5" customHeight="1" thickBot="1">
      <c r="A39" s="514"/>
      <c r="B39" s="513"/>
      <c r="C39" s="512" t="s">
        <v>42</v>
      </c>
      <c r="D39" s="511">
        <f>IF(ISNUMBER($G39),SUM(D12,D17,D22,D27,D32,D37),"")</f>
        <v>1671</v>
      </c>
      <c r="E39" s="510">
        <f>IF(ISNUMBER($G39),SUM(E12,E17,E22,E27,E32,E37),"")</f>
        <v>702</v>
      </c>
      <c r="F39" s="510">
        <f>IF(ISNUMBER($G39),SUM(F12,F17,F22,F27,F32,F37),"")</f>
        <v>43</v>
      </c>
      <c r="G39" s="509">
        <f>IF(SUM($G$8:$G$37)+SUM($Q$8:$Q$37)&gt;0,SUM(G12,G17,G22,G27,G32,G37),"")</f>
        <v>2373</v>
      </c>
      <c r="H39" s="508">
        <f>IF(SUM($G$8:$G$37)+SUM($Q$8:$Q$37)&gt;0,SUM(H12,H17,H22,H27,H32,H37),"")</f>
        <v>7</v>
      </c>
      <c r="I39" s="507">
        <f>IF(ISNUMBER($G39),(SIGN($G39-$Q39)+1)/IF(COUNT(I$11,I$16,I$21,I$26,I$31,I$36)&gt;3,1,2),"")</f>
        <v>2</v>
      </c>
      <c r="K39" s="514"/>
      <c r="L39" s="513"/>
      <c r="M39" s="512" t="s">
        <v>42</v>
      </c>
      <c r="N39" s="511">
        <f>IF(ISNUMBER($G39),SUM(N12,N17,N22,N27,N32,N37),"")</f>
        <v>1598</v>
      </c>
      <c r="O39" s="510">
        <f>IF(ISNUMBER($G39),SUM(O12,O17,O22,O27,O32,O37),"")</f>
        <v>688</v>
      </c>
      <c r="P39" s="510">
        <f>IF(ISNUMBER($G39),SUM(P12,P17,P22,P27,P32,P37),"")</f>
        <v>66</v>
      </c>
      <c r="Q39" s="509">
        <f>IF(SUM($G$8:$G$37)+SUM($Q$8:$Q$37)&gt;0,SUM(Q12,Q17,Q22,Q27,Q32,Q37),"")</f>
        <v>2286</v>
      </c>
      <c r="R39" s="508">
        <f>IF(SUM($G$8:$G$37)+SUM($Q$8:$Q$37)&gt;0,SUM(R12,R17,R22,R27,R32,R37),"")</f>
        <v>5</v>
      </c>
      <c r="S39" s="5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98"/>
      <c r="B41" s="500" t="s">
        <v>43</v>
      </c>
      <c r="C41" s="506" t="s">
        <v>209</v>
      </c>
      <c r="D41" s="506"/>
      <c r="E41" s="506"/>
      <c r="G41" s="505" t="s">
        <v>45</v>
      </c>
      <c r="H41" s="505"/>
      <c r="I41" s="504">
        <f>IF(ISNUMBER(I$39),SUM(I11,I16,I21,I26,I31,I36,I39),"")</f>
        <v>6</v>
      </c>
      <c r="K41" s="498"/>
      <c r="L41" s="500" t="s">
        <v>43</v>
      </c>
      <c r="M41" s="506" t="s">
        <v>208</v>
      </c>
      <c r="N41" s="506"/>
      <c r="O41" s="506"/>
      <c r="Q41" s="505" t="s">
        <v>45</v>
      </c>
      <c r="R41" s="505"/>
      <c r="S41" s="504">
        <f>IF(ISNUMBER(S$39),SUM(S11,S16,S21,S26,S31,S36,S39),"")</f>
        <v>2</v>
      </c>
    </row>
    <row r="42" spans="1:19" ht="18" customHeight="1">
      <c r="A42" s="498"/>
      <c r="B42" s="500" t="s">
        <v>47</v>
      </c>
      <c r="C42" s="503"/>
      <c r="D42" s="503"/>
      <c r="E42" s="503"/>
      <c r="G42" s="502"/>
      <c r="H42" s="502"/>
      <c r="I42" s="502"/>
      <c r="K42" s="498"/>
      <c r="L42" s="500" t="s">
        <v>47</v>
      </c>
      <c r="M42" s="503"/>
      <c r="N42" s="503"/>
      <c r="O42" s="503"/>
      <c r="Q42" s="502"/>
      <c r="R42" s="502"/>
      <c r="S42" s="502"/>
    </row>
    <row r="43" spans="1:19" ht="19.5" customHeight="1">
      <c r="A43" s="500" t="s">
        <v>48</v>
      </c>
      <c r="B43" s="500" t="s">
        <v>49</v>
      </c>
      <c r="C43" s="499" t="s">
        <v>207</v>
      </c>
      <c r="D43" s="499"/>
      <c r="E43" s="499"/>
      <c r="F43" s="499"/>
      <c r="G43" s="499"/>
      <c r="H43" s="499"/>
      <c r="I43" s="500"/>
      <c r="J43" s="500"/>
      <c r="K43" s="500" t="s">
        <v>51</v>
      </c>
      <c r="L43" s="501" t="s">
        <v>206</v>
      </c>
      <c r="M43" s="501"/>
      <c r="O43" s="500" t="s">
        <v>47</v>
      </c>
      <c r="P43" s="499"/>
      <c r="Q43" s="499"/>
      <c r="R43" s="499"/>
      <c r="S43" s="499"/>
    </row>
    <row r="44" spans="5:8" ht="9.75" customHeight="1">
      <c r="E44" s="498"/>
      <c r="H44" s="498"/>
    </row>
    <row r="45" ht="30" customHeight="1">
      <c r="A45" s="497" t="str">
        <f>"Technické podmínky utkání:   "&amp;$B$3&amp;IF(ISBLANK($B$3),""," – ")&amp;$L$3</f>
        <v>Technické podmínky utkání:   AUTO ŠKODA "A" Mladá Boleslav – KK Slavoj Praha "B"</v>
      </c>
    </row>
    <row r="46" spans="2:11" ht="19.5" customHeight="1">
      <c r="B46" s="492" t="s">
        <v>54</v>
      </c>
      <c r="C46" s="496">
        <v>0.7083333333333334</v>
      </c>
      <c r="D46" s="495"/>
      <c r="I46" s="492" t="s">
        <v>55</v>
      </c>
      <c r="J46" s="495">
        <v>19</v>
      </c>
      <c r="K46" s="495"/>
    </row>
    <row r="47" spans="2:19" ht="19.5" customHeight="1">
      <c r="B47" s="492" t="s">
        <v>56</v>
      </c>
      <c r="C47" s="494">
        <v>0.8854166666666666</v>
      </c>
      <c r="D47" s="493"/>
      <c r="I47" s="492" t="s">
        <v>57</v>
      </c>
      <c r="J47" s="493">
        <v>5</v>
      </c>
      <c r="K47" s="493"/>
      <c r="P47" s="492" t="s">
        <v>58</v>
      </c>
      <c r="Q47" s="358">
        <v>42978</v>
      </c>
      <c r="R47" s="357"/>
      <c r="S47" s="357"/>
    </row>
    <row r="48" ht="9.75" customHeight="1"/>
    <row r="49" spans="1:19" ht="15" customHeight="1">
      <c r="A49" s="456" t="s">
        <v>59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4"/>
    </row>
    <row r="50" spans="1:19" ht="81" customHeight="1">
      <c r="A50" s="453" t="s">
        <v>203</v>
      </c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1"/>
    </row>
    <row r="51" ht="4.5" customHeight="1"/>
    <row r="52" spans="1:19" ht="15" customHeight="1">
      <c r="A52" s="456" t="s">
        <v>60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4"/>
    </row>
    <row r="53" spans="1:19" ht="6" customHeight="1">
      <c r="A53" s="491"/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88"/>
    </row>
    <row r="54" spans="1:19" ht="21" customHeight="1">
      <c r="A54" s="490" t="s">
        <v>5</v>
      </c>
      <c r="B54" s="472"/>
      <c r="C54" s="472"/>
      <c r="D54" s="472"/>
      <c r="E54" s="472"/>
      <c r="F54" s="472"/>
      <c r="G54" s="472"/>
      <c r="H54" s="472"/>
      <c r="I54" s="472"/>
      <c r="J54" s="472"/>
      <c r="K54" s="489" t="s">
        <v>7</v>
      </c>
      <c r="L54" s="472"/>
      <c r="M54" s="472"/>
      <c r="N54" s="472"/>
      <c r="O54" s="472"/>
      <c r="P54" s="472"/>
      <c r="Q54" s="472"/>
      <c r="R54" s="472"/>
      <c r="S54" s="488"/>
    </row>
    <row r="55" spans="1:19" ht="21" customHeight="1">
      <c r="A55" s="487"/>
      <c r="B55" s="484" t="s">
        <v>61</v>
      </c>
      <c r="C55" s="483"/>
      <c r="D55" s="485"/>
      <c r="E55" s="484" t="s">
        <v>62</v>
      </c>
      <c r="F55" s="483"/>
      <c r="G55" s="483"/>
      <c r="H55" s="483"/>
      <c r="I55" s="485"/>
      <c r="J55" s="472"/>
      <c r="K55" s="486"/>
      <c r="L55" s="484" t="s">
        <v>61</v>
      </c>
      <c r="M55" s="483"/>
      <c r="N55" s="485"/>
      <c r="O55" s="484" t="s">
        <v>62</v>
      </c>
      <c r="P55" s="483"/>
      <c r="Q55" s="483"/>
      <c r="R55" s="483"/>
      <c r="S55" s="482"/>
    </row>
    <row r="56" spans="1:19" ht="21" customHeight="1">
      <c r="A56" s="481" t="s">
        <v>63</v>
      </c>
      <c r="B56" s="477" t="s">
        <v>64</v>
      </c>
      <c r="C56" s="479"/>
      <c r="D56" s="478" t="s">
        <v>65</v>
      </c>
      <c r="E56" s="477" t="s">
        <v>64</v>
      </c>
      <c r="F56" s="476"/>
      <c r="G56" s="476"/>
      <c r="H56" s="475"/>
      <c r="I56" s="478" t="s">
        <v>65</v>
      </c>
      <c r="J56" s="472"/>
      <c r="K56" s="480" t="s">
        <v>63</v>
      </c>
      <c r="L56" s="477" t="s">
        <v>64</v>
      </c>
      <c r="M56" s="479"/>
      <c r="N56" s="478" t="s">
        <v>65</v>
      </c>
      <c r="O56" s="477" t="s">
        <v>64</v>
      </c>
      <c r="P56" s="476"/>
      <c r="Q56" s="476"/>
      <c r="R56" s="475"/>
      <c r="S56" s="474" t="s">
        <v>65</v>
      </c>
    </row>
    <row r="57" spans="1:19" ht="21" customHeight="1">
      <c r="A57" s="473"/>
      <c r="B57" s="469"/>
      <c r="C57" s="467"/>
      <c r="D57" s="470"/>
      <c r="E57" s="469"/>
      <c r="F57" s="468"/>
      <c r="G57" s="468"/>
      <c r="H57" s="467"/>
      <c r="I57" s="470"/>
      <c r="J57" s="472"/>
      <c r="K57" s="471">
        <v>63</v>
      </c>
      <c r="L57" s="469" t="s">
        <v>205</v>
      </c>
      <c r="M57" s="467"/>
      <c r="N57" s="470">
        <v>1062</v>
      </c>
      <c r="O57" s="469" t="s">
        <v>204</v>
      </c>
      <c r="P57" s="468"/>
      <c r="Q57" s="468"/>
      <c r="R57" s="467"/>
      <c r="S57" s="466">
        <v>1002</v>
      </c>
    </row>
    <row r="58" spans="1:19" ht="21" customHeight="1">
      <c r="A58" s="473"/>
      <c r="B58" s="469"/>
      <c r="C58" s="467"/>
      <c r="D58" s="470"/>
      <c r="E58" s="469"/>
      <c r="F58" s="468"/>
      <c r="G58" s="468"/>
      <c r="H58" s="467"/>
      <c r="I58" s="470"/>
      <c r="J58" s="472"/>
      <c r="K58" s="471"/>
      <c r="L58" s="469"/>
      <c r="M58" s="467"/>
      <c r="N58" s="470"/>
      <c r="O58" s="469"/>
      <c r="P58" s="468"/>
      <c r="Q58" s="468"/>
      <c r="R58" s="467"/>
      <c r="S58" s="466"/>
    </row>
    <row r="59" spans="1:19" ht="12" customHeight="1">
      <c r="A59" s="465"/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3"/>
    </row>
    <row r="60" ht="4.5" customHeight="1"/>
    <row r="61" spans="1:19" ht="15" customHeight="1">
      <c r="A61" s="462" t="s">
        <v>66</v>
      </c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0"/>
    </row>
    <row r="62" spans="1:19" ht="81" customHeight="1">
      <c r="A62" s="459" t="s">
        <v>203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7"/>
    </row>
    <row r="63" ht="4.5" customHeight="1"/>
    <row r="64" spans="1:19" ht="15" customHeight="1">
      <c r="A64" s="456" t="s">
        <v>67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4"/>
    </row>
    <row r="65" spans="1:19" ht="81" customHeight="1">
      <c r="A65" s="453" t="s">
        <v>202</v>
      </c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1"/>
    </row>
    <row r="66" spans="1:8" ht="30" customHeight="1">
      <c r="A66" s="450"/>
      <c r="B66" s="449" t="s">
        <v>68</v>
      </c>
      <c r="C66" s="448">
        <v>42755</v>
      </c>
      <c r="D66" s="447"/>
      <c r="E66" s="447"/>
      <c r="F66" s="447"/>
      <c r="G66" s="447"/>
      <c r="H66" s="44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jaminarek</cp:lastModifiedBy>
  <dcterms:modified xsi:type="dcterms:W3CDTF">2017-01-20T23:14:51Z</dcterms:modified>
  <cp:category/>
  <cp:version/>
  <cp:contentType/>
  <cp:contentStatus/>
</cp:coreProperties>
</file>