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4" activeTab="0"/>
  </bookViews>
  <sheets>
    <sheet name="Sparta - Slavoj B" sheetId="1" r:id="rId1"/>
    <sheet name="Meteor B - K. Hora C" sheetId="2" r:id="rId2"/>
    <sheet name="Union - Vršovice" sheetId="3" r:id="rId3"/>
    <sheet name="Radotín - Brandýs" sheetId="4" r:id="rId4"/>
    <sheet name="Vlašim - Slavia" sheetId="5" r:id="rId5"/>
    <sheet name="AŠ Ml. Boleslav - Benešov B" sheetId="6" r:id="rId6"/>
    <sheet name="Neratovice - Kosmonosy B" sheetId="7" r:id="rId7"/>
  </sheets>
  <definedNames/>
  <calcPr fullCalcOnLoad="1"/>
</workbook>
</file>

<file path=xl/sharedStrings.xml><?xml version="1.0" encoding="utf-8"?>
<sst xmlns="http://schemas.openxmlformats.org/spreadsheetml/2006/main" count="801" uniqueCount="241">
  <si>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</si>
  <si>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</si>
  <si>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</si>
  <si>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</si>
  <si>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</si>
  <si>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</si>
  <si>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</si>
  <si>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</si>
  <si>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</si>
  <si>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</si>
  <si>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</si>
  <si>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</si>
  <si>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</si>
  <si>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</si>
  <si>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</si>
  <si>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</si>
  <si>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</si>
  <si>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Jiří</t>
  </si>
  <si>
    <t>Pavel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</si>
  <si>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</si>
  <si>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</si>
  <si>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</si>
  <si>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</si>
  <si>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</si>
  <si>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</si>
  <si>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</si>
  <si>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</si>
  <si>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</si>
  <si>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</si>
  <si>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</si>
  <si>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</si>
  <si>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</si>
  <si>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</si>
  <si>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</si>
  <si>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</si>
  <si>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</si>
  <si>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</si>
  <si>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</si>
  <si>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</si>
  <si>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</si>
  <si>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</si>
  <si>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2.10.2017, Vojtěch Krákora</t>
  </si>
  <si>
    <t>Pavlíček Pavel r.č. 00725 - start náhradníka.
Beneda Petr r.č. 02022 - start náhradníka.</t>
  </si>
  <si>
    <t>A/030</t>
  </si>
  <si>
    <t>Krákora Vojtěch</t>
  </si>
  <si>
    <t>Bubeník Miroslav</t>
  </si>
  <si>
    <t>Hartina Petr</t>
  </si>
  <si>
    <t>Miroslav</t>
  </si>
  <si>
    <t>Vojtěch</t>
  </si>
  <si>
    <t>Bubeník</t>
  </si>
  <si>
    <t>Krákora</t>
  </si>
  <si>
    <t>Viktor</t>
  </si>
  <si>
    <t>Václav</t>
  </si>
  <si>
    <t>Jungbauer</t>
  </si>
  <si>
    <t>Klička</t>
  </si>
  <si>
    <t>Petr</t>
  </si>
  <si>
    <t>Vladimíra</t>
  </si>
  <si>
    <t>Beneda</t>
  </si>
  <si>
    <t>Pavlatová</t>
  </si>
  <si>
    <t>Roman</t>
  </si>
  <si>
    <t>Cypro</t>
  </si>
  <si>
    <t>Neumajer</t>
  </si>
  <si>
    <t>Kašpar</t>
  </si>
  <si>
    <t>Hartina</t>
  </si>
  <si>
    <t>Michaela</t>
  </si>
  <si>
    <t>Běhounová</t>
  </si>
  <si>
    <t>Pavlíček</t>
  </si>
  <si>
    <t>KK Slavoj Praha B</t>
  </si>
  <si>
    <t>AC Sparta Praha A</t>
  </si>
  <si>
    <t xml:space="preserve">KK Konstruktiva Praha </t>
  </si>
  <si>
    <t>4.10.2017 Ladislav Zahrádka</t>
  </si>
  <si>
    <t>Střídání: od 43. hodu Čermák - Kopecký Bohumír, 15163</t>
  </si>
  <si>
    <t>Nebylo.</t>
  </si>
  <si>
    <t>Nebyly</t>
  </si>
  <si>
    <t>A/028</t>
  </si>
  <si>
    <t>Zahrádka Ladislav</t>
  </si>
  <si>
    <t>Tesař František</t>
  </si>
  <si>
    <t>Boháč Martin</t>
  </si>
  <si>
    <t>Milan</t>
  </si>
  <si>
    <t>Jelínek</t>
  </si>
  <si>
    <t>Mikulášek</t>
  </si>
  <si>
    <t>Zdeněk</t>
  </si>
  <si>
    <t>Ladislav</t>
  </si>
  <si>
    <t>Končel</t>
  </si>
  <si>
    <t>Zahrádka</t>
  </si>
  <si>
    <t>František</t>
  </si>
  <si>
    <t>Martin</t>
  </si>
  <si>
    <t>Tesař</t>
  </si>
  <si>
    <t>Boháč</t>
  </si>
  <si>
    <t>Jaroslav</t>
  </si>
  <si>
    <t>Josef</t>
  </si>
  <si>
    <t>Čermák</t>
  </si>
  <si>
    <t>Svačina</t>
  </si>
  <si>
    <t>Tomáš</t>
  </si>
  <si>
    <t>Ivana</t>
  </si>
  <si>
    <t>Vlková</t>
  </si>
  <si>
    <t>Jindřich</t>
  </si>
  <si>
    <t>Rajchman</t>
  </si>
  <si>
    <t>Sahula</t>
  </si>
  <si>
    <t>Sparta Kutná Hora C</t>
  </si>
  <si>
    <t xml:space="preserve">SK Meteor Praha B </t>
  </si>
  <si>
    <t>Meteor Praha</t>
  </si>
  <si>
    <t>A/017</t>
  </si>
  <si>
    <t>Luboš Polanský</t>
  </si>
  <si>
    <t>Jiří Jabůrek</t>
  </si>
  <si>
    <t>01369</t>
  </si>
  <si>
    <t>10286</t>
  </si>
  <si>
    <t>Luboš</t>
  </si>
  <si>
    <t>Šmejkal</t>
  </si>
  <si>
    <t>Polanský</t>
  </si>
  <si>
    <t>01346</t>
  </si>
  <si>
    <t>09468</t>
  </si>
  <si>
    <t>David</t>
  </si>
  <si>
    <t>Grygar</t>
  </si>
  <si>
    <t>Dittrich</t>
  </si>
  <si>
    <t>10595</t>
  </si>
  <si>
    <t>09458</t>
  </si>
  <si>
    <t>Antonín</t>
  </si>
  <si>
    <t>Ctirad</t>
  </si>
  <si>
    <t>Krejza</t>
  </si>
  <si>
    <t>Dudycha</t>
  </si>
  <si>
    <t>01373</t>
  </si>
  <si>
    <t>10143</t>
  </si>
  <si>
    <t>Zbyněk</t>
  </si>
  <si>
    <t>Vilímovský</t>
  </si>
  <si>
    <t>Novák</t>
  </si>
  <si>
    <t>06081</t>
  </si>
  <si>
    <t>01234</t>
  </si>
  <si>
    <t>Ivan</t>
  </si>
  <si>
    <t>Rejtárek</t>
  </si>
  <si>
    <t>Vlček</t>
  </si>
  <si>
    <t>01371</t>
  </si>
  <si>
    <t>10118</t>
  </si>
  <si>
    <t>martin</t>
  </si>
  <si>
    <t>Šveda</t>
  </si>
  <si>
    <t>Soukup</t>
  </si>
  <si>
    <t>VRŠOVICE A</t>
  </si>
  <si>
    <t>PSK Union Praha</t>
  </si>
  <si>
    <t>5.10.2017</t>
  </si>
  <si>
    <t>A/021</t>
  </si>
  <si>
    <t>Ujhelyi Jiří</t>
  </si>
  <si>
    <t>Miroslav Rychetský</t>
  </si>
  <si>
    <t>Robert Asimus</t>
  </si>
  <si>
    <t>12918</t>
  </si>
  <si>
    <t>05104</t>
  </si>
  <si>
    <t>Karel</t>
  </si>
  <si>
    <t>Křenek</t>
  </si>
  <si>
    <t>Pondělíček</t>
  </si>
  <si>
    <t>11250</t>
  </si>
  <si>
    <t>04487</t>
  </si>
  <si>
    <t>Rychetský</t>
  </si>
  <si>
    <t>Dvořák</t>
  </si>
  <si>
    <t>20909</t>
  </si>
  <si>
    <t>04490</t>
  </si>
  <si>
    <t>15102</t>
  </si>
  <si>
    <t>00987</t>
  </si>
  <si>
    <t>Čvančara</t>
  </si>
  <si>
    <t>Ujhelyi</t>
  </si>
  <si>
    <t>20908</t>
  </si>
  <si>
    <t>11436</t>
  </si>
  <si>
    <t>Keřtof</t>
  </si>
  <si>
    <t>Vladimír</t>
  </si>
  <si>
    <t>Zdražil</t>
  </si>
  <si>
    <t>11249</t>
  </si>
  <si>
    <t>05713</t>
  </si>
  <si>
    <t>Robert</t>
  </si>
  <si>
    <t>Kotek</t>
  </si>
  <si>
    <t>Asimus</t>
  </si>
  <si>
    <t>KK Jiskra Brandýs n.L. A Brandýs</t>
  </si>
  <si>
    <t>SCRadotín</t>
  </si>
  <si>
    <t>05.10.2017</t>
  </si>
  <si>
    <t>SC Radotín</t>
  </si>
  <si>
    <t>6.10.2017 Václav Tůma</t>
  </si>
  <si>
    <t>Start náhradníků: Jan Václavík, registrační číslo: 13002, oddíl KK Slavia Praha</t>
  </si>
  <si>
    <t>S/0032</t>
  </si>
  <si>
    <t>Václav Tůma</t>
  </si>
  <si>
    <t>Aleš Jungman</t>
  </si>
  <si>
    <t>Jiří Kadleček</t>
  </si>
  <si>
    <t>Jan</t>
  </si>
  <si>
    <t>Kryda</t>
  </si>
  <si>
    <t>Tůma</t>
  </si>
  <si>
    <t>Bürger</t>
  </si>
  <si>
    <t>Hlaváček</t>
  </si>
  <si>
    <t>Aleš</t>
  </si>
  <si>
    <t>Jungman</t>
  </si>
  <si>
    <t>Dotlačil</t>
  </si>
  <si>
    <t>Václavík</t>
  </si>
  <si>
    <t>Pícha</t>
  </si>
  <si>
    <t>Tereza</t>
  </si>
  <si>
    <t>Vlastimil</t>
  </si>
  <si>
    <t>Bendová</t>
  </si>
  <si>
    <t>Pírek</t>
  </si>
  <si>
    <t>Vaňata</t>
  </si>
  <si>
    <t>Hašek</t>
  </si>
  <si>
    <t>KK Slavia Praha -  KK Slavia Praha A</t>
  </si>
  <si>
    <t>KK Vlašim -  KK Vlašim A</t>
  </si>
  <si>
    <t>06.10.2017</t>
  </si>
  <si>
    <t>nic</t>
  </si>
  <si>
    <t>žádné</t>
  </si>
  <si>
    <t>S/0002</t>
  </si>
  <si>
    <t>Petr Horáček</t>
  </si>
  <si>
    <t>Červ Marek</t>
  </si>
  <si>
    <t>Horáček Petr</t>
  </si>
  <si>
    <t>Marek</t>
  </si>
  <si>
    <t>ČERV</t>
  </si>
  <si>
    <t>KŘENEK</t>
  </si>
  <si>
    <t>Michal</t>
  </si>
  <si>
    <t>VYSKOČIL</t>
  </si>
  <si>
    <t>PALAŠTUK</t>
  </si>
  <si>
    <t>Dušan</t>
  </si>
  <si>
    <t>DVOŘÁK</t>
  </si>
  <si>
    <t>BRABENEC</t>
  </si>
  <si>
    <t>HORÁČEK</t>
  </si>
  <si>
    <t>BRABEC</t>
  </si>
  <si>
    <t>HAŠEK</t>
  </si>
  <si>
    <t>TJ SOKOL "B" Benešov</t>
  </si>
  <si>
    <t>AUTO ŠKODA Mladá Boleslav</t>
  </si>
  <si>
    <t>Mladá Boleslav</t>
  </si>
  <si>
    <t>3. start náhradníka Šálka Josefa r. č. 20779</t>
  </si>
  <si>
    <t>nebylo třeba</t>
  </si>
  <si>
    <t>S/0033</t>
  </si>
  <si>
    <t>Kozák Jan</t>
  </si>
  <si>
    <t>Řehoř Jiří</t>
  </si>
  <si>
    <t>Pokorný Pavel</t>
  </si>
  <si>
    <t>Řehoř</t>
  </si>
  <si>
    <t xml:space="preserve">Božka </t>
  </si>
  <si>
    <t>Vladislav</t>
  </si>
  <si>
    <t>Tajč</t>
  </si>
  <si>
    <t>Šteiner</t>
  </si>
  <si>
    <t>Ondrej</t>
  </si>
  <si>
    <t>Troják</t>
  </si>
  <si>
    <t>Kozák</t>
  </si>
  <si>
    <t>Radek</t>
  </si>
  <si>
    <t>Vacek</t>
  </si>
  <si>
    <t>Náhlovský</t>
  </si>
  <si>
    <t>Burock</t>
  </si>
  <si>
    <t>Majerčík</t>
  </si>
  <si>
    <t>Šálek</t>
  </si>
  <si>
    <t>KK KOSMONOSY "B"</t>
  </si>
  <si>
    <t>TJ NERATOVICE "A"</t>
  </si>
  <si>
    <t>Neratovice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</si>
</sst>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55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/>
      <top/>
      <bottom style="dotted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  <xf numFmtId="0" fontId="52" fillId="33" borderId="9" applyNumberFormat="0" applyAlignment="0" applyProtection="0"/>
    <xf numFmtId="0" fontId="53" fillId="33" borderId="10" applyNumberFormat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</cellStyleXfs>
  <cellXfs count="374">
    <xf numFmtId="0" fontId="0" fillId="0" borderId="0" xfId="0" applyAlignment="1">
      <alignment/>
    </xf>
    <xf numFmtId="0" fontId="7" fillId="0" borderId="0" xfId="58" applyFill="1" applyProtection="1">
      <alignment/>
      <protection hidden="1"/>
    </xf>
    <xf numFmtId="0" fontId="13" fillId="0" borderId="11" xfId="58" applyFont="1" applyFill="1" applyBorder="1" applyAlignment="1" applyProtection="1">
      <alignment horizontal="right"/>
      <protection hidden="1"/>
    </xf>
    <xf numFmtId="0" fontId="13" fillId="0" borderId="11" xfId="58" applyFont="1" applyFill="1" applyBorder="1" applyAlignment="1" applyProtection="1">
      <alignment/>
      <protection hidden="1"/>
    </xf>
    <xf numFmtId="0" fontId="7" fillId="0" borderId="12" xfId="58" applyFill="1" applyBorder="1" applyAlignment="1" applyProtection="1">
      <alignment horizontal="left" wrapText="1" indent="1"/>
      <protection hidden="1"/>
    </xf>
    <xf numFmtId="0" fontId="7" fillId="0" borderId="13" xfId="58" applyFill="1" applyBorder="1" applyAlignment="1" applyProtection="1">
      <alignment horizontal="left" wrapText="1" indent="1"/>
      <protection hidden="1"/>
    </xf>
    <xf numFmtId="0" fontId="7" fillId="0" borderId="14" xfId="58" applyFill="1" applyBorder="1" applyAlignment="1" applyProtection="1">
      <alignment horizontal="left" indent="1"/>
      <protection hidden="1"/>
    </xf>
    <xf numFmtId="0" fontId="20" fillId="0" borderId="15" xfId="58" applyFont="1" applyFill="1" applyBorder="1" applyAlignment="1" applyProtection="1">
      <alignment horizontal="center" vertical="center"/>
      <protection hidden="1" locked="0"/>
    </xf>
    <xf numFmtId="0" fontId="20" fillId="0" borderId="16" xfId="58" applyFont="1" applyFill="1" applyBorder="1" applyAlignment="1" applyProtection="1">
      <alignment horizontal="center" vertical="center"/>
      <protection hidden="1" locked="0"/>
    </xf>
    <xf numFmtId="166" fontId="13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left" indent="1"/>
      <protection hidden="1"/>
    </xf>
    <xf numFmtId="166" fontId="13" fillId="0" borderId="17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58" applyFont="1" applyFill="1" applyBorder="1" applyAlignment="1" applyProtection="1">
      <alignment horizontal="center"/>
      <protection hidden="1"/>
    </xf>
    <xf numFmtId="0" fontId="13" fillId="0" borderId="19" xfId="58" applyFont="1" applyFill="1" applyBorder="1" applyAlignment="1" applyProtection="1">
      <alignment horizontal="center"/>
      <protection hidden="1"/>
    </xf>
    <xf numFmtId="0" fontId="13" fillId="0" borderId="19" xfId="58" applyFont="1" applyFill="1" applyBorder="1" applyAlignment="1" applyProtection="1">
      <alignment horizontal="left" indent="1"/>
      <protection hidden="1"/>
    </xf>
    <xf numFmtId="0" fontId="13" fillId="0" borderId="20" xfId="58" applyFont="1" applyFill="1" applyBorder="1" applyAlignment="1" applyProtection="1">
      <alignment horizontal="left" indent="1"/>
      <protection hidden="1"/>
    </xf>
    <xf numFmtId="0" fontId="13" fillId="0" borderId="21" xfId="58" applyFont="1" applyFill="1" applyBorder="1" applyAlignment="1" applyProtection="1">
      <alignment horizontal="center"/>
      <protection hidden="1"/>
    </xf>
    <xf numFmtId="0" fontId="7" fillId="0" borderId="19" xfId="58" applyFill="1" applyBorder="1" applyProtection="1">
      <alignment/>
      <protection hidden="1"/>
    </xf>
    <xf numFmtId="0" fontId="13" fillId="0" borderId="22" xfId="58" applyFont="1" applyFill="1" applyBorder="1" applyAlignment="1" applyProtection="1">
      <alignment horizontal="center"/>
      <protection hidden="1"/>
    </xf>
    <xf numFmtId="0" fontId="13" fillId="0" borderId="23" xfId="58" applyFont="1" applyFill="1" applyBorder="1" applyAlignment="1" applyProtection="1">
      <alignment horizontal="center"/>
      <protection hidden="1"/>
    </xf>
    <xf numFmtId="0" fontId="13" fillId="0" borderId="24" xfId="58" applyFont="1" applyFill="1" applyBorder="1" applyAlignment="1" applyProtection="1">
      <alignment horizontal="left" indent="1"/>
      <protection hidden="1"/>
    </xf>
    <xf numFmtId="0" fontId="13" fillId="0" borderId="25" xfId="58" applyFont="1" applyFill="1" applyBorder="1" applyAlignment="1" applyProtection="1">
      <alignment horizontal="left" indent="1"/>
      <protection hidden="1"/>
    </xf>
    <xf numFmtId="0" fontId="7" fillId="0" borderId="26" xfId="58" applyFont="1" applyFill="1" applyBorder="1" applyAlignment="1" applyProtection="1">
      <alignment horizontal="left" indent="1"/>
      <protection hidden="1"/>
    </xf>
    <xf numFmtId="0" fontId="13" fillId="0" borderId="27" xfId="58" applyFont="1" applyFill="1" applyBorder="1" applyAlignment="1" applyProtection="1">
      <alignment horizontal="left" indent="1"/>
      <protection hidden="1"/>
    </xf>
    <xf numFmtId="0" fontId="13" fillId="0" borderId="28" xfId="58" applyFont="1" applyFill="1" applyBorder="1" applyAlignment="1" applyProtection="1">
      <alignment horizontal="left" indent="1"/>
      <protection hidden="1"/>
    </xf>
    <xf numFmtId="0" fontId="13" fillId="0" borderId="29" xfId="58" applyFont="1" applyFill="1" applyBorder="1" applyAlignment="1" applyProtection="1">
      <alignment horizontal="left" indent="1"/>
      <protection hidden="1"/>
    </xf>
    <xf numFmtId="0" fontId="13" fillId="0" borderId="30" xfId="58" applyFont="1" applyFill="1" applyBorder="1" applyAlignment="1" applyProtection="1">
      <alignment horizontal="left" indent="1"/>
      <protection hidden="1"/>
    </xf>
    <xf numFmtId="0" fontId="11" fillId="0" borderId="0" xfId="58" applyFont="1" applyFill="1" applyBorder="1" applyAlignment="1" applyProtection="1">
      <alignment horizontal="left" indent="1"/>
      <protection hidden="1"/>
    </xf>
    <xf numFmtId="0" fontId="11" fillId="0" borderId="31" xfId="58" applyFont="1" applyFill="1" applyBorder="1" applyAlignment="1" applyProtection="1">
      <alignment horizontal="left" indent="1"/>
      <protection hidden="1"/>
    </xf>
    <xf numFmtId="0" fontId="13" fillId="0" borderId="31" xfId="58" applyFont="1" applyFill="1" applyBorder="1" applyAlignment="1" applyProtection="1">
      <alignment horizontal="left" indent="1"/>
      <protection hidden="1"/>
    </xf>
    <xf numFmtId="0" fontId="13" fillId="0" borderId="0" xfId="58" applyFont="1" applyFill="1" applyAlignment="1" applyProtection="1">
      <alignment horizontal="right"/>
      <protection hidden="1"/>
    </xf>
    <xf numFmtId="0" fontId="17" fillId="0" borderId="0" xfId="58" applyFont="1" applyFill="1" applyProtection="1">
      <alignment/>
      <protection hidden="1"/>
    </xf>
    <xf numFmtId="0" fontId="13" fillId="0" borderId="0" xfId="58" applyFont="1" applyFill="1" applyAlignment="1" applyProtection="1">
      <alignment horizontal="left" indent="1"/>
      <protection hidden="1"/>
    </xf>
    <xf numFmtId="0" fontId="13" fillId="0" borderId="0" xfId="58" applyFont="1" applyFill="1" applyAlignment="1" applyProtection="1">
      <alignment horizontal="right" indent="1"/>
      <protection hidden="1"/>
    </xf>
    <xf numFmtId="0" fontId="15" fillId="0" borderId="0" xfId="58" applyFont="1" applyFill="1" applyBorder="1" applyAlignment="1" applyProtection="1">
      <alignment horizontal="center" vertical="center"/>
      <protection hidden="1"/>
    </xf>
    <xf numFmtId="0" fontId="16" fillId="0" borderId="32" xfId="58" applyFont="1" applyFill="1" applyBorder="1" applyAlignment="1" applyProtection="1">
      <alignment horizontal="center" vertical="center"/>
      <protection hidden="1"/>
    </xf>
    <xf numFmtId="0" fontId="17" fillId="0" borderId="32" xfId="58" applyFont="1" applyFill="1" applyBorder="1" applyAlignment="1" applyProtection="1">
      <alignment horizontal="center" vertical="center"/>
      <protection hidden="1"/>
    </xf>
    <xf numFmtId="0" fontId="19" fillId="0" borderId="32" xfId="58" applyFont="1" applyFill="1" applyBorder="1" applyAlignment="1" applyProtection="1">
      <alignment horizontal="center" vertical="center"/>
      <protection hidden="1"/>
    </xf>
    <xf numFmtId="0" fontId="19" fillId="0" borderId="33" xfId="58" applyFont="1" applyFill="1" applyBorder="1" applyAlignment="1" applyProtection="1">
      <alignment horizontal="center" vertical="center"/>
      <protection hidden="1"/>
    </xf>
    <xf numFmtId="0" fontId="19" fillId="0" borderId="34" xfId="58" applyFont="1" applyFill="1" applyBorder="1" applyAlignment="1" applyProtection="1">
      <alignment horizontal="center" vertical="center"/>
      <protection hidden="1"/>
    </xf>
    <xf numFmtId="0" fontId="19" fillId="0" borderId="35" xfId="58" applyFont="1" applyFill="1" applyBorder="1" applyAlignment="1" applyProtection="1">
      <alignment horizontal="center" vertical="center"/>
      <protection hidden="1"/>
    </xf>
    <xf numFmtId="0" fontId="15" fillId="0" borderId="36" xfId="58" applyFont="1" applyFill="1" applyBorder="1" applyAlignment="1" applyProtection="1">
      <alignment horizontal="right" vertical="center"/>
      <protection hidden="1"/>
    </xf>
    <xf numFmtId="0" fontId="7" fillId="0" borderId="37" xfId="58" applyFill="1" applyBorder="1" applyAlignment="1" applyProtection="1">
      <alignment vertical="center"/>
      <protection hidden="1"/>
    </xf>
    <xf numFmtId="0" fontId="7" fillId="0" borderId="38" xfId="58" applyFill="1" applyBorder="1" applyAlignment="1" applyProtection="1">
      <alignment vertical="center"/>
      <protection hidden="1"/>
    </xf>
    <xf numFmtId="0" fontId="19" fillId="0" borderId="39" xfId="58" applyFont="1" applyFill="1" applyBorder="1" applyAlignment="1" applyProtection="1">
      <alignment horizontal="center" vertical="center"/>
      <protection hidden="1"/>
    </xf>
    <xf numFmtId="0" fontId="19" fillId="0" borderId="40" xfId="58" applyFont="1" applyFill="1" applyBorder="1" applyAlignment="1" applyProtection="1">
      <alignment horizontal="center" vertical="center"/>
      <protection hidden="1"/>
    </xf>
    <xf numFmtId="0" fontId="19" fillId="0" borderId="41" xfId="58" applyFont="1" applyFill="1" applyBorder="1" applyAlignment="1" applyProtection="1">
      <alignment horizontal="center" vertical="center"/>
      <protection hidden="1"/>
    </xf>
    <xf numFmtId="0" fontId="13" fillId="0" borderId="42" xfId="58" applyFont="1" applyFill="1" applyBorder="1" applyAlignment="1" applyProtection="1">
      <alignment horizontal="center" vertical="center"/>
      <protection hidden="1"/>
    </xf>
    <xf numFmtId="0" fontId="7" fillId="0" borderId="43" xfId="58" applyFont="1" applyFill="1" applyBorder="1" applyAlignment="1" applyProtection="1">
      <alignment horizontal="center" vertical="center"/>
      <protection hidden="1"/>
    </xf>
    <xf numFmtId="0" fontId="7" fillId="0" borderId="44" xfId="58" applyFont="1" applyFill="1" applyBorder="1" applyAlignment="1" applyProtection="1">
      <alignment horizontal="center" vertical="center"/>
      <protection hidden="1"/>
    </xf>
    <xf numFmtId="0" fontId="7" fillId="0" borderId="45" xfId="58" applyFont="1" applyFill="1" applyBorder="1" applyAlignment="1" applyProtection="1">
      <alignment horizontal="center" vertical="center"/>
      <protection hidden="1" locked="0"/>
    </xf>
    <xf numFmtId="0" fontId="7" fillId="0" borderId="46" xfId="58" applyFont="1" applyFill="1" applyBorder="1" applyAlignment="1" applyProtection="1">
      <alignment horizontal="center" vertical="center"/>
      <protection hidden="1" locked="0"/>
    </xf>
    <xf numFmtId="0" fontId="13" fillId="0" borderId="43" xfId="58" applyFont="1" applyFill="1" applyBorder="1" applyAlignment="1" applyProtection="1">
      <alignment horizontal="center" vertical="center"/>
      <protection hidden="1"/>
    </xf>
    <xf numFmtId="0" fontId="14" fillId="0" borderId="0" xfId="58" applyFont="1" applyFill="1" applyAlignment="1" applyProtection="1">
      <alignment horizontal="center" vertical="center"/>
      <protection hidden="1"/>
    </xf>
    <xf numFmtId="0" fontId="7" fillId="0" borderId="47" xfId="58" applyFont="1" applyFill="1" applyBorder="1" applyAlignment="1" applyProtection="1">
      <alignment horizontal="center" vertical="center"/>
      <protection hidden="1"/>
    </xf>
    <xf numFmtId="0" fontId="7" fillId="0" borderId="48" xfId="58" applyFont="1" applyFill="1" applyBorder="1" applyAlignment="1" applyProtection="1">
      <alignment horizontal="center" vertical="center"/>
      <protection hidden="1"/>
    </xf>
    <xf numFmtId="0" fontId="7" fillId="0" borderId="16" xfId="58" applyFont="1" applyFill="1" applyBorder="1" applyAlignment="1" applyProtection="1">
      <alignment horizontal="center" vertical="center"/>
      <protection hidden="1" locked="0"/>
    </xf>
    <xf numFmtId="0" fontId="7" fillId="0" borderId="49" xfId="58" applyFont="1" applyFill="1" applyBorder="1" applyAlignment="1" applyProtection="1">
      <alignment horizontal="center" vertical="center"/>
      <protection hidden="1" locked="0"/>
    </xf>
    <xf numFmtId="0" fontId="13" fillId="0" borderId="47" xfId="58" applyFont="1" applyFill="1" applyBorder="1" applyAlignment="1" applyProtection="1">
      <alignment horizontal="center" vertical="center"/>
      <protection hidden="1"/>
    </xf>
    <xf numFmtId="0" fontId="7" fillId="0" borderId="50" xfId="58" applyFont="1" applyFill="1" applyBorder="1" applyAlignment="1" applyProtection="1">
      <alignment horizontal="center" vertical="center"/>
      <protection hidden="1"/>
    </xf>
    <xf numFmtId="0" fontId="7" fillId="0" borderId="51" xfId="58" applyFont="1" applyFill="1" applyBorder="1" applyAlignment="1" applyProtection="1">
      <alignment horizontal="center" vertical="center"/>
      <protection hidden="1"/>
    </xf>
    <xf numFmtId="0" fontId="7" fillId="0" borderId="52" xfId="58" applyFont="1" applyFill="1" applyBorder="1" applyAlignment="1" applyProtection="1">
      <alignment horizontal="center" vertical="center"/>
      <protection hidden="1" locked="0"/>
    </xf>
    <xf numFmtId="0" fontId="7" fillId="0" borderId="53" xfId="58" applyFont="1" applyFill="1" applyBorder="1" applyAlignment="1" applyProtection="1">
      <alignment horizontal="center" vertical="center"/>
      <protection hidden="1" locked="0"/>
    </xf>
    <xf numFmtId="0" fontId="13" fillId="0" borderId="50" xfId="58" applyFont="1" applyFill="1" applyBorder="1" applyAlignment="1" applyProtection="1">
      <alignment horizontal="center" vertical="center"/>
      <protection hidden="1"/>
    </xf>
    <xf numFmtId="0" fontId="7" fillId="0" borderId="0" xfId="58" applyFill="1" applyBorder="1" applyProtection="1">
      <alignment/>
      <protection hidden="1"/>
    </xf>
    <xf numFmtId="0" fontId="13" fillId="0" borderId="54" xfId="58" applyFont="1" applyFill="1" applyBorder="1" applyAlignment="1" applyProtection="1">
      <alignment horizontal="center" vertical="top"/>
      <protection hidden="1"/>
    </xf>
    <xf numFmtId="0" fontId="13" fillId="0" borderId="55" xfId="58" applyFont="1" applyFill="1" applyBorder="1" applyAlignment="1" applyProtection="1">
      <alignment horizontal="center" vertical="top"/>
      <protection hidden="1"/>
    </xf>
    <xf numFmtId="0" fontId="13" fillId="0" borderId="56" xfId="58" applyFont="1" applyFill="1" applyBorder="1" applyAlignment="1" applyProtection="1">
      <alignment horizontal="center" vertical="top"/>
      <protection hidden="1"/>
    </xf>
    <xf numFmtId="0" fontId="13" fillId="0" borderId="57" xfId="58" applyFont="1" applyFill="1" applyBorder="1" applyAlignment="1" applyProtection="1">
      <alignment horizontal="center" vertical="top"/>
      <protection hidden="1"/>
    </xf>
    <xf numFmtId="0" fontId="13" fillId="0" borderId="58" xfId="58" applyFont="1" applyFill="1" applyBorder="1" applyAlignment="1" applyProtection="1">
      <alignment horizontal="center" vertical="top"/>
      <protection hidden="1"/>
    </xf>
    <xf numFmtId="0" fontId="15" fillId="0" borderId="38" xfId="58" applyFont="1" applyFill="1" applyBorder="1" applyAlignment="1" applyProtection="1">
      <alignment horizontal="left" vertical="top" indent="1"/>
      <protection hidden="1"/>
    </xf>
    <xf numFmtId="0" fontId="7" fillId="0" borderId="0" xfId="78" applyProtection="1">
      <alignment/>
      <protection hidden="1"/>
    </xf>
    <xf numFmtId="0" fontId="13" fillId="0" borderId="59" xfId="78" applyFont="1" applyBorder="1" applyAlignment="1" applyProtection="1">
      <alignment horizontal="right"/>
      <protection hidden="1"/>
    </xf>
    <xf numFmtId="0" fontId="13" fillId="0" borderId="59" xfId="78" applyFont="1" applyBorder="1" applyAlignment="1" applyProtection="1">
      <alignment/>
      <protection hidden="1"/>
    </xf>
    <xf numFmtId="0" fontId="7" fillId="0" borderId="60" xfId="78" applyBorder="1" applyAlignment="1" applyProtection="1">
      <alignment horizontal="left" wrapText="1" indent="1"/>
      <protection hidden="1"/>
    </xf>
    <xf numFmtId="0" fontId="7" fillId="0" borderId="61" xfId="78" applyBorder="1" applyAlignment="1" applyProtection="1">
      <alignment horizontal="left" wrapText="1" indent="1"/>
      <protection hidden="1"/>
    </xf>
    <xf numFmtId="0" fontId="7" fillId="0" borderId="62" xfId="78" applyBorder="1" applyAlignment="1" applyProtection="1">
      <alignment horizontal="left" indent="1"/>
      <protection hidden="1"/>
    </xf>
    <xf numFmtId="0" fontId="20" fillId="0" borderId="63" xfId="78" applyFont="1" applyBorder="1" applyAlignment="1" applyProtection="1">
      <alignment horizontal="center" vertical="center"/>
      <protection hidden="1" locked="0"/>
    </xf>
    <xf numFmtId="0" fontId="20" fillId="0" borderId="64" xfId="78" applyFont="1" applyBorder="1" applyAlignment="1" applyProtection="1">
      <alignment horizontal="center" vertical="center"/>
      <protection hidden="1" locked="0"/>
    </xf>
    <xf numFmtId="170" fontId="13" fillId="0" borderId="64" xfId="78" applyNumberFormat="1" applyFont="1" applyBorder="1" applyAlignment="1" applyProtection="1">
      <alignment horizontal="center" vertical="center"/>
      <protection hidden="1" locked="0"/>
    </xf>
    <xf numFmtId="0" fontId="13" fillId="0" borderId="0" xfId="78" applyFont="1" applyBorder="1" applyAlignment="1" applyProtection="1">
      <alignment horizontal="left" indent="1"/>
      <protection hidden="1"/>
    </xf>
    <xf numFmtId="170" fontId="13" fillId="0" borderId="65" xfId="78" applyNumberFormat="1" applyFont="1" applyBorder="1" applyAlignment="1" applyProtection="1">
      <alignment horizontal="center" vertical="center"/>
      <protection hidden="1" locked="0"/>
    </xf>
    <xf numFmtId="0" fontId="13" fillId="0" borderId="66" xfId="78" applyFont="1" applyBorder="1" applyAlignment="1" applyProtection="1">
      <alignment horizontal="center"/>
      <protection hidden="1"/>
    </xf>
    <xf numFmtId="0" fontId="13" fillId="0" borderId="67" xfId="78" applyFont="1" applyBorder="1" applyAlignment="1" applyProtection="1">
      <alignment horizontal="center"/>
      <protection hidden="1"/>
    </xf>
    <xf numFmtId="0" fontId="13" fillId="0" borderId="67" xfId="78" applyFont="1" applyBorder="1" applyAlignment="1" applyProtection="1">
      <alignment horizontal="left" indent="1"/>
      <protection hidden="1"/>
    </xf>
    <xf numFmtId="0" fontId="13" fillId="0" borderId="68" xfId="78" applyFont="1" applyBorder="1" applyAlignment="1" applyProtection="1">
      <alignment horizontal="left" indent="1"/>
      <protection hidden="1"/>
    </xf>
    <xf numFmtId="0" fontId="13" fillId="0" borderId="69" xfId="78" applyFont="1" applyBorder="1" applyAlignment="1" applyProtection="1">
      <alignment horizontal="center"/>
      <protection hidden="1"/>
    </xf>
    <xf numFmtId="0" fontId="7" fillId="0" borderId="67" xfId="78" applyBorder="1" applyProtection="1">
      <alignment/>
      <protection hidden="1"/>
    </xf>
    <xf numFmtId="0" fontId="13" fillId="0" borderId="70" xfId="78" applyFont="1" applyBorder="1" applyAlignment="1" applyProtection="1">
      <alignment horizontal="center"/>
      <protection hidden="1"/>
    </xf>
    <xf numFmtId="0" fontId="13" fillId="0" borderId="71" xfId="78" applyFont="1" applyBorder="1" applyAlignment="1" applyProtection="1">
      <alignment horizontal="center"/>
      <protection hidden="1"/>
    </xf>
    <xf numFmtId="0" fontId="13" fillId="0" borderId="72" xfId="78" applyFont="1" applyBorder="1" applyAlignment="1" applyProtection="1">
      <alignment horizontal="left" indent="1"/>
      <protection hidden="1"/>
    </xf>
    <xf numFmtId="0" fontId="13" fillId="0" borderId="73" xfId="78" applyFont="1" applyBorder="1" applyAlignment="1" applyProtection="1">
      <alignment horizontal="left" indent="1"/>
      <protection hidden="1"/>
    </xf>
    <xf numFmtId="0" fontId="7" fillId="0" borderId="74" xfId="78" applyFont="1" applyBorder="1" applyAlignment="1" applyProtection="1">
      <alignment horizontal="left" indent="1"/>
      <protection hidden="1"/>
    </xf>
    <xf numFmtId="0" fontId="13" fillId="0" borderId="75" xfId="78" applyFont="1" applyBorder="1" applyAlignment="1" applyProtection="1">
      <alignment horizontal="left" indent="1"/>
      <protection hidden="1"/>
    </xf>
    <xf numFmtId="0" fontId="13" fillId="0" borderId="76" xfId="78" applyFont="1" applyBorder="1" applyAlignment="1" applyProtection="1">
      <alignment horizontal="left" indent="1"/>
      <protection hidden="1"/>
    </xf>
    <xf numFmtId="0" fontId="13" fillId="0" borderId="77" xfId="78" applyFont="1" applyBorder="1" applyAlignment="1" applyProtection="1">
      <alignment horizontal="left" indent="1"/>
      <protection hidden="1"/>
    </xf>
    <xf numFmtId="0" fontId="13" fillId="0" borderId="78" xfId="78" applyFont="1" applyBorder="1" applyAlignment="1" applyProtection="1">
      <alignment horizontal="left" indent="1"/>
      <protection hidden="1"/>
    </xf>
    <xf numFmtId="0" fontId="11" fillId="0" borderId="0" xfId="78" applyFont="1" applyBorder="1" applyAlignment="1" applyProtection="1">
      <alignment horizontal="left" indent="1"/>
      <protection hidden="1"/>
    </xf>
    <xf numFmtId="0" fontId="11" fillId="0" borderId="79" xfId="78" applyFont="1" applyBorder="1" applyAlignment="1" applyProtection="1">
      <alignment horizontal="left" indent="1"/>
      <protection hidden="1"/>
    </xf>
    <xf numFmtId="0" fontId="13" fillId="0" borderId="79" xfId="78" applyFont="1" applyBorder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/>
      <protection hidden="1"/>
    </xf>
    <xf numFmtId="0" fontId="17" fillId="0" borderId="0" xfId="78" applyFont="1" applyProtection="1">
      <alignment/>
      <protection hidden="1"/>
    </xf>
    <xf numFmtId="0" fontId="13" fillId="0" borderId="0" xfId="78" applyFont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 indent="1"/>
      <protection hidden="1"/>
    </xf>
    <xf numFmtId="0" fontId="15" fillId="0" borderId="0" xfId="78" applyFont="1" applyBorder="1" applyAlignment="1" applyProtection="1">
      <alignment horizontal="center" vertical="center"/>
      <protection hidden="1"/>
    </xf>
    <xf numFmtId="0" fontId="16" fillId="40" borderId="80" xfId="78" applyFont="1" applyFill="1" applyBorder="1" applyAlignment="1" applyProtection="1">
      <alignment horizontal="center" vertical="center"/>
      <protection hidden="1"/>
    </xf>
    <xf numFmtId="0" fontId="17" fillId="0" borderId="80" xfId="78" applyFont="1" applyBorder="1" applyAlignment="1" applyProtection="1">
      <alignment horizontal="center" vertical="center"/>
      <protection hidden="1"/>
    </xf>
    <xf numFmtId="0" fontId="19" fillId="0" borderId="80" xfId="78" applyFont="1" applyBorder="1" applyAlignment="1" applyProtection="1">
      <alignment horizontal="center" vertical="center"/>
      <protection hidden="1"/>
    </xf>
    <xf numFmtId="0" fontId="19" fillId="0" borderId="81" xfId="78" applyFont="1" applyBorder="1" applyAlignment="1" applyProtection="1">
      <alignment horizontal="center" vertical="center"/>
      <protection hidden="1"/>
    </xf>
    <xf numFmtId="0" fontId="19" fillId="0" borderId="82" xfId="78" applyFont="1" applyBorder="1" applyAlignment="1" applyProtection="1">
      <alignment horizontal="center" vertical="center"/>
      <protection hidden="1"/>
    </xf>
    <xf numFmtId="0" fontId="19" fillId="0" borderId="83" xfId="78" applyFont="1" applyBorder="1" applyAlignment="1" applyProtection="1">
      <alignment horizontal="center" vertical="center"/>
      <protection hidden="1"/>
    </xf>
    <xf numFmtId="0" fontId="15" fillId="0" borderId="84" xfId="78" applyFont="1" applyBorder="1" applyAlignment="1" applyProtection="1">
      <alignment horizontal="right" vertical="center"/>
      <protection hidden="1"/>
    </xf>
    <xf numFmtId="0" fontId="7" fillId="0" borderId="85" xfId="78" applyBorder="1" applyAlignment="1" applyProtection="1">
      <alignment vertical="center"/>
      <protection hidden="1"/>
    </xf>
    <xf numFmtId="0" fontId="7" fillId="0" borderId="86" xfId="78" applyBorder="1" applyAlignment="1" applyProtection="1">
      <alignment vertical="center"/>
      <protection hidden="1"/>
    </xf>
    <xf numFmtId="0" fontId="19" fillId="0" borderId="87" xfId="78" applyFont="1" applyBorder="1" applyAlignment="1" applyProtection="1">
      <alignment horizontal="center" vertical="center"/>
      <protection hidden="1"/>
    </xf>
    <xf numFmtId="0" fontId="19" fillId="0" borderId="88" xfId="78" applyFont="1" applyBorder="1" applyAlignment="1" applyProtection="1">
      <alignment horizontal="center" vertical="center"/>
      <protection hidden="1"/>
    </xf>
    <xf numFmtId="0" fontId="19" fillId="0" borderId="89" xfId="78" applyFont="1" applyBorder="1" applyAlignment="1" applyProtection="1">
      <alignment horizontal="center" vertical="center"/>
      <protection hidden="1"/>
    </xf>
    <xf numFmtId="0" fontId="13" fillId="0" borderId="90" xfId="78" applyFont="1" applyBorder="1" applyAlignment="1" applyProtection="1">
      <alignment horizontal="center" vertical="center"/>
      <protection hidden="1"/>
    </xf>
    <xf numFmtId="0" fontId="7" fillId="0" borderId="91" xfId="78" applyFont="1" applyBorder="1" applyAlignment="1" applyProtection="1">
      <alignment horizontal="center" vertical="center"/>
      <protection hidden="1"/>
    </xf>
    <xf numFmtId="0" fontId="7" fillId="0" borderId="92" xfId="78" applyFont="1" applyBorder="1" applyAlignment="1" applyProtection="1">
      <alignment horizontal="center" vertical="center"/>
      <protection hidden="1"/>
    </xf>
    <xf numFmtId="0" fontId="7" fillId="0" borderId="93" xfId="78" applyFont="1" applyBorder="1" applyAlignment="1" applyProtection="1">
      <alignment horizontal="center" vertical="center"/>
      <protection hidden="1" locked="0"/>
    </xf>
    <xf numFmtId="0" fontId="7" fillId="0" borderId="94" xfId="78" applyFont="1" applyBorder="1" applyAlignment="1" applyProtection="1">
      <alignment horizontal="center" vertical="center"/>
      <protection hidden="1" locked="0"/>
    </xf>
    <xf numFmtId="0" fontId="13" fillId="0" borderId="91" xfId="78" applyFont="1" applyBorder="1" applyAlignment="1" applyProtection="1">
      <alignment horizontal="center" vertical="center"/>
      <protection hidden="1"/>
    </xf>
    <xf numFmtId="0" fontId="14" fillId="0" borderId="0" xfId="78" applyFont="1" applyAlignment="1" applyProtection="1">
      <alignment horizontal="center" vertical="center"/>
      <protection hidden="1"/>
    </xf>
    <xf numFmtId="0" fontId="7" fillId="0" borderId="95" xfId="78" applyFont="1" applyBorder="1" applyAlignment="1" applyProtection="1">
      <alignment horizontal="center" vertical="center"/>
      <protection hidden="1"/>
    </xf>
    <xf numFmtId="0" fontId="7" fillId="0" borderId="96" xfId="78" applyFont="1" applyBorder="1" applyAlignment="1" applyProtection="1">
      <alignment horizontal="center" vertical="center"/>
      <protection hidden="1"/>
    </xf>
    <xf numFmtId="0" fontId="7" fillId="0" borderId="64" xfId="78" applyFont="1" applyBorder="1" applyAlignment="1" applyProtection="1">
      <alignment horizontal="center" vertical="center"/>
      <protection hidden="1" locked="0"/>
    </xf>
    <xf numFmtId="0" fontId="7" fillId="0" borderId="97" xfId="78" applyFont="1" applyBorder="1" applyAlignment="1" applyProtection="1">
      <alignment horizontal="center" vertical="center"/>
      <protection hidden="1" locked="0"/>
    </xf>
    <xf numFmtId="0" fontId="13" fillId="0" borderId="95" xfId="78" applyFont="1" applyBorder="1" applyAlignment="1" applyProtection="1">
      <alignment horizontal="center" vertical="center"/>
      <protection hidden="1"/>
    </xf>
    <xf numFmtId="0" fontId="7" fillId="0" borderId="98" xfId="78" applyFont="1" applyBorder="1" applyAlignment="1" applyProtection="1">
      <alignment horizontal="center" vertical="center"/>
      <protection hidden="1"/>
    </xf>
    <xf numFmtId="0" fontId="7" fillId="0" borderId="99" xfId="78" applyFont="1" applyBorder="1" applyAlignment="1" applyProtection="1">
      <alignment horizontal="center" vertical="center"/>
      <protection hidden="1"/>
    </xf>
    <xf numFmtId="0" fontId="7" fillId="0" borderId="100" xfId="78" applyFont="1" applyBorder="1" applyAlignment="1" applyProtection="1">
      <alignment horizontal="center" vertical="center"/>
      <protection hidden="1" locked="0"/>
    </xf>
    <xf numFmtId="0" fontId="7" fillId="0" borderId="101" xfId="78" applyFont="1" applyBorder="1" applyAlignment="1" applyProtection="1">
      <alignment horizontal="center" vertical="center"/>
      <protection hidden="1" locked="0"/>
    </xf>
    <xf numFmtId="0" fontId="13" fillId="0" borderId="98" xfId="78" applyFont="1" applyBorder="1" applyAlignment="1" applyProtection="1">
      <alignment horizontal="center" vertical="center"/>
      <protection hidden="1"/>
    </xf>
    <xf numFmtId="0" fontId="7" fillId="0" borderId="0" xfId="78" applyBorder="1" applyProtection="1">
      <alignment/>
      <protection hidden="1"/>
    </xf>
    <xf numFmtId="0" fontId="13" fillId="0" borderId="102" xfId="78" applyFont="1" applyBorder="1" applyAlignment="1" applyProtection="1">
      <alignment horizontal="center" vertical="top"/>
      <protection hidden="1"/>
    </xf>
    <xf numFmtId="0" fontId="13" fillId="0" borderId="103" xfId="78" applyFont="1" applyBorder="1" applyAlignment="1" applyProtection="1">
      <alignment horizontal="center" vertical="top"/>
      <protection hidden="1"/>
    </xf>
    <xf numFmtId="0" fontId="13" fillId="0" borderId="104" xfId="78" applyFont="1" applyBorder="1" applyAlignment="1" applyProtection="1">
      <alignment horizontal="center" vertical="top"/>
      <protection hidden="1"/>
    </xf>
    <xf numFmtId="0" fontId="13" fillId="0" borderId="105" xfId="78" applyFont="1" applyBorder="1" applyAlignment="1" applyProtection="1">
      <alignment horizontal="center" vertical="top"/>
      <protection hidden="1"/>
    </xf>
    <xf numFmtId="0" fontId="13" fillId="0" borderId="106" xfId="78" applyFont="1" applyBorder="1" applyAlignment="1" applyProtection="1">
      <alignment horizontal="center" vertical="top"/>
      <protection hidden="1"/>
    </xf>
    <xf numFmtId="0" fontId="15" fillId="40" borderId="86" xfId="78" applyFont="1" applyFill="1" applyBorder="1" applyAlignment="1" applyProtection="1">
      <alignment horizontal="left" vertical="top" indent="1"/>
      <protection hidden="1"/>
    </xf>
    <xf numFmtId="0" fontId="13" fillId="0" borderId="16" xfId="58" applyFont="1" applyFill="1" applyBorder="1" applyAlignment="1" applyProtection="1">
      <alignment horizontal="left" vertical="center"/>
      <protection hidden="1" locked="0"/>
    </xf>
    <xf numFmtId="169" fontId="7" fillId="0" borderId="107" xfId="58" applyNumberFormat="1" applyFill="1" applyBorder="1" applyAlignment="1" applyProtection="1">
      <alignment horizontal="left" indent="1"/>
      <protection hidden="1" locked="0"/>
    </xf>
    <xf numFmtId="0" fontId="7" fillId="0" borderId="108" xfId="58" applyFont="1" applyFill="1" applyBorder="1" applyAlignment="1" applyProtection="1">
      <alignment horizontal="left" indent="1"/>
      <protection hidden="1"/>
    </xf>
    <xf numFmtId="0" fontId="13" fillId="0" borderId="109" xfId="58" applyFont="1" applyFill="1" applyBorder="1" applyAlignment="1" applyProtection="1">
      <alignment horizontal="left" vertical="top" wrapText="1" indent="1"/>
      <protection hidden="1" locked="0"/>
    </xf>
    <xf numFmtId="0" fontId="18" fillId="0" borderId="19" xfId="58" applyFont="1" applyFill="1" applyBorder="1" applyAlignment="1" applyProtection="1">
      <alignment horizontal="left" indent="1"/>
      <protection hidden="1" locked="0"/>
    </xf>
    <xf numFmtId="167" fontId="18" fillId="0" borderId="19" xfId="58" applyNumberFormat="1" applyFont="1" applyFill="1" applyBorder="1" applyAlignment="1" applyProtection="1">
      <alignment horizontal="center"/>
      <protection hidden="1" locked="0"/>
    </xf>
    <xf numFmtId="0" fontId="18" fillId="0" borderId="19" xfId="58" applyFont="1" applyFill="1" applyBorder="1" applyAlignment="1" applyProtection="1">
      <alignment horizontal="center"/>
      <protection hidden="1" locked="0"/>
    </xf>
    <xf numFmtId="0" fontId="18" fillId="0" borderId="110" xfId="58" applyFont="1" applyFill="1" applyBorder="1" applyAlignment="1" applyProtection="1">
      <alignment horizontal="center"/>
      <protection hidden="1" locked="0"/>
    </xf>
    <xf numFmtId="169" fontId="18" fillId="0" borderId="19" xfId="58" applyNumberFormat="1" applyFont="1" applyFill="1" applyBorder="1" applyAlignment="1" applyProtection="1">
      <alignment/>
      <protection hidden="1" locked="0"/>
    </xf>
    <xf numFmtId="0" fontId="7" fillId="0" borderId="19" xfId="58" applyFill="1" applyBorder="1" applyProtection="1">
      <alignment/>
      <protection hidden="1" locked="0"/>
    </xf>
    <xf numFmtId="0" fontId="7" fillId="0" borderId="19" xfId="58" applyFont="1" applyFill="1" applyBorder="1" applyProtection="1">
      <alignment/>
      <protection hidden="1" locked="0"/>
    </xf>
    <xf numFmtId="0" fontId="15" fillId="0" borderId="32" xfId="58" applyFont="1" applyFill="1" applyBorder="1" applyAlignment="1" applyProtection="1">
      <alignment horizontal="center" vertical="center"/>
      <protection hidden="1"/>
    </xf>
    <xf numFmtId="0" fontId="7" fillId="0" borderId="110" xfId="58" applyFill="1" applyBorder="1" applyProtection="1">
      <alignment/>
      <protection hidden="1" locked="0"/>
    </xf>
    <xf numFmtId="0" fontId="14" fillId="0" borderId="111" xfId="58" applyFont="1" applyFill="1" applyBorder="1" applyAlignment="1" applyProtection="1">
      <alignment horizontal="left" vertical="center" indent="1"/>
      <protection locked="0"/>
    </xf>
    <xf numFmtId="0" fontId="14" fillId="0" borderId="111" xfId="58" applyFont="1" applyFill="1" applyBorder="1" applyAlignment="1" applyProtection="1">
      <alignment horizontal="left" vertical="center" indent="1"/>
      <protection hidden="1" locked="0"/>
    </xf>
    <xf numFmtId="0" fontId="14" fillId="0" borderId="112" xfId="58" applyFont="1" applyFill="1" applyBorder="1" applyAlignment="1" applyProtection="1">
      <alignment horizontal="left" vertical="top" indent="1"/>
      <protection locked="0"/>
    </xf>
    <xf numFmtId="0" fontId="14" fillId="0" borderId="112" xfId="58" applyFont="1" applyFill="1" applyBorder="1" applyAlignment="1" applyProtection="1">
      <alignment horizontal="left" vertical="top" indent="1"/>
      <protection hidden="1" locked="0"/>
    </xf>
    <xf numFmtId="0" fontId="17" fillId="0" borderId="32" xfId="58" applyFont="1" applyFill="1" applyBorder="1" applyAlignment="1" applyProtection="1">
      <alignment horizontal="center" vertical="center"/>
      <protection hidden="1"/>
    </xf>
    <xf numFmtId="165" fontId="18" fillId="0" borderId="42" xfId="58" applyNumberFormat="1" applyFont="1" applyFill="1" applyBorder="1" applyAlignment="1" applyProtection="1">
      <alignment horizontal="left" vertical="center" indent="1"/>
      <protection locked="0"/>
    </xf>
    <xf numFmtId="165" fontId="18" fillId="0" borderId="42" xfId="58" applyNumberFormat="1" applyFont="1" applyFill="1" applyBorder="1" applyAlignment="1" applyProtection="1">
      <alignment horizontal="left" vertical="center" indent="1"/>
      <protection hidden="1" locked="0"/>
    </xf>
    <xf numFmtId="0" fontId="13" fillId="0" borderId="111" xfId="58" applyFont="1" applyFill="1" applyBorder="1" applyAlignment="1" applyProtection="1">
      <alignment horizontal="center"/>
      <protection hidden="1"/>
    </xf>
    <xf numFmtId="0" fontId="13" fillId="0" borderId="113" xfId="58" applyFont="1" applyFill="1" applyBorder="1" applyAlignment="1" applyProtection="1">
      <alignment horizontal="left" indent="1"/>
      <protection hidden="1"/>
    </xf>
    <xf numFmtId="0" fontId="13" fillId="0" borderId="111" xfId="58" applyFont="1" applyFill="1" applyBorder="1" applyAlignment="1" applyProtection="1">
      <alignment horizontal="left" indent="1"/>
      <protection hidden="1"/>
    </xf>
    <xf numFmtId="0" fontId="13" fillId="0" borderId="32" xfId="58" applyFont="1" applyFill="1" applyBorder="1" applyAlignment="1" applyProtection="1">
      <alignment horizontal="center" vertical="center" wrapText="1"/>
      <protection hidden="1"/>
    </xf>
    <xf numFmtId="0" fontId="13" fillId="0" borderId="114" xfId="58" applyFont="1" applyFill="1" applyBorder="1" applyAlignment="1" applyProtection="1">
      <alignment horizontal="center"/>
      <protection hidden="1"/>
    </xf>
    <xf numFmtId="169" fontId="14" fillId="0" borderId="19" xfId="58" applyNumberFormat="1" applyFont="1" applyFill="1" applyBorder="1" applyAlignment="1" applyProtection="1">
      <alignment horizontal="center"/>
      <protection hidden="1" locked="0"/>
    </xf>
    <xf numFmtId="0" fontId="16" fillId="0" borderId="36" xfId="58" applyFont="1" applyFill="1" applyBorder="1" applyAlignment="1" applyProtection="1">
      <alignment horizontal="left" vertical="center" indent="1"/>
      <protection hidden="1" locked="0"/>
    </xf>
    <xf numFmtId="0" fontId="11" fillId="0" borderId="115" xfId="58" applyFont="1" applyFill="1" applyBorder="1" applyAlignment="1" applyProtection="1">
      <alignment vertical="center" wrapText="1"/>
      <protection hidden="1"/>
    </xf>
    <xf numFmtId="0" fontId="12" fillId="0" borderId="0" xfId="58" applyFont="1" applyFill="1" applyBorder="1" applyAlignment="1" applyProtection="1">
      <alignment horizontal="center"/>
      <protection hidden="1"/>
    </xf>
    <xf numFmtId="0" fontId="14" fillId="0" borderId="19" xfId="58" applyFont="1" applyFill="1" applyBorder="1" applyAlignment="1" applyProtection="1">
      <alignment horizontal="left" indent="1"/>
      <protection hidden="1" locked="0"/>
    </xf>
    <xf numFmtId="0" fontId="13" fillId="0" borderId="0" xfId="58" applyFont="1" applyFill="1" applyBorder="1" applyAlignment="1" applyProtection="1">
      <alignment horizontal="right"/>
      <protection hidden="1"/>
    </xf>
    <xf numFmtId="165" fontId="18" fillId="0" borderId="90" xfId="78" applyNumberFormat="1" applyFont="1" applyBorder="1" applyAlignment="1" applyProtection="1">
      <alignment horizontal="left" vertical="center" indent="1"/>
      <protection hidden="1" locked="0"/>
    </xf>
    <xf numFmtId="0" fontId="17" fillId="0" borderId="116" xfId="78" applyFont="1" applyBorder="1" applyAlignment="1" applyProtection="1">
      <alignment horizontal="center" vertical="center"/>
      <protection hidden="1"/>
    </xf>
    <xf numFmtId="0" fontId="17" fillId="0" borderId="117" xfId="78" applyFont="1" applyBorder="1" applyAlignment="1" applyProtection="1">
      <alignment horizontal="center" vertical="center"/>
      <protection hidden="1"/>
    </xf>
    <xf numFmtId="0" fontId="14" fillId="0" borderId="118" xfId="78" applyFont="1" applyBorder="1" applyAlignment="1" applyProtection="1">
      <alignment horizontal="left" vertical="top" indent="1"/>
      <protection hidden="1" locked="0"/>
    </xf>
    <xf numFmtId="0" fontId="14" fillId="0" borderId="116" xfId="78" applyFont="1" applyBorder="1" applyAlignment="1" applyProtection="1">
      <alignment horizontal="left" vertical="center" indent="1"/>
      <protection hidden="1" locked="0"/>
    </xf>
    <xf numFmtId="0" fontId="11" fillId="0" borderId="0" xfId="78" applyFont="1" applyAlignment="1" applyProtection="1">
      <alignment vertical="center" wrapText="1"/>
      <protection hidden="1"/>
    </xf>
    <xf numFmtId="0" fontId="11" fillId="0" borderId="119" xfId="78" applyFont="1" applyBorder="1" applyAlignment="1" applyProtection="1">
      <alignment vertical="center" wrapText="1"/>
      <protection hidden="1"/>
    </xf>
    <xf numFmtId="0" fontId="12" fillId="0" borderId="0" xfId="78" applyFont="1" applyAlignment="1" applyProtection="1">
      <alignment horizontal="center"/>
      <protection hidden="1"/>
    </xf>
    <xf numFmtId="14" fontId="14" fillId="0" borderId="120" xfId="78" applyNumberFormat="1" applyFont="1" applyBorder="1" applyAlignment="1" applyProtection="1">
      <alignment horizontal="center"/>
      <protection hidden="1" locked="0"/>
    </xf>
    <xf numFmtId="0" fontId="13" fillId="0" borderId="121" xfId="78" applyFont="1" applyBorder="1" applyAlignment="1" applyProtection="1">
      <alignment horizontal="center"/>
      <protection hidden="1"/>
    </xf>
    <xf numFmtId="0" fontId="13" fillId="0" borderId="122" xfId="78" applyFont="1" applyBorder="1" applyAlignment="1" applyProtection="1">
      <alignment horizontal="center"/>
      <protection hidden="1"/>
    </xf>
    <xf numFmtId="0" fontId="13" fillId="0" borderId="116" xfId="78" applyFont="1" applyBorder="1" applyAlignment="1" applyProtection="1">
      <alignment horizontal="center" vertical="center" wrapText="1"/>
      <protection hidden="1"/>
    </xf>
    <xf numFmtId="0" fontId="13" fillId="0" borderId="117" xfId="78" applyFont="1" applyBorder="1" applyAlignment="1" applyProtection="1">
      <alignment horizontal="center" vertical="center" wrapText="1"/>
      <protection hidden="1"/>
    </xf>
    <xf numFmtId="0" fontId="13" fillId="0" borderId="0" xfId="78" applyFont="1" applyAlignment="1" applyProtection="1">
      <alignment horizontal="right"/>
      <protection hidden="1"/>
    </xf>
    <xf numFmtId="0" fontId="14" fillId="0" borderId="120" xfId="78" applyFont="1" applyBorder="1" applyAlignment="1" applyProtection="1">
      <alignment horizontal="left" indent="1"/>
      <protection hidden="1" locked="0"/>
    </xf>
    <xf numFmtId="0" fontId="13" fillId="0" borderId="123" xfId="78" applyFont="1" applyBorder="1" applyAlignment="1" applyProtection="1">
      <alignment horizontal="left" indent="1"/>
      <protection hidden="1"/>
    </xf>
    <xf numFmtId="0" fontId="7" fillId="0" borderId="124" xfId="78" applyBorder="1" applyAlignment="1" applyProtection="1">
      <alignment horizontal="left" indent="1"/>
      <protection hidden="1"/>
    </xf>
    <xf numFmtId="0" fontId="13" fillId="0" borderId="125" xfId="78" applyFont="1" applyBorder="1" applyAlignment="1" applyProtection="1">
      <alignment horizontal="left" indent="1"/>
      <protection hidden="1"/>
    </xf>
    <xf numFmtId="0" fontId="7" fillId="0" borderId="126" xfId="78" applyBorder="1" applyAlignment="1" applyProtection="1">
      <alignment horizontal="left" indent="1"/>
      <protection hidden="1"/>
    </xf>
    <xf numFmtId="0" fontId="13" fillId="0" borderId="127" xfId="78" applyFont="1" applyBorder="1" applyAlignment="1" applyProtection="1">
      <alignment horizontal="center"/>
      <protection hidden="1"/>
    </xf>
    <xf numFmtId="0" fontId="13" fillId="0" borderId="128" xfId="78" applyFont="1" applyBorder="1" applyAlignment="1" applyProtection="1">
      <alignment horizontal="center"/>
      <protection hidden="1"/>
    </xf>
    <xf numFmtId="0" fontId="13" fillId="0" borderId="129" xfId="78" applyFont="1" applyBorder="1" applyAlignment="1" applyProtection="1">
      <alignment horizontal="center"/>
      <protection hidden="1"/>
    </xf>
    <xf numFmtId="0" fontId="16" fillId="0" borderId="84" xfId="78" applyFont="1" applyBorder="1" applyAlignment="1" applyProtection="1">
      <alignment horizontal="left" vertical="center" indent="1"/>
      <protection hidden="1" locked="0"/>
    </xf>
    <xf numFmtId="0" fontId="15" fillId="0" borderId="80" xfId="78" applyFont="1" applyBorder="1" applyAlignment="1" applyProtection="1">
      <alignment horizontal="center" vertical="center"/>
      <protection hidden="1"/>
    </xf>
    <xf numFmtId="0" fontId="7" fillId="0" borderId="120" xfId="78" applyFont="1" applyBorder="1" applyProtection="1">
      <alignment/>
      <protection hidden="1" locked="0"/>
    </xf>
    <xf numFmtId="0" fontId="7" fillId="0" borderId="130" xfId="78" applyBorder="1" applyProtection="1">
      <alignment/>
      <protection hidden="1" locked="0"/>
    </xf>
    <xf numFmtId="0" fontId="18" fillId="0" borderId="120" xfId="78" applyFont="1" applyBorder="1" applyAlignment="1" applyProtection="1">
      <alignment horizontal="left" indent="1"/>
      <protection hidden="1" locked="0"/>
    </xf>
    <xf numFmtId="0" fontId="7" fillId="0" borderId="131" xfId="78" applyFont="1" applyBorder="1" applyAlignment="1" applyProtection="1">
      <alignment horizontal="left" indent="1"/>
      <protection hidden="1"/>
    </xf>
    <xf numFmtId="0" fontId="7" fillId="0" borderId="59" xfId="78" applyFont="1" applyBorder="1" applyAlignment="1" applyProtection="1">
      <alignment horizontal="left" indent="1"/>
      <protection hidden="1"/>
    </xf>
    <xf numFmtId="0" fontId="7" fillId="0" borderId="132" xfId="78" applyFont="1" applyBorder="1" applyAlignment="1" applyProtection="1">
      <alignment horizontal="left" indent="1"/>
      <protection hidden="1"/>
    </xf>
    <xf numFmtId="14" fontId="18" fillId="0" borderId="120" xfId="78" applyNumberFormat="1" applyFont="1" applyBorder="1" applyAlignment="1" applyProtection="1">
      <alignment/>
      <protection hidden="1" locked="0"/>
    </xf>
    <xf numFmtId="0" fontId="7" fillId="0" borderId="120" xfId="78" applyBorder="1" applyProtection="1">
      <alignment/>
      <protection hidden="1" locked="0"/>
    </xf>
    <xf numFmtId="20" fontId="18" fillId="0" borderId="120" xfId="78" applyNumberFormat="1" applyFont="1" applyBorder="1" applyAlignment="1" applyProtection="1">
      <alignment horizontal="center"/>
      <protection hidden="1" locked="0"/>
    </xf>
    <xf numFmtId="0" fontId="18" fillId="0" borderId="120" xfId="78" applyFont="1" applyBorder="1" applyAlignment="1" applyProtection="1">
      <alignment horizontal="left" indent="1"/>
      <protection hidden="1" locked="0"/>
    </xf>
    <xf numFmtId="0" fontId="18" fillId="0" borderId="120" xfId="78" applyFont="1" applyBorder="1" applyAlignment="1" applyProtection="1">
      <alignment horizontal="center"/>
      <protection hidden="1" locked="0"/>
    </xf>
    <xf numFmtId="14" fontId="7" fillId="0" borderId="133" xfId="78" applyNumberFormat="1" applyBorder="1" applyAlignment="1" applyProtection="1">
      <alignment horizontal="left" indent="1"/>
      <protection hidden="1" locked="0"/>
    </xf>
    <xf numFmtId="14" fontId="7" fillId="0" borderId="133" xfId="78" applyNumberFormat="1" applyFont="1" applyBorder="1" applyAlignment="1" applyProtection="1">
      <alignment horizontal="left" indent="1"/>
      <protection hidden="1" locked="0"/>
    </xf>
    <xf numFmtId="0" fontId="7" fillId="0" borderId="131" xfId="78" applyFont="1" applyBorder="1" applyAlignment="1" applyProtection="1">
      <alignment horizontal="left" indent="1"/>
      <protection hidden="1"/>
    </xf>
    <xf numFmtId="0" fontId="7" fillId="0" borderId="59" xfId="78" applyFont="1" applyBorder="1" applyAlignment="1" applyProtection="1">
      <alignment horizontal="left" indent="1"/>
      <protection hidden="1"/>
    </xf>
    <xf numFmtId="0" fontId="7" fillId="0" borderId="132" xfId="78" applyFont="1" applyBorder="1" applyAlignment="1" applyProtection="1">
      <alignment horizontal="left" indent="1"/>
      <protection hidden="1"/>
    </xf>
    <xf numFmtId="0" fontId="13" fillId="0" borderId="62" xfId="78" applyFont="1" applyBorder="1" applyAlignment="1" applyProtection="1">
      <alignment horizontal="left" vertical="top" wrapText="1" indent="1"/>
      <protection hidden="1" locked="0"/>
    </xf>
    <xf numFmtId="0" fontId="13" fillId="0" borderId="61" xfId="78" applyFont="1" applyBorder="1" applyAlignment="1" applyProtection="1">
      <alignment horizontal="left" vertical="top" wrapText="1" indent="1"/>
      <protection hidden="1" locked="0"/>
    </xf>
    <xf numFmtId="0" fontId="13" fillId="0" borderId="60" xfId="78" applyFont="1" applyBorder="1" applyAlignment="1" applyProtection="1">
      <alignment horizontal="left" vertical="top" wrapText="1" indent="1"/>
      <protection hidden="1" locked="0"/>
    </xf>
    <xf numFmtId="0" fontId="13" fillId="0" borderId="62" xfId="78" applyFont="1" applyBorder="1" applyAlignment="1" applyProtection="1">
      <alignment horizontal="left" vertical="top" wrapText="1" indent="1"/>
      <protection hidden="1" locked="0"/>
    </xf>
    <xf numFmtId="0" fontId="13" fillId="0" borderId="61" xfId="78" applyFont="1" applyBorder="1" applyAlignment="1" applyProtection="1">
      <alignment horizontal="left" vertical="top" wrapText="1" indent="1"/>
      <protection hidden="1" locked="0"/>
    </xf>
    <xf numFmtId="0" fontId="13" fillId="0" borderId="60" xfId="78" applyFont="1" applyBorder="1" applyAlignment="1" applyProtection="1">
      <alignment horizontal="left" vertical="top" wrapText="1" indent="1"/>
      <protection hidden="1" locked="0"/>
    </xf>
    <xf numFmtId="20" fontId="18" fillId="0" borderId="130" xfId="78" applyNumberFormat="1" applyFont="1" applyBorder="1" applyAlignment="1" applyProtection="1">
      <alignment horizontal="center"/>
      <protection hidden="1" locked="0"/>
    </xf>
    <xf numFmtId="0" fontId="18" fillId="0" borderId="130" xfId="78" applyFont="1" applyBorder="1" applyAlignment="1" applyProtection="1">
      <alignment horizontal="center"/>
      <protection hidden="1" locked="0"/>
    </xf>
    <xf numFmtId="0" fontId="13" fillId="0" borderId="134" xfId="78" applyFont="1" applyBorder="1" applyAlignment="1" applyProtection="1">
      <alignment horizontal="left" vertical="center"/>
      <protection hidden="1" locked="0"/>
    </xf>
    <xf numFmtId="0" fontId="13" fillId="0" borderId="135" xfId="78" applyFont="1" applyBorder="1" applyAlignment="1" applyProtection="1">
      <alignment horizontal="left" vertical="center"/>
      <protection hidden="1" locked="0"/>
    </xf>
    <xf numFmtId="0" fontId="13" fillId="0" borderId="136" xfId="78" applyFont="1" applyBorder="1" applyAlignment="1" applyProtection="1">
      <alignment horizontal="left" vertical="center"/>
      <protection hidden="1" locked="0"/>
    </xf>
    <xf numFmtId="0" fontId="13" fillId="0" borderId="64" xfId="78" applyFont="1" applyBorder="1" applyAlignment="1" applyProtection="1">
      <alignment horizontal="left" vertical="center"/>
      <protection hidden="1" locked="0"/>
    </xf>
    <xf numFmtId="0" fontId="7" fillId="0" borderId="133" xfId="78" applyBorder="1" applyAlignment="1" applyProtection="1">
      <alignment horizontal="left" indent="1"/>
      <protection hidden="1" locked="0"/>
    </xf>
    <xf numFmtId="0" fontId="18" fillId="0" borderId="120" xfId="78" applyFont="1" applyBorder="1" applyAlignment="1" applyProtection="1">
      <alignment/>
      <protection hidden="1" locked="0"/>
    </xf>
    <xf numFmtId="0" fontId="14" fillId="0" borderId="123" xfId="78" applyFont="1" applyBorder="1" applyAlignment="1" applyProtection="1">
      <alignment horizontal="left" vertical="center" indent="1"/>
      <protection hidden="1" locked="0"/>
    </xf>
    <xf numFmtId="0" fontId="14" fillId="0" borderId="124" xfId="78" applyFont="1" applyBorder="1" applyAlignment="1" applyProtection="1">
      <alignment horizontal="left" vertical="center" indent="1"/>
      <protection hidden="1" locked="0"/>
    </xf>
    <xf numFmtId="0" fontId="14" fillId="0" borderId="137" xfId="78" applyFont="1" applyBorder="1" applyAlignment="1" applyProtection="1">
      <alignment horizontal="left" vertical="center" indent="1"/>
      <protection hidden="1" locked="0"/>
    </xf>
    <xf numFmtId="0" fontId="14" fillId="0" borderId="138" xfId="78" applyFont="1" applyBorder="1" applyAlignment="1" applyProtection="1">
      <alignment horizontal="left" vertical="center" indent="1"/>
      <protection hidden="1" locked="0"/>
    </xf>
    <xf numFmtId="0" fontId="14" fillId="0" borderId="137" xfId="78" applyFont="1" applyBorder="1" applyAlignment="1" applyProtection="1">
      <alignment horizontal="left" vertical="top" indent="1"/>
      <protection hidden="1" locked="0"/>
    </xf>
    <xf numFmtId="0" fontId="14" fillId="0" borderId="138" xfId="78" applyFont="1" applyBorder="1" applyAlignment="1" applyProtection="1">
      <alignment horizontal="left" vertical="top" indent="1"/>
      <protection hidden="1" locked="0"/>
    </xf>
    <xf numFmtId="0" fontId="14" fillId="0" borderId="139" xfId="78" applyFont="1" applyBorder="1" applyAlignment="1" applyProtection="1">
      <alignment horizontal="left" vertical="top" indent="1"/>
      <protection hidden="1" locked="0"/>
    </xf>
    <xf numFmtId="0" fontId="14" fillId="0" borderId="140" xfId="78" applyFont="1" applyBorder="1" applyAlignment="1" applyProtection="1">
      <alignment horizontal="left" vertical="top" indent="1"/>
      <protection hidden="1" locked="0"/>
    </xf>
    <xf numFmtId="165" fontId="18" fillId="0" borderId="141" xfId="78" applyNumberFormat="1" applyFont="1" applyBorder="1" applyAlignment="1" applyProtection="1">
      <alignment horizontal="left" vertical="center" indent="1"/>
      <protection hidden="1" locked="0"/>
    </xf>
    <xf numFmtId="165" fontId="7" fillId="0" borderId="142" xfId="78" applyNumberFormat="1" applyBorder="1" applyAlignment="1" applyProtection="1">
      <alignment horizontal="left" vertical="center" indent="1"/>
      <protection hidden="1" locked="0"/>
    </xf>
    <xf numFmtId="0" fontId="16" fillId="40" borderId="85" xfId="78" applyFont="1" applyFill="1" applyBorder="1" applyAlignment="1" applyProtection="1">
      <alignment horizontal="left" vertical="center" indent="1"/>
      <protection hidden="1" locked="0"/>
    </xf>
    <xf numFmtId="0" fontId="21" fillId="40" borderId="85" xfId="78" applyFont="1" applyFill="1" applyBorder="1" applyAlignment="1" applyProtection="1">
      <alignment horizontal="left" vertical="center" indent="1"/>
      <protection hidden="1" locked="0"/>
    </xf>
    <xf numFmtId="0" fontId="21" fillId="40" borderId="84" xfId="78" applyFont="1" applyFill="1" applyBorder="1" applyAlignment="1" applyProtection="1">
      <alignment horizontal="left" vertical="center" indent="1"/>
      <protection hidden="1" locked="0"/>
    </xf>
    <xf numFmtId="0" fontId="14" fillId="0" borderId="120" xfId="78" applyFont="1" applyBorder="1" applyAlignment="1" applyProtection="1">
      <alignment horizontal="center"/>
      <protection hidden="1" locked="0"/>
    </xf>
    <xf numFmtId="0" fontId="18" fillId="0" borderId="120" xfId="78" applyFont="1" applyBorder="1" applyAlignment="1" applyProtection="1" quotePrefix="1">
      <alignment horizontal="left" indent="1"/>
      <protection hidden="1" locked="0"/>
    </xf>
    <xf numFmtId="165" fontId="18" fillId="0" borderId="141" xfId="78" applyNumberFormat="1" applyFont="1" applyBorder="1" applyAlignment="1" applyProtection="1" quotePrefix="1">
      <alignment horizontal="left" vertical="center" indent="1"/>
      <protection hidden="1" locked="0"/>
    </xf>
    <xf numFmtId="0" fontId="14" fillId="0" borderId="137" xfId="78" applyFont="1" applyBorder="1" applyAlignment="1" applyProtection="1" quotePrefix="1">
      <alignment horizontal="left" vertical="top" indent="1"/>
      <protection hidden="1" locked="0"/>
    </xf>
    <xf numFmtId="0" fontId="7" fillId="0" borderId="0" xfId="78" applyFill="1" applyProtection="1">
      <alignment/>
      <protection hidden="1"/>
    </xf>
    <xf numFmtId="0" fontId="7" fillId="0" borderId="133" xfId="78" applyFill="1" applyBorder="1" applyAlignment="1" applyProtection="1">
      <alignment horizontal="left" indent="1"/>
      <protection hidden="1" locked="0"/>
    </xf>
    <xf numFmtId="14" fontId="7" fillId="0" borderId="133" xfId="78" applyNumberFormat="1" applyFill="1" applyBorder="1" applyAlignment="1" applyProtection="1">
      <alignment horizontal="left" indent="1"/>
      <protection hidden="1" locked="0"/>
    </xf>
    <xf numFmtId="0" fontId="13" fillId="0" borderId="59" xfId="78" applyFont="1" applyFill="1" applyBorder="1" applyAlignment="1" applyProtection="1">
      <alignment horizontal="right"/>
      <protection hidden="1"/>
    </xf>
    <xf numFmtId="0" fontId="13" fillId="0" borderId="59" xfId="78" applyFont="1" applyFill="1" applyBorder="1" applyAlignment="1" applyProtection="1">
      <alignment/>
      <protection hidden="1"/>
    </xf>
    <xf numFmtId="0" fontId="13" fillId="0" borderId="60" xfId="78" applyFont="1" applyFill="1" applyBorder="1" applyAlignment="1" applyProtection="1">
      <alignment horizontal="left" vertical="top" wrapText="1" indent="1"/>
      <protection hidden="1" locked="0"/>
    </xf>
    <xf numFmtId="0" fontId="13" fillId="0" borderId="61" xfId="78" applyFont="1" applyFill="1" applyBorder="1" applyAlignment="1" applyProtection="1">
      <alignment horizontal="left" vertical="top" wrapText="1" indent="1"/>
      <protection hidden="1" locked="0"/>
    </xf>
    <xf numFmtId="0" fontId="13" fillId="0" borderId="62" xfId="78" applyFont="1" applyFill="1" applyBorder="1" applyAlignment="1" applyProtection="1">
      <alignment horizontal="left" vertical="top" wrapText="1" indent="1"/>
      <protection hidden="1" locked="0"/>
    </xf>
    <xf numFmtId="0" fontId="7" fillId="0" borderId="132" xfId="78" applyFont="1" applyFill="1" applyBorder="1" applyAlignment="1" applyProtection="1">
      <alignment horizontal="left" indent="1"/>
      <protection hidden="1"/>
    </xf>
    <xf numFmtId="0" fontId="7" fillId="0" borderId="59" xfId="78" applyFont="1" applyFill="1" applyBorder="1" applyAlignment="1" applyProtection="1">
      <alignment horizontal="left" indent="1"/>
      <protection hidden="1"/>
    </xf>
    <xf numFmtId="0" fontId="7" fillId="0" borderId="131" xfId="78" applyFont="1" applyFill="1" applyBorder="1" applyAlignment="1" applyProtection="1">
      <alignment horizontal="left" indent="1"/>
      <protection hidden="1"/>
    </xf>
    <xf numFmtId="0" fontId="13" fillId="0" borderId="60" xfId="78" applyFont="1" applyFill="1" applyBorder="1" applyAlignment="1" applyProtection="1">
      <alignment horizontal="left" vertical="top" wrapText="1" indent="1"/>
      <protection hidden="1" locked="0"/>
    </xf>
    <xf numFmtId="0" fontId="13" fillId="0" borderId="61" xfId="78" applyFont="1" applyFill="1" applyBorder="1" applyAlignment="1" applyProtection="1">
      <alignment horizontal="left" vertical="top" wrapText="1" indent="1"/>
      <protection hidden="1" locked="0"/>
    </xf>
    <xf numFmtId="0" fontId="13" fillId="0" borderId="62" xfId="78" applyFont="1" applyFill="1" applyBorder="1" applyAlignment="1" applyProtection="1">
      <alignment horizontal="left" vertical="top" wrapText="1" indent="1"/>
      <protection hidden="1" locked="0"/>
    </xf>
    <xf numFmtId="0" fontId="7" fillId="0" borderId="132" xfId="78" applyFont="1" applyFill="1" applyBorder="1" applyAlignment="1" applyProtection="1">
      <alignment horizontal="left" indent="1"/>
      <protection hidden="1"/>
    </xf>
    <xf numFmtId="0" fontId="7" fillId="0" borderId="59" xfId="78" applyFont="1" applyFill="1" applyBorder="1" applyAlignment="1" applyProtection="1">
      <alignment horizontal="left" indent="1"/>
      <protection hidden="1"/>
    </xf>
    <xf numFmtId="0" fontId="7" fillId="0" borderId="131" xfId="78" applyFont="1" applyFill="1" applyBorder="1" applyAlignment="1" applyProtection="1">
      <alignment horizontal="left" indent="1"/>
      <protection hidden="1"/>
    </xf>
    <xf numFmtId="0" fontId="7" fillId="0" borderId="60" xfId="78" applyFill="1" applyBorder="1" applyAlignment="1" applyProtection="1">
      <alignment horizontal="left" wrapText="1" indent="1"/>
      <protection hidden="1"/>
    </xf>
    <xf numFmtId="0" fontId="7" fillId="0" borderId="61" xfId="78" applyFill="1" applyBorder="1" applyAlignment="1" applyProtection="1">
      <alignment horizontal="left" wrapText="1" indent="1"/>
      <protection hidden="1"/>
    </xf>
    <xf numFmtId="0" fontId="7" fillId="0" borderId="62" xfId="78" applyFill="1" applyBorder="1" applyAlignment="1" applyProtection="1">
      <alignment horizontal="left" indent="1"/>
      <protection hidden="1"/>
    </xf>
    <xf numFmtId="0" fontId="20" fillId="0" borderId="63" xfId="78" applyFont="1" applyFill="1" applyBorder="1" applyAlignment="1" applyProtection="1">
      <alignment horizontal="center" vertical="center"/>
      <protection hidden="1" locked="0"/>
    </xf>
    <xf numFmtId="0" fontId="13" fillId="0" borderId="135" xfId="78" applyFont="1" applyFill="1" applyBorder="1" applyAlignment="1" applyProtection="1">
      <alignment horizontal="left" vertical="center"/>
      <protection hidden="1" locked="0"/>
    </xf>
    <xf numFmtId="0" fontId="13" fillId="0" borderId="136" xfId="78" applyFont="1" applyFill="1" applyBorder="1" applyAlignment="1" applyProtection="1">
      <alignment horizontal="left" vertical="center"/>
      <protection hidden="1" locked="0"/>
    </xf>
    <xf numFmtId="0" fontId="13" fillId="0" borderId="134" xfId="78" applyFont="1" applyFill="1" applyBorder="1" applyAlignment="1" applyProtection="1">
      <alignment horizontal="left" vertical="center"/>
      <protection hidden="1" locked="0"/>
    </xf>
    <xf numFmtId="0" fontId="20" fillId="0" borderId="64" xfId="78" applyFont="1" applyFill="1" applyBorder="1" applyAlignment="1" applyProtection="1">
      <alignment horizontal="center" vertical="center"/>
      <protection hidden="1" locked="0"/>
    </xf>
    <xf numFmtId="170" fontId="13" fillId="0" borderId="64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78" applyFont="1" applyFill="1" applyBorder="1" applyAlignment="1" applyProtection="1">
      <alignment horizontal="left" indent="1"/>
      <protection hidden="1"/>
    </xf>
    <xf numFmtId="170" fontId="13" fillId="0" borderId="65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66" xfId="78" applyFont="1" applyFill="1" applyBorder="1" applyAlignment="1" applyProtection="1">
      <alignment horizontal="center"/>
      <protection hidden="1"/>
    </xf>
    <xf numFmtId="0" fontId="13" fillId="0" borderId="67" xfId="78" applyFont="1" applyFill="1" applyBorder="1" applyAlignment="1" applyProtection="1">
      <alignment horizontal="center"/>
      <protection hidden="1"/>
    </xf>
    <xf numFmtId="0" fontId="13" fillId="0" borderId="67" xfId="78" applyFont="1" applyFill="1" applyBorder="1" applyAlignment="1" applyProtection="1">
      <alignment horizontal="left" indent="1"/>
      <protection hidden="1"/>
    </xf>
    <xf numFmtId="0" fontId="13" fillId="0" borderId="68" xfId="78" applyFont="1" applyFill="1" applyBorder="1" applyAlignment="1" applyProtection="1">
      <alignment horizontal="left" indent="1"/>
      <protection hidden="1"/>
    </xf>
    <xf numFmtId="0" fontId="13" fillId="0" borderId="69" xfId="78" applyFont="1" applyFill="1" applyBorder="1" applyAlignment="1" applyProtection="1">
      <alignment horizontal="center"/>
      <protection hidden="1"/>
    </xf>
    <xf numFmtId="0" fontId="7" fillId="0" borderId="67" xfId="78" applyFill="1" applyBorder="1" applyProtection="1">
      <alignment/>
      <protection hidden="1"/>
    </xf>
    <xf numFmtId="0" fontId="13" fillId="0" borderId="70" xfId="78" applyFont="1" applyFill="1" applyBorder="1" applyAlignment="1" applyProtection="1">
      <alignment horizontal="center"/>
      <protection hidden="1"/>
    </xf>
    <xf numFmtId="0" fontId="13" fillId="0" borderId="71" xfId="78" applyFont="1" applyFill="1" applyBorder="1" applyAlignment="1" applyProtection="1">
      <alignment horizontal="center"/>
      <protection hidden="1"/>
    </xf>
    <xf numFmtId="0" fontId="13" fillId="0" borderId="72" xfId="78" applyFont="1" applyFill="1" applyBorder="1" applyAlignment="1" applyProtection="1">
      <alignment horizontal="left" indent="1"/>
      <protection hidden="1"/>
    </xf>
    <xf numFmtId="0" fontId="13" fillId="0" borderId="73" xfId="78" applyFont="1" applyFill="1" applyBorder="1" applyAlignment="1" applyProtection="1">
      <alignment horizontal="left" indent="1"/>
      <protection hidden="1"/>
    </xf>
    <xf numFmtId="0" fontId="7" fillId="0" borderId="74" xfId="78" applyFont="1" applyFill="1" applyBorder="1" applyAlignment="1" applyProtection="1">
      <alignment horizontal="left" indent="1"/>
      <protection hidden="1"/>
    </xf>
    <xf numFmtId="0" fontId="13" fillId="0" borderId="75" xfId="78" applyFont="1" applyFill="1" applyBorder="1" applyAlignment="1" applyProtection="1">
      <alignment horizontal="left" indent="1"/>
      <protection hidden="1"/>
    </xf>
    <xf numFmtId="0" fontId="13" fillId="0" borderId="76" xfId="78" applyFont="1" applyFill="1" applyBorder="1" applyAlignment="1" applyProtection="1">
      <alignment horizontal="left" indent="1"/>
      <protection hidden="1"/>
    </xf>
    <xf numFmtId="0" fontId="13" fillId="0" borderId="77" xfId="78" applyFont="1" applyFill="1" applyBorder="1" applyAlignment="1" applyProtection="1">
      <alignment horizontal="left" indent="1"/>
      <protection hidden="1"/>
    </xf>
    <xf numFmtId="0" fontId="13" fillId="0" borderId="78" xfId="78" applyFont="1" applyFill="1" applyBorder="1" applyAlignment="1" applyProtection="1">
      <alignment horizontal="left" indent="1"/>
      <protection hidden="1"/>
    </xf>
    <xf numFmtId="0" fontId="11" fillId="0" borderId="0" xfId="78" applyFont="1" applyFill="1" applyBorder="1" applyAlignment="1" applyProtection="1">
      <alignment horizontal="left" indent="1"/>
      <protection hidden="1"/>
    </xf>
    <xf numFmtId="0" fontId="11" fillId="0" borderId="79" xfId="78" applyFont="1" applyFill="1" applyBorder="1" applyAlignment="1" applyProtection="1">
      <alignment horizontal="left" indent="1"/>
      <protection hidden="1"/>
    </xf>
    <xf numFmtId="0" fontId="13" fillId="0" borderId="79" xfId="78" applyFont="1" applyFill="1" applyBorder="1" applyAlignment="1" applyProtection="1">
      <alignment horizontal="left" indent="1"/>
      <protection hidden="1"/>
    </xf>
    <xf numFmtId="0" fontId="18" fillId="0" borderId="120" xfId="78" applyFont="1" applyFill="1" applyBorder="1" applyAlignment="1" applyProtection="1">
      <alignment/>
      <protection hidden="1" locked="0"/>
    </xf>
    <xf numFmtId="14" fontId="18" fillId="0" borderId="120" xfId="78" applyNumberFormat="1" applyFont="1" applyFill="1" applyBorder="1" applyAlignment="1" applyProtection="1">
      <alignment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8" fillId="0" borderId="130" xfId="78" applyFont="1" applyFill="1" applyBorder="1" applyAlignment="1" applyProtection="1">
      <alignment horizontal="center"/>
      <protection hidden="1" locked="0"/>
    </xf>
    <xf numFmtId="20" fontId="18" fillId="0" borderId="130" xfId="78" applyNumberFormat="1" applyFont="1" applyFill="1" applyBorder="1" applyAlignment="1" applyProtection="1">
      <alignment horizontal="center"/>
      <protection hidden="1" locked="0"/>
    </xf>
    <xf numFmtId="0" fontId="18" fillId="0" borderId="120" xfId="78" applyFont="1" applyFill="1" applyBorder="1" applyAlignment="1" applyProtection="1">
      <alignment horizontal="center"/>
      <protection hidden="1" locked="0"/>
    </xf>
    <xf numFmtId="20" fontId="18" fillId="0" borderId="120" xfId="78" applyNumberFormat="1" applyFont="1" applyFill="1" applyBorder="1" applyAlignment="1" applyProtection="1">
      <alignment horizontal="center"/>
      <protection hidden="1" locked="0"/>
    </xf>
    <xf numFmtId="0" fontId="17" fillId="0" borderId="0" xfId="78" applyFont="1" applyFill="1" applyProtection="1">
      <alignment/>
      <protection hidden="1"/>
    </xf>
    <xf numFmtId="0" fontId="13" fillId="0" borderId="0" xfId="78" applyFont="1" applyFill="1" applyAlignment="1" applyProtection="1">
      <alignment horizontal="left" indent="1"/>
      <protection hidden="1"/>
    </xf>
    <xf numFmtId="0" fontId="18" fillId="0" borderId="120" xfId="78" applyFont="1" applyFill="1" applyBorder="1" applyAlignment="1" applyProtection="1">
      <alignment horizontal="left" indent="1"/>
      <protection hidden="1" locked="0"/>
    </xf>
    <xf numFmtId="0" fontId="13" fillId="0" borderId="0" xfId="78" applyFont="1" applyFill="1" applyAlignment="1" applyProtection="1">
      <alignment horizontal="right" indent="1"/>
      <protection hidden="1"/>
    </xf>
    <xf numFmtId="0" fontId="18" fillId="0" borderId="120" xfId="78" applyFont="1" applyFill="1" applyBorder="1" applyAlignment="1" applyProtection="1">
      <alignment horizontal="left" indent="1"/>
      <protection hidden="1" locked="0"/>
    </xf>
    <xf numFmtId="0" fontId="15" fillId="0" borderId="0" xfId="78" applyFont="1" applyFill="1" applyBorder="1" applyAlignment="1" applyProtection="1">
      <alignment horizontal="center" vertical="center"/>
      <protection hidden="1"/>
    </xf>
    <xf numFmtId="0" fontId="7" fillId="0" borderId="130" xfId="78" applyFill="1" applyBorder="1" applyProtection="1">
      <alignment/>
      <protection hidden="1" locked="0"/>
    </xf>
    <xf numFmtId="0" fontId="16" fillId="0" borderId="80" xfId="78" applyFont="1" applyFill="1" applyBorder="1" applyAlignment="1" applyProtection="1">
      <alignment horizontal="center" vertical="center"/>
      <protection hidden="1"/>
    </xf>
    <xf numFmtId="0" fontId="15" fillId="0" borderId="80" xfId="78" applyFont="1" applyFill="1" applyBorder="1" applyAlignment="1" applyProtection="1">
      <alignment horizontal="center" vertical="center"/>
      <protection hidden="1"/>
    </xf>
    <xf numFmtId="0" fontId="7" fillId="0" borderId="120" xfId="78" applyFill="1" applyBorder="1" applyProtection="1">
      <alignment/>
      <protection hidden="1" locked="0"/>
    </xf>
    <xf numFmtId="0" fontId="17" fillId="0" borderId="80" xfId="78" applyFont="1" applyFill="1" applyBorder="1" applyAlignment="1" applyProtection="1">
      <alignment horizontal="center" vertical="center"/>
      <protection hidden="1"/>
    </xf>
    <xf numFmtId="0" fontId="19" fillId="0" borderId="80" xfId="78" applyFont="1" applyFill="1" applyBorder="1" applyAlignment="1" applyProtection="1">
      <alignment horizontal="center" vertical="center"/>
      <protection hidden="1"/>
    </xf>
    <xf numFmtId="0" fontId="19" fillId="0" borderId="81" xfId="78" applyFont="1" applyFill="1" applyBorder="1" applyAlignment="1" applyProtection="1">
      <alignment horizontal="center" vertical="center"/>
      <protection hidden="1"/>
    </xf>
    <xf numFmtId="0" fontId="19" fillId="0" borderId="82" xfId="78" applyFont="1" applyFill="1" applyBorder="1" applyAlignment="1" applyProtection="1">
      <alignment horizontal="center" vertical="center"/>
      <protection hidden="1"/>
    </xf>
    <xf numFmtId="0" fontId="19" fillId="0" borderId="83" xfId="78" applyFont="1" applyFill="1" applyBorder="1" applyAlignment="1" applyProtection="1">
      <alignment horizontal="center" vertical="center"/>
      <protection hidden="1"/>
    </xf>
    <xf numFmtId="0" fontId="15" fillId="0" borderId="84" xfId="78" applyFont="1" applyFill="1" applyBorder="1" applyAlignment="1" applyProtection="1">
      <alignment horizontal="right" vertical="center"/>
      <protection hidden="1"/>
    </xf>
    <xf numFmtId="0" fontId="7" fillId="0" borderId="85" xfId="78" applyFill="1" applyBorder="1" applyAlignment="1" applyProtection="1">
      <alignment vertical="center"/>
      <protection hidden="1"/>
    </xf>
    <xf numFmtId="0" fontId="7" fillId="0" borderId="86" xfId="78" applyFill="1" applyBorder="1" applyAlignment="1" applyProtection="1">
      <alignment vertical="center"/>
      <protection hidden="1"/>
    </xf>
    <xf numFmtId="0" fontId="17" fillId="0" borderId="117" xfId="78" applyFont="1" applyFill="1" applyBorder="1" applyAlignment="1" applyProtection="1">
      <alignment horizontal="center" vertical="center"/>
      <protection hidden="1"/>
    </xf>
    <xf numFmtId="0" fontId="19" fillId="0" borderId="87" xfId="78" applyFont="1" applyFill="1" applyBorder="1" applyAlignment="1" applyProtection="1">
      <alignment horizontal="center" vertical="center"/>
      <protection hidden="1"/>
    </xf>
    <xf numFmtId="0" fontId="19" fillId="0" borderId="88" xfId="78" applyFont="1" applyFill="1" applyBorder="1" applyAlignment="1" applyProtection="1">
      <alignment horizontal="center" vertical="center"/>
      <protection hidden="1"/>
    </xf>
    <xf numFmtId="0" fontId="19" fillId="0" borderId="89" xfId="78" applyFont="1" applyFill="1" applyBorder="1" applyAlignment="1" applyProtection="1">
      <alignment horizontal="center" vertical="center"/>
      <protection hidden="1"/>
    </xf>
    <xf numFmtId="0" fontId="13" fillId="0" borderId="90" xfId="78" applyFont="1" applyFill="1" applyBorder="1" applyAlignment="1" applyProtection="1">
      <alignment horizontal="center" vertical="center"/>
      <protection hidden="1"/>
    </xf>
    <xf numFmtId="165" fontId="7" fillId="0" borderId="142" xfId="78" applyNumberFormat="1" applyFill="1" applyBorder="1" applyAlignment="1" applyProtection="1">
      <alignment horizontal="left" vertical="center" indent="1"/>
      <protection hidden="1" locked="0"/>
    </xf>
    <xf numFmtId="165" fontId="18" fillId="0" borderId="141" xfId="78" applyNumberFormat="1" applyFont="1" applyFill="1" applyBorder="1" applyAlignment="1" applyProtection="1">
      <alignment horizontal="left" vertical="center" indent="1"/>
      <protection hidden="1" locked="0"/>
    </xf>
    <xf numFmtId="0" fontId="17" fillId="0" borderId="116" xfId="78" applyFont="1" applyFill="1" applyBorder="1" applyAlignment="1" applyProtection="1">
      <alignment horizontal="center" vertical="center"/>
      <protection hidden="1"/>
    </xf>
    <xf numFmtId="0" fontId="7" fillId="0" borderId="91" xfId="78" applyFont="1" applyFill="1" applyBorder="1" applyAlignment="1" applyProtection="1">
      <alignment horizontal="center" vertical="center"/>
      <protection hidden="1"/>
    </xf>
    <xf numFmtId="0" fontId="7" fillId="0" borderId="92" xfId="78" applyFont="1" applyFill="1" applyBorder="1" applyAlignment="1" applyProtection="1">
      <alignment horizontal="center" vertical="center"/>
      <protection hidden="1"/>
    </xf>
    <xf numFmtId="0" fontId="7" fillId="0" borderId="93" xfId="78" applyFont="1" applyFill="1" applyBorder="1" applyAlignment="1" applyProtection="1">
      <alignment horizontal="center" vertical="center"/>
      <protection hidden="1" locked="0"/>
    </xf>
    <xf numFmtId="0" fontId="7" fillId="0" borderId="94" xfId="78" applyFont="1" applyFill="1" applyBorder="1" applyAlignment="1" applyProtection="1">
      <alignment horizontal="center" vertical="center"/>
      <protection hidden="1" locked="0"/>
    </xf>
    <xf numFmtId="0" fontId="13" fillId="0" borderId="91" xfId="78" applyFont="1" applyFill="1" applyBorder="1" applyAlignment="1" applyProtection="1">
      <alignment horizontal="center" vertical="center"/>
      <protection hidden="1"/>
    </xf>
    <xf numFmtId="0" fontId="14" fillId="0" borderId="140" xfId="78" applyFont="1" applyFill="1" applyBorder="1" applyAlignment="1" applyProtection="1">
      <alignment horizontal="left" vertical="top" indent="1"/>
      <protection hidden="1" locked="0"/>
    </xf>
    <xf numFmtId="0" fontId="14" fillId="0" borderId="139" xfId="78" applyFont="1" applyFill="1" applyBorder="1" applyAlignment="1" applyProtection="1">
      <alignment horizontal="left" vertical="top" indent="1"/>
      <protection hidden="1" locked="0"/>
    </xf>
    <xf numFmtId="0" fontId="14" fillId="0" borderId="0" xfId="78" applyFont="1" applyFill="1" applyAlignment="1" applyProtection="1">
      <alignment horizontal="center" vertical="center"/>
      <protection hidden="1"/>
    </xf>
    <xf numFmtId="0" fontId="7" fillId="0" borderId="95" xfId="78" applyFont="1" applyFill="1" applyBorder="1" applyAlignment="1" applyProtection="1">
      <alignment horizontal="center" vertical="center"/>
      <protection hidden="1"/>
    </xf>
    <xf numFmtId="0" fontId="7" fillId="0" borderId="96" xfId="78" applyFont="1" applyFill="1" applyBorder="1" applyAlignment="1" applyProtection="1">
      <alignment horizontal="center" vertical="center"/>
      <protection hidden="1"/>
    </xf>
    <xf numFmtId="0" fontId="7" fillId="0" borderId="64" xfId="78" applyFont="1" applyFill="1" applyBorder="1" applyAlignment="1" applyProtection="1">
      <alignment horizontal="center" vertical="center"/>
      <protection hidden="1" locked="0"/>
    </xf>
    <xf numFmtId="0" fontId="7" fillId="0" borderId="97" xfId="78" applyFont="1" applyFill="1" applyBorder="1" applyAlignment="1" applyProtection="1">
      <alignment horizontal="center" vertical="center"/>
      <protection hidden="1" locked="0"/>
    </xf>
    <xf numFmtId="0" fontId="13" fillId="0" borderId="95" xfId="78" applyFont="1" applyFill="1" applyBorder="1" applyAlignment="1" applyProtection="1">
      <alignment horizontal="center" vertical="center"/>
      <protection hidden="1"/>
    </xf>
    <xf numFmtId="0" fontId="14" fillId="0" borderId="138" xfId="78" applyFont="1" applyFill="1" applyBorder="1" applyAlignment="1" applyProtection="1">
      <alignment horizontal="left" vertical="top" indent="1"/>
      <protection hidden="1" locked="0"/>
    </xf>
    <xf numFmtId="0" fontId="14" fillId="0" borderId="137" xfId="78" applyFont="1" applyFill="1" applyBorder="1" applyAlignment="1" applyProtection="1">
      <alignment horizontal="left" vertical="top" indent="1"/>
      <protection hidden="1" locked="0"/>
    </xf>
    <xf numFmtId="0" fontId="14" fillId="0" borderId="138" xfId="78" applyFont="1" applyFill="1" applyBorder="1" applyAlignment="1" applyProtection="1">
      <alignment horizontal="left" vertical="center" indent="1"/>
      <protection hidden="1" locked="0"/>
    </xf>
    <xf numFmtId="0" fontId="14" fillId="0" borderId="137" xfId="78" applyFont="1" applyFill="1" applyBorder="1" applyAlignment="1" applyProtection="1">
      <alignment horizontal="left" vertical="center" indent="1"/>
      <protection hidden="1" locked="0"/>
    </xf>
    <xf numFmtId="0" fontId="7" fillId="0" borderId="98" xfId="78" applyFont="1" applyFill="1" applyBorder="1" applyAlignment="1" applyProtection="1">
      <alignment horizontal="center" vertical="center"/>
      <protection hidden="1"/>
    </xf>
    <xf numFmtId="0" fontId="7" fillId="0" borderId="99" xfId="78" applyFont="1" applyFill="1" applyBorder="1" applyAlignment="1" applyProtection="1">
      <alignment horizontal="center" vertical="center"/>
      <protection hidden="1"/>
    </xf>
    <xf numFmtId="0" fontId="7" fillId="0" borderId="100" xfId="78" applyFont="1" applyFill="1" applyBorder="1" applyAlignment="1" applyProtection="1">
      <alignment horizontal="center" vertical="center"/>
      <protection hidden="1" locked="0"/>
    </xf>
    <xf numFmtId="0" fontId="7" fillId="0" borderId="101" xfId="78" applyFont="1" applyFill="1" applyBorder="1" applyAlignment="1" applyProtection="1">
      <alignment horizontal="center" vertical="center"/>
      <protection hidden="1" locked="0"/>
    </xf>
    <xf numFmtId="0" fontId="13" fillId="0" borderId="98" xfId="78" applyFont="1" applyFill="1" applyBorder="1" applyAlignment="1" applyProtection="1">
      <alignment horizontal="center" vertical="center"/>
      <protection hidden="1"/>
    </xf>
    <xf numFmtId="0" fontId="14" fillId="0" borderId="124" xfId="78" applyFont="1" applyFill="1" applyBorder="1" applyAlignment="1" applyProtection="1">
      <alignment horizontal="left" vertical="center" indent="1"/>
      <protection hidden="1" locked="0"/>
    </xf>
    <xf numFmtId="0" fontId="14" fillId="0" borderId="123" xfId="78" applyFont="1" applyFill="1" applyBorder="1" applyAlignment="1" applyProtection="1">
      <alignment horizontal="left" vertical="center" indent="1"/>
      <protection hidden="1" locked="0"/>
    </xf>
    <xf numFmtId="0" fontId="7" fillId="0" borderId="0" xfId="78" applyFill="1" applyBorder="1" applyProtection="1">
      <alignment/>
      <protection hidden="1"/>
    </xf>
    <xf numFmtId="0" fontId="13" fillId="0" borderId="102" xfId="78" applyFont="1" applyFill="1" applyBorder="1" applyAlignment="1" applyProtection="1">
      <alignment horizontal="center" vertical="top"/>
      <protection hidden="1"/>
    </xf>
    <xf numFmtId="0" fontId="13" fillId="0" borderId="103" xfId="78" applyFont="1" applyFill="1" applyBorder="1" applyAlignment="1" applyProtection="1">
      <alignment horizontal="center" vertical="top"/>
      <protection hidden="1"/>
    </xf>
    <xf numFmtId="0" fontId="13" fillId="0" borderId="104" xfId="78" applyFont="1" applyFill="1" applyBorder="1" applyAlignment="1" applyProtection="1">
      <alignment horizontal="center" vertical="top"/>
      <protection hidden="1"/>
    </xf>
    <xf numFmtId="0" fontId="13" fillId="0" borderId="105" xfId="78" applyFont="1" applyFill="1" applyBorder="1" applyAlignment="1" applyProtection="1">
      <alignment horizontal="center" vertical="top"/>
      <protection hidden="1"/>
    </xf>
    <xf numFmtId="0" fontId="13" fillId="0" borderId="106" xfId="78" applyFont="1" applyFill="1" applyBorder="1" applyAlignment="1" applyProtection="1">
      <alignment horizontal="center" vertical="top"/>
      <protection hidden="1"/>
    </xf>
    <xf numFmtId="0" fontId="13" fillId="0" borderId="117" xfId="78" applyFont="1" applyFill="1" applyBorder="1" applyAlignment="1" applyProtection="1">
      <alignment horizontal="center" vertical="center" wrapText="1"/>
      <protection hidden="1"/>
    </xf>
    <xf numFmtId="0" fontId="7" fillId="0" borderId="126" xfId="78" applyFill="1" applyBorder="1" applyAlignment="1" applyProtection="1">
      <alignment horizontal="left" indent="1"/>
      <protection hidden="1"/>
    </xf>
    <xf numFmtId="0" fontId="13" fillId="0" borderId="125" xfId="78" applyFont="1" applyFill="1" applyBorder="1" applyAlignment="1" applyProtection="1">
      <alignment horizontal="left" indent="1"/>
      <protection hidden="1"/>
    </xf>
    <xf numFmtId="0" fontId="13" fillId="0" borderId="122" xfId="78" applyFont="1" applyFill="1" applyBorder="1" applyAlignment="1" applyProtection="1">
      <alignment horizontal="center"/>
      <protection hidden="1"/>
    </xf>
    <xf numFmtId="0" fontId="13" fillId="0" borderId="121" xfId="78" applyFont="1" applyFill="1" applyBorder="1" applyAlignment="1" applyProtection="1">
      <alignment horizontal="center"/>
      <protection hidden="1"/>
    </xf>
    <xf numFmtId="0" fontId="13" fillId="0" borderId="129" xfId="78" applyFont="1" applyFill="1" applyBorder="1" applyAlignment="1" applyProtection="1">
      <alignment horizontal="center"/>
      <protection hidden="1"/>
    </xf>
    <xf numFmtId="0" fontId="13" fillId="0" borderId="128" xfId="78" applyFont="1" applyFill="1" applyBorder="1" applyAlignment="1" applyProtection="1">
      <alignment horizontal="center"/>
      <protection hidden="1"/>
    </xf>
    <xf numFmtId="0" fontId="13" fillId="0" borderId="127" xfId="78" applyFont="1" applyFill="1" applyBorder="1" applyAlignment="1" applyProtection="1">
      <alignment horizontal="center"/>
      <protection hidden="1"/>
    </xf>
    <xf numFmtId="0" fontId="13" fillId="0" borderId="116" xfId="78" applyFont="1" applyFill="1" applyBorder="1" applyAlignment="1" applyProtection="1">
      <alignment horizontal="center" vertical="center" wrapText="1"/>
      <protection hidden="1"/>
    </xf>
    <xf numFmtId="0" fontId="7" fillId="0" borderId="124" xfId="78" applyFill="1" applyBorder="1" applyAlignment="1" applyProtection="1">
      <alignment horizontal="left" indent="1"/>
      <protection hidden="1"/>
    </xf>
    <xf numFmtId="0" fontId="13" fillId="0" borderId="123" xfId="78" applyFont="1" applyFill="1" applyBorder="1" applyAlignment="1" applyProtection="1">
      <alignment horizontal="left" indent="1"/>
      <protection hidden="1"/>
    </xf>
    <xf numFmtId="0" fontId="21" fillId="0" borderId="84" xfId="78" applyFont="1" applyFill="1" applyBorder="1" applyAlignment="1" applyProtection="1">
      <alignment horizontal="left" vertical="center" indent="1"/>
      <protection hidden="1" locked="0"/>
    </xf>
    <xf numFmtId="0" fontId="21" fillId="0" borderId="85" xfId="78" applyFont="1" applyFill="1" applyBorder="1" applyAlignment="1" applyProtection="1">
      <alignment horizontal="left" vertical="center" indent="1"/>
      <protection hidden="1" locked="0"/>
    </xf>
    <xf numFmtId="0" fontId="16" fillId="0" borderId="85" xfId="78" applyFont="1" applyFill="1" applyBorder="1" applyAlignment="1" applyProtection="1">
      <alignment horizontal="left" vertical="center" indent="1"/>
      <protection hidden="1" locked="0"/>
    </xf>
    <xf numFmtId="0" fontId="15" fillId="0" borderId="86" xfId="78" applyFont="1" applyFill="1" applyBorder="1" applyAlignment="1" applyProtection="1">
      <alignment horizontal="left" vertical="top" indent="1"/>
      <protection hidden="1"/>
    </xf>
    <xf numFmtId="0" fontId="11" fillId="0" borderId="119" xfId="78" applyFont="1" applyFill="1" applyBorder="1" applyAlignment="1" applyProtection="1">
      <alignment vertical="center" wrapText="1"/>
      <protection hidden="1"/>
    </xf>
    <xf numFmtId="0" fontId="14" fillId="0" borderId="120" xfId="78" applyFont="1" applyFill="1" applyBorder="1" applyAlignment="1" applyProtection="1">
      <alignment horizontal="center"/>
      <protection hidden="1" locked="0"/>
    </xf>
    <xf numFmtId="14" fontId="14" fillId="0" borderId="120" xfId="78" applyNumberFormat="1" applyFont="1" applyFill="1" applyBorder="1" applyAlignment="1" applyProtection="1">
      <alignment horizontal="center"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4" fillId="0" borderId="120" xfId="78" applyFont="1" applyFill="1" applyBorder="1" applyAlignment="1" applyProtection="1">
      <alignment horizontal="left" indent="1"/>
      <protection hidden="1" locked="0"/>
    </xf>
    <xf numFmtId="0" fontId="12" fillId="0" borderId="0" xfId="78" applyFont="1" applyFill="1" applyAlignment="1" applyProtection="1">
      <alignment horizontal="center"/>
      <protection hidden="1"/>
    </xf>
    <xf numFmtId="0" fontId="11" fillId="0" borderId="0" xfId="78" applyFont="1" applyFill="1" applyAlignment="1" applyProtection="1">
      <alignment vertical="center" wrapText="1"/>
      <protection hidden="1"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3" xfId="79"/>
    <cellStyle name="Normální 3 2" xfId="80"/>
    <cellStyle name="Normální 3 3" xfId="81"/>
    <cellStyle name="Normální 4" xfId="82"/>
    <cellStyle name="Normální 5" xfId="83"/>
    <cellStyle name="Normální 6" xfId="84"/>
    <cellStyle name="Normální 6 2" xfId="85"/>
    <cellStyle name="Normální 6 3" xfId="86"/>
    <cellStyle name="Normální 7" xfId="87"/>
    <cellStyle name="Normální 8" xfId="88"/>
    <cellStyle name="Normální 9" xfId="89"/>
    <cellStyle name="Note 1" xfId="90"/>
    <cellStyle name="Poznámka" xfId="91"/>
    <cellStyle name="Percent" xfId="92"/>
    <cellStyle name="Propojená buňka" xfId="93"/>
    <cellStyle name="Správně" xfId="94"/>
    <cellStyle name="Status 1" xfId="95"/>
    <cellStyle name="Text 1" xfId="96"/>
    <cellStyle name="Text upozornění" xfId="97"/>
    <cellStyle name="Vstup" xfId="98"/>
    <cellStyle name="Výpočet" xfId="99"/>
    <cellStyle name="Výstup" xfId="100"/>
    <cellStyle name="Vysvětlující text" xfId="101"/>
    <cellStyle name="Warning 1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obrázek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4.75" customHeight="1" thickBot="1">
      <c r="B1" s="168" t="s">
        <v>0</v>
      </c>
      <c r="C1" s="168"/>
      <c r="D1" s="169" t="s">
        <v>1</v>
      </c>
      <c r="E1" s="169"/>
      <c r="F1" s="169"/>
      <c r="G1" s="169"/>
      <c r="H1" s="169"/>
      <c r="I1" s="169"/>
      <c r="K1" s="30" t="s">
        <v>2</v>
      </c>
      <c r="L1" s="170" t="s">
        <v>69</v>
      </c>
      <c r="M1" s="170"/>
      <c r="N1" s="170"/>
      <c r="O1" s="171" t="s">
        <v>3</v>
      </c>
      <c r="P1" s="171"/>
      <c r="Q1" s="166">
        <v>43010</v>
      </c>
      <c r="R1" s="166"/>
      <c r="S1" s="166"/>
    </row>
    <row r="2" spans="2:3" ht="6" customHeight="1" thickBot="1">
      <c r="B2" s="168"/>
      <c r="C2" s="168"/>
    </row>
    <row r="3" spans="1:19" ht="19.5" customHeight="1" thickBot="1">
      <c r="A3" s="70" t="s">
        <v>4</v>
      </c>
      <c r="B3" s="167" t="s">
        <v>68</v>
      </c>
      <c r="C3" s="167"/>
      <c r="D3" s="167"/>
      <c r="E3" s="167"/>
      <c r="F3" s="167"/>
      <c r="G3" s="167"/>
      <c r="H3" s="167"/>
      <c r="I3" s="167"/>
      <c r="K3" s="70" t="s">
        <v>5</v>
      </c>
      <c r="L3" s="167" t="s">
        <v>67</v>
      </c>
      <c r="M3" s="167"/>
      <c r="N3" s="167"/>
      <c r="O3" s="167"/>
      <c r="P3" s="167"/>
      <c r="Q3" s="167"/>
      <c r="R3" s="167"/>
      <c r="S3" s="167"/>
    </row>
    <row r="4" ht="4.5" customHeight="1" thickBot="1"/>
    <row r="5" spans="1:19" ht="12.75" customHeight="1" thickBot="1">
      <c r="A5" s="163" t="s">
        <v>6</v>
      </c>
      <c r="B5" s="163"/>
      <c r="C5" s="164" t="s">
        <v>7</v>
      </c>
      <c r="D5" s="165" t="s">
        <v>8</v>
      </c>
      <c r="E5" s="165"/>
      <c r="F5" s="165"/>
      <c r="G5" s="165"/>
      <c r="H5" s="161" t="s">
        <v>9</v>
      </c>
      <c r="I5" s="161"/>
      <c r="K5" s="163" t="s">
        <v>6</v>
      </c>
      <c r="L5" s="163"/>
      <c r="M5" s="164" t="s">
        <v>7</v>
      </c>
      <c r="N5" s="165" t="s">
        <v>8</v>
      </c>
      <c r="O5" s="165"/>
      <c r="P5" s="165"/>
      <c r="Q5" s="165"/>
      <c r="R5" s="161" t="s">
        <v>9</v>
      </c>
      <c r="S5" s="161"/>
    </row>
    <row r="6" spans="1:19" ht="12.75" customHeight="1" thickBot="1">
      <c r="A6" s="162" t="s">
        <v>10</v>
      </c>
      <c r="B6" s="162"/>
      <c r="C6" s="164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62" t="s">
        <v>10</v>
      </c>
      <c r="L6" s="162"/>
      <c r="M6" s="164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 thickBot="1">
      <c r="A8" s="154" t="s">
        <v>66</v>
      </c>
      <c r="B8" s="154"/>
      <c r="C8" s="63">
        <v>1</v>
      </c>
      <c r="D8" s="62">
        <v>150</v>
      </c>
      <c r="E8" s="61">
        <v>71</v>
      </c>
      <c r="F8" s="61">
        <v>5</v>
      </c>
      <c r="G8" s="60">
        <f>IF(AND(ISBLANK(D8),ISBLANK(E8)),"",D8+E8)</f>
        <v>221</v>
      </c>
      <c r="H8" s="59">
        <f>IF(OR(ISNUMBER($G8),ISNUMBER($Q8)),(SIGN(N($G8)-N($Q8))+1)/2,"")</f>
        <v>1</v>
      </c>
      <c r="I8" s="53"/>
      <c r="K8" s="154" t="s">
        <v>65</v>
      </c>
      <c r="L8" s="154"/>
      <c r="M8" s="63">
        <v>1</v>
      </c>
      <c r="N8" s="62">
        <v>129</v>
      </c>
      <c r="O8" s="61">
        <v>44</v>
      </c>
      <c r="P8" s="61">
        <v>2</v>
      </c>
      <c r="Q8" s="60">
        <f>IF(AND(ISBLANK(N8),ISBLANK(O8)),"",N8+O8)</f>
        <v>173</v>
      </c>
      <c r="R8" s="59">
        <f>IF(ISNUMBER($H8),1-$H8,"")</f>
        <v>0</v>
      </c>
      <c r="S8" s="53"/>
    </row>
    <row r="9" spans="1:19" ht="12.75" customHeight="1">
      <c r="A9" s="154"/>
      <c r="B9" s="154"/>
      <c r="C9" s="58">
        <v>2</v>
      </c>
      <c r="D9" s="57">
        <v>162</v>
      </c>
      <c r="E9" s="56">
        <v>61</v>
      </c>
      <c r="F9" s="56">
        <v>4</v>
      </c>
      <c r="G9" s="55">
        <f>IF(AND(ISBLANK(D9),ISBLANK(E9)),"",D9+E9)</f>
        <v>223</v>
      </c>
      <c r="H9" s="54">
        <f>IF(OR(ISNUMBER($G9),ISNUMBER($Q9)),(SIGN(N($G9)-N($Q9))+1)/2,"")</f>
        <v>1</v>
      </c>
      <c r="I9" s="53"/>
      <c r="K9" s="154"/>
      <c r="L9" s="154"/>
      <c r="M9" s="58">
        <v>2</v>
      </c>
      <c r="N9" s="57">
        <v>134</v>
      </c>
      <c r="O9" s="56">
        <v>79</v>
      </c>
      <c r="P9" s="56">
        <v>1</v>
      </c>
      <c r="Q9" s="55">
        <f>IF(AND(ISBLANK(N9),ISBLANK(O9)),"",N9+O9)</f>
        <v>213</v>
      </c>
      <c r="R9" s="54">
        <f>IF(ISNUMBER($H9),1-$H9,"")</f>
        <v>0</v>
      </c>
      <c r="S9" s="53"/>
    </row>
    <row r="10" spans="1:19" ht="12.75" customHeight="1" thickBot="1">
      <c r="A10" s="156" t="s">
        <v>18</v>
      </c>
      <c r="B10" s="156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56" t="s">
        <v>64</v>
      </c>
      <c r="L10" s="156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 thickBot="1">
      <c r="A11" s="156"/>
      <c r="B11" s="156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158">
        <f>IF(ISNUMBER(H12),(SIGN(1000*($H12-$R12)+$G12-$Q12)+1)/2,"")</f>
        <v>1</v>
      </c>
      <c r="K11" s="156"/>
      <c r="L11" s="156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158">
        <f>IF(ISNUMBER($I11),1-$I11,"")</f>
        <v>0</v>
      </c>
    </row>
    <row r="12" spans="1:19" ht="15.75" customHeight="1" thickBot="1">
      <c r="A12" s="159">
        <v>725</v>
      </c>
      <c r="B12" s="159"/>
      <c r="C12" s="47" t="s">
        <v>14</v>
      </c>
      <c r="D12" s="44">
        <f>IF(ISNUMBER($G12),SUM(D8:D11),"")</f>
        <v>312</v>
      </c>
      <c r="E12" s="46">
        <f>IF(ISNUMBER($G12),SUM(E8:E11),"")</f>
        <v>132</v>
      </c>
      <c r="F12" s="46">
        <f>IF(ISNUMBER($G12),SUM(F8:F11),"")</f>
        <v>9</v>
      </c>
      <c r="G12" s="45">
        <f>IF(SUM($G8:$G11)+SUM($Q8:$Q11)&gt;0,SUM(G8:G11),"")</f>
        <v>444</v>
      </c>
      <c r="H12" s="44">
        <f>IF(ISNUMBER($G12),SUM(H8:H11),"")</f>
        <v>2</v>
      </c>
      <c r="I12" s="158"/>
      <c r="K12" s="159">
        <v>21434</v>
      </c>
      <c r="L12" s="159"/>
      <c r="M12" s="47" t="s">
        <v>14</v>
      </c>
      <c r="N12" s="44">
        <f>IF(ISNUMBER($G12),SUM(N8:N11),"")</f>
        <v>263</v>
      </c>
      <c r="O12" s="46">
        <f>IF(ISNUMBER($G12),SUM(O8:O11),"")</f>
        <v>123</v>
      </c>
      <c r="P12" s="46">
        <f>IF(ISNUMBER($G12),SUM(P8:P11),"")</f>
        <v>3</v>
      </c>
      <c r="Q12" s="45">
        <f>IF(SUM($G8:$G11)+SUM($Q8:$Q11)&gt;0,SUM(Q8:Q11),"")</f>
        <v>386</v>
      </c>
      <c r="R12" s="44">
        <f>IF(ISNUMBER($G12),SUM(R8:R11),"")</f>
        <v>0</v>
      </c>
      <c r="S12" s="158"/>
    </row>
    <row r="13" spans="1:19" ht="12.75" customHeight="1" thickBot="1">
      <c r="A13" s="154" t="s">
        <v>63</v>
      </c>
      <c r="B13" s="154"/>
      <c r="C13" s="63">
        <v>1</v>
      </c>
      <c r="D13" s="62">
        <v>162</v>
      </c>
      <c r="E13" s="61">
        <v>61</v>
      </c>
      <c r="F13" s="61">
        <v>3</v>
      </c>
      <c r="G13" s="60">
        <f>IF(AND(ISBLANK(D13),ISBLANK(E13)),"",D13+E13)</f>
        <v>223</v>
      </c>
      <c r="H13" s="59">
        <f>IF(OR(ISNUMBER($G13),ISNUMBER($Q13)),(SIGN(N($G13)-N($Q13))+1)/2,"")</f>
        <v>1</v>
      </c>
      <c r="I13" s="53"/>
      <c r="K13" s="154" t="s">
        <v>62</v>
      </c>
      <c r="L13" s="154"/>
      <c r="M13" s="63">
        <v>1</v>
      </c>
      <c r="N13" s="62">
        <v>148</v>
      </c>
      <c r="O13" s="61">
        <v>72</v>
      </c>
      <c r="P13" s="61">
        <v>0</v>
      </c>
      <c r="Q13" s="60">
        <f>IF(AND(ISBLANK(N13),ISBLANK(O13)),"",N13+O13)</f>
        <v>220</v>
      </c>
      <c r="R13" s="59">
        <f>IF(ISNUMBER($H13),1-$H13,"")</f>
        <v>0</v>
      </c>
      <c r="S13" s="53"/>
    </row>
    <row r="14" spans="1:19" ht="12.75" customHeight="1">
      <c r="A14" s="154"/>
      <c r="B14" s="154"/>
      <c r="C14" s="58">
        <v>2</v>
      </c>
      <c r="D14" s="57">
        <v>149</v>
      </c>
      <c r="E14" s="56">
        <v>61</v>
      </c>
      <c r="F14" s="56">
        <v>2</v>
      </c>
      <c r="G14" s="55">
        <f>IF(AND(ISBLANK(D14),ISBLANK(E14)),"",D14+E14)</f>
        <v>210</v>
      </c>
      <c r="H14" s="54">
        <f>IF(OR(ISNUMBER($G14),ISNUMBER($Q14)),(SIGN(N($G14)-N($Q14))+1)/2,"")</f>
        <v>0</v>
      </c>
      <c r="I14" s="53"/>
      <c r="K14" s="154"/>
      <c r="L14" s="154"/>
      <c r="M14" s="58">
        <v>2</v>
      </c>
      <c r="N14" s="57">
        <v>148</v>
      </c>
      <c r="O14" s="56">
        <v>68</v>
      </c>
      <c r="P14" s="56">
        <v>3</v>
      </c>
      <c r="Q14" s="55">
        <f>IF(AND(ISBLANK(N14),ISBLANK(O14)),"",N14+O14)</f>
        <v>216</v>
      </c>
      <c r="R14" s="54">
        <f>IF(ISNUMBER($H14),1-$H14,"")</f>
        <v>1</v>
      </c>
      <c r="S14" s="53"/>
    </row>
    <row r="15" spans="1:19" ht="12.75" customHeight="1" thickBot="1">
      <c r="A15" s="156" t="s">
        <v>55</v>
      </c>
      <c r="B15" s="156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56" t="s">
        <v>17</v>
      </c>
      <c r="L15" s="156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 thickBot="1">
      <c r="A16" s="156"/>
      <c r="B16" s="156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158">
        <f>IF(ISNUMBER(H17),(SIGN(1000*($H17-$R17)+$G17-$Q17)+1)/2,"")</f>
        <v>0</v>
      </c>
      <c r="K16" s="156"/>
      <c r="L16" s="156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158">
        <f>IF(ISNUMBER($I16),1-$I16,"")</f>
        <v>1</v>
      </c>
    </row>
    <row r="17" spans="1:19" ht="15.75" customHeight="1" thickBot="1">
      <c r="A17" s="159">
        <v>19713</v>
      </c>
      <c r="B17" s="159"/>
      <c r="C17" s="47" t="s">
        <v>14</v>
      </c>
      <c r="D17" s="44">
        <f>IF(ISNUMBER($G17),SUM(D13:D16),"")</f>
        <v>311</v>
      </c>
      <c r="E17" s="46">
        <f>IF(ISNUMBER($G17),SUM(E13:E16),"")</f>
        <v>122</v>
      </c>
      <c r="F17" s="46">
        <f>IF(ISNUMBER($G17),SUM(F13:F16),"")</f>
        <v>5</v>
      </c>
      <c r="G17" s="45">
        <f>IF(SUM($G13:$G16)+SUM($Q13:$Q16)&gt;0,SUM(G13:G16),"")</f>
        <v>433</v>
      </c>
      <c r="H17" s="44">
        <f>IF(ISNUMBER($G17),SUM(H13:H16),"")</f>
        <v>1</v>
      </c>
      <c r="I17" s="158"/>
      <c r="K17" s="159">
        <v>1256</v>
      </c>
      <c r="L17" s="159"/>
      <c r="M17" s="47" t="s">
        <v>14</v>
      </c>
      <c r="N17" s="44">
        <f>IF(ISNUMBER($G17),SUM(N13:N16),"")</f>
        <v>296</v>
      </c>
      <c r="O17" s="46">
        <f>IF(ISNUMBER($G17),SUM(O13:O16),"")</f>
        <v>140</v>
      </c>
      <c r="P17" s="46">
        <f>IF(ISNUMBER($G17),SUM(P13:P16),"")</f>
        <v>3</v>
      </c>
      <c r="Q17" s="45">
        <f>IF(SUM($G13:$G16)+SUM($Q13:$Q16)&gt;0,SUM(Q13:Q16),"")</f>
        <v>436</v>
      </c>
      <c r="R17" s="44">
        <f>IF(ISNUMBER($G17),SUM(R13:R16),"")</f>
        <v>1</v>
      </c>
      <c r="S17" s="158"/>
    </row>
    <row r="18" spans="1:19" ht="12.75" customHeight="1" thickBot="1">
      <c r="A18" s="154" t="s">
        <v>61</v>
      </c>
      <c r="B18" s="154"/>
      <c r="C18" s="63">
        <v>1</v>
      </c>
      <c r="D18" s="62">
        <v>129</v>
      </c>
      <c r="E18" s="61">
        <v>53</v>
      </c>
      <c r="F18" s="61">
        <v>6</v>
      </c>
      <c r="G18" s="60">
        <f>IF(AND(ISBLANK(D18),ISBLANK(E18)),"",D18+E18)</f>
        <v>182</v>
      </c>
      <c r="H18" s="59">
        <f>IF(OR(ISNUMBER($G18),ISNUMBER($Q18)),(SIGN(N($G18)-N($Q18))+1)/2,"")</f>
        <v>0</v>
      </c>
      <c r="I18" s="53"/>
      <c r="K18" s="154" t="s">
        <v>60</v>
      </c>
      <c r="L18" s="154"/>
      <c r="M18" s="63">
        <v>1</v>
      </c>
      <c r="N18" s="62">
        <v>136</v>
      </c>
      <c r="O18" s="61">
        <v>61</v>
      </c>
      <c r="P18" s="61">
        <v>4</v>
      </c>
      <c r="Q18" s="60">
        <f>IF(AND(ISBLANK(N18),ISBLANK(O18)),"",N18+O18)</f>
        <v>197</v>
      </c>
      <c r="R18" s="59">
        <f>IF(ISNUMBER($H18),1-$H18,"")</f>
        <v>1</v>
      </c>
      <c r="S18" s="53"/>
    </row>
    <row r="19" spans="1:19" ht="12.75" customHeight="1">
      <c r="A19" s="154"/>
      <c r="B19" s="154"/>
      <c r="C19" s="58">
        <v>2</v>
      </c>
      <c r="D19" s="57">
        <v>138</v>
      </c>
      <c r="E19" s="56">
        <v>59</v>
      </c>
      <c r="F19" s="56">
        <v>1</v>
      </c>
      <c r="G19" s="55">
        <f>IF(AND(ISBLANK(D19),ISBLANK(E19)),"",D19+E19)</f>
        <v>197</v>
      </c>
      <c r="H19" s="54">
        <f>IF(OR(ISNUMBER($G19),ISNUMBER($Q19)),(SIGN(N($G19)-N($Q19))+1)/2,"")</f>
        <v>1</v>
      </c>
      <c r="I19" s="53"/>
      <c r="K19" s="154"/>
      <c r="L19" s="154"/>
      <c r="M19" s="58">
        <v>2</v>
      </c>
      <c r="N19" s="57">
        <v>154</v>
      </c>
      <c r="O19" s="56">
        <v>41</v>
      </c>
      <c r="P19" s="56">
        <v>9</v>
      </c>
      <c r="Q19" s="55">
        <f>IF(AND(ISBLANK(N19),ISBLANK(O19)),"",N19+O19)</f>
        <v>195</v>
      </c>
      <c r="R19" s="54">
        <f>IF(ISNUMBER($H19),1-$H19,"")</f>
        <v>0</v>
      </c>
      <c r="S19" s="53"/>
    </row>
    <row r="20" spans="1:19" ht="12.75" customHeight="1" thickBot="1">
      <c r="A20" s="156" t="s">
        <v>55</v>
      </c>
      <c r="B20" s="156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56" t="s">
        <v>59</v>
      </c>
      <c r="L20" s="156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 thickBot="1">
      <c r="A21" s="156"/>
      <c r="B21" s="156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158">
        <f>IF(ISNUMBER(H22),(SIGN(1000*($H22-$R22)+$G22-$Q22)+1)/2,"")</f>
        <v>0</v>
      </c>
      <c r="K21" s="156"/>
      <c r="L21" s="156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158">
        <f>IF(ISNUMBER($I21),1-$I21,"")</f>
        <v>1</v>
      </c>
    </row>
    <row r="22" spans="1:19" ht="15.75" customHeight="1" thickBot="1">
      <c r="A22" s="159">
        <v>1124</v>
      </c>
      <c r="B22" s="159"/>
      <c r="C22" s="47" t="s">
        <v>14</v>
      </c>
      <c r="D22" s="44">
        <f>IF(ISNUMBER($G22),SUM(D18:D21),"")</f>
        <v>267</v>
      </c>
      <c r="E22" s="46">
        <f>IF(ISNUMBER($G22),SUM(E18:E21),"")</f>
        <v>112</v>
      </c>
      <c r="F22" s="46">
        <f>IF(ISNUMBER($G22),SUM(F18:F21),"")</f>
        <v>7</v>
      </c>
      <c r="G22" s="45">
        <f>IF(SUM($G18:$G21)+SUM($Q18:$Q21)&gt;0,SUM(G18:G21),"")</f>
        <v>379</v>
      </c>
      <c r="H22" s="44">
        <f>IF(ISNUMBER($G22),SUM(H18:H21),"")</f>
        <v>1</v>
      </c>
      <c r="I22" s="158"/>
      <c r="K22" s="159">
        <v>1002</v>
      </c>
      <c r="L22" s="159"/>
      <c r="M22" s="47" t="s">
        <v>14</v>
      </c>
      <c r="N22" s="44">
        <f>IF(ISNUMBER($G22),SUM(N18:N21),"")</f>
        <v>290</v>
      </c>
      <c r="O22" s="46">
        <f>IF(ISNUMBER($G22),SUM(O18:O21),"")</f>
        <v>102</v>
      </c>
      <c r="P22" s="46">
        <f>IF(ISNUMBER($G22),SUM(P18:P21),"")</f>
        <v>13</v>
      </c>
      <c r="Q22" s="45">
        <f>IF(SUM($G18:$G21)+SUM($Q18:$Q21)&gt;0,SUM(Q18:Q21),"")</f>
        <v>392</v>
      </c>
      <c r="R22" s="44">
        <f>IF(ISNUMBER($G22),SUM(R18:R21),"")</f>
        <v>1</v>
      </c>
      <c r="S22" s="158"/>
    </row>
    <row r="23" spans="1:19" ht="12.75" customHeight="1" thickBot="1">
      <c r="A23" s="154" t="s">
        <v>58</v>
      </c>
      <c r="B23" s="154"/>
      <c r="C23" s="63">
        <v>1</v>
      </c>
      <c r="D23" s="62">
        <v>153</v>
      </c>
      <c r="E23" s="61">
        <v>90</v>
      </c>
      <c r="F23" s="61">
        <v>1</v>
      </c>
      <c r="G23" s="60">
        <f>IF(AND(ISBLANK(D23),ISBLANK(E23)),"",D23+E23)</f>
        <v>243</v>
      </c>
      <c r="H23" s="59">
        <f>IF(OR(ISNUMBER($G23),ISNUMBER($Q23)),(SIGN(N($G23)-N($Q23))+1)/2,"")</f>
        <v>1</v>
      </c>
      <c r="I23" s="53"/>
      <c r="K23" s="155" t="s">
        <v>57</v>
      </c>
      <c r="L23" s="155"/>
      <c r="M23" s="63">
        <v>1</v>
      </c>
      <c r="N23" s="62">
        <v>157</v>
      </c>
      <c r="O23" s="61">
        <v>63</v>
      </c>
      <c r="P23" s="61">
        <v>4</v>
      </c>
      <c r="Q23" s="60">
        <f>IF(AND(ISBLANK(N23),ISBLANK(O23)),"",N23+O23)</f>
        <v>220</v>
      </c>
      <c r="R23" s="59">
        <f>IF(ISNUMBER($H23),1-$H23,"")</f>
        <v>0</v>
      </c>
      <c r="S23" s="53"/>
    </row>
    <row r="24" spans="1:19" ht="12.75" customHeight="1">
      <c r="A24" s="154"/>
      <c r="B24" s="154"/>
      <c r="C24" s="58">
        <v>2</v>
      </c>
      <c r="D24" s="57">
        <v>129</v>
      </c>
      <c r="E24" s="56">
        <v>90</v>
      </c>
      <c r="F24" s="56">
        <v>4</v>
      </c>
      <c r="G24" s="55">
        <f>IF(AND(ISBLANK(D24),ISBLANK(E24)),"",D24+E24)</f>
        <v>219</v>
      </c>
      <c r="H24" s="54">
        <f>IF(OR(ISNUMBER($G24),ISNUMBER($Q24)),(SIGN(N($G24)-N($Q24))+1)/2,"")</f>
        <v>1</v>
      </c>
      <c r="I24" s="53"/>
      <c r="K24" s="155"/>
      <c r="L24" s="155"/>
      <c r="M24" s="58">
        <v>2</v>
      </c>
      <c r="N24" s="57">
        <v>143</v>
      </c>
      <c r="O24" s="56">
        <v>53</v>
      </c>
      <c r="P24" s="56">
        <v>7</v>
      </c>
      <c r="Q24" s="55">
        <f>IF(AND(ISBLANK(N24),ISBLANK(O24)),"",N24+O24)</f>
        <v>196</v>
      </c>
      <c r="R24" s="54">
        <f>IF(ISNUMBER($H24),1-$H24,"")</f>
        <v>0</v>
      </c>
      <c r="S24" s="53"/>
    </row>
    <row r="25" spans="1:19" ht="12.75" customHeight="1" thickBot="1">
      <c r="A25" s="156" t="s">
        <v>56</v>
      </c>
      <c r="B25" s="156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57" t="s">
        <v>55</v>
      </c>
      <c r="L25" s="157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 thickBot="1">
      <c r="A26" s="156"/>
      <c r="B26" s="156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158">
        <f>IF(ISNUMBER(H27),(SIGN(1000*($H27-$R27)+$G27-$Q27)+1)/2,"")</f>
        <v>1</v>
      </c>
      <c r="K26" s="157"/>
      <c r="L26" s="157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158">
        <f>IF(ISNUMBER($I26),1-$I26,"")</f>
        <v>0</v>
      </c>
    </row>
    <row r="27" spans="1:19" ht="15.75" customHeight="1" thickBot="1">
      <c r="A27" s="159">
        <v>5654</v>
      </c>
      <c r="B27" s="159"/>
      <c r="C27" s="47" t="s">
        <v>14</v>
      </c>
      <c r="D27" s="44">
        <f>IF(ISNUMBER($G27),SUM(D23:D26),"")</f>
        <v>282</v>
      </c>
      <c r="E27" s="46">
        <f>IF(ISNUMBER($G27),SUM(E23:E26),"")</f>
        <v>180</v>
      </c>
      <c r="F27" s="46">
        <f>IF(ISNUMBER($G27),SUM(F23:F26),"")</f>
        <v>5</v>
      </c>
      <c r="G27" s="45">
        <f>IF(SUM($G23:$G26)+SUM($Q23:$Q26)&gt;0,SUM(G23:G26),"")</f>
        <v>462</v>
      </c>
      <c r="H27" s="44">
        <f>IF(ISNUMBER($G27),SUM(H23:H26),"")</f>
        <v>2</v>
      </c>
      <c r="I27" s="158"/>
      <c r="K27" s="160">
        <v>2022</v>
      </c>
      <c r="L27" s="160"/>
      <c r="M27" s="47" t="s">
        <v>14</v>
      </c>
      <c r="N27" s="44">
        <f>IF(ISNUMBER($G27),SUM(N23:N26),"")</f>
        <v>300</v>
      </c>
      <c r="O27" s="46">
        <f>IF(ISNUMBER($G27),SUM(O23:O26),"")</f>
        <v>116</v>
      </c>
      <c r="P27" s="46">
        <f>IF(ISNUMBER($G27),SUM(P23:P26),"")</f>
        <v>11</v>
      </c>
      <c r="Q27" s="45">
        <f>IF(SUM($G23:$G26)+SUM($Q23:$Q26)&gt;0,SUM(Q23:Q26),"")</f>
        <v>416</v>
      </c>
      <c r="R27" s="44">
        <f>IF(ISNUMBER($G27),SUM(R23:R26),"")</f>
        <v>0</v>
      </c>
      <c r="S27" s="158"/>
    </row>
    <row r="28" spans="1:19" ht="12.75" customHeight="1" thickBot="1">
      <c r="A28" s="154" t="s">
        <v>54</v>
      </c>
      <c r="B28" s="154"/>
      <c r="C28" s="63">
        <v>1</v>
      </c>
      <c r="D28" s="62">
        <v>139</v>
      </c>
      <c r="E28" s="61">
        <v>89</v>
      </c>
      <c r="F28" s="61">
        <v>2</v>
      </c>
      <c r="G28" s="60">
        <f>IF(AND(ISBLANK(D28),ISBLANK(E28)),"",D28+E28)</f>
        <v>228</v>
      </c>
      <c r="H28" s="59">
        <f>IF(OR(ISNUMBER($G28),ISNUMBER($Q28)),(SIGN(N($G28)-N($Q28))+1)/2,"")</f>
        <v>1</v>
      </c>
      <c r="I28" s="53"/>
      <c r="K28" s="155" t="s">
        <v>53</v>
      </c>
      <c r="L28" s="155"/>
      <c r="M28" s="63">
        <v>1</v>
      </c>
      <c r="N28" s="62">
        <v>139</v>
      </c>
      <c r="O28" s="61">
        <v>52</v>
      </c>
      <c r="P28" s="61">
        <v>5</v>
      </c>
      <c r="Q28" s="60">
        <f>IF(AND(ISBLANK(N28),ISBLANK(O28)),"",N28+O28)</f>
        <v>191</v>
      </c>
      <c r="R28" s="59">
        <f>IF(ISNUMBER($H28),1-$H28,"")</f>
        <v>0</v>
      </c>
      <c r="S28" s="53"/>
    </row>
    <row r="29" spans="1:19" ht="12.75" customHeight="1">
      <c r="A29" s="154"/>
      <c r="B29" s="154"/>
      <c r="C29" s="58">
        <v>2</v>
      </c>
      <c r="D29" s="57">
        <v>143</v>
      </c>
      <c r="E29" s="56">
        <v>89</v>
      </c>
      <c r="F29" s="56">
        <v>1</v>
      </c>
      <c r="G29" s="55">
        <f>IF(AND(ISBLANK(D29),ISBLANK(E29)),"",D29+E29)</f>
        <v>232</v>
      </c>
      <c r="H29" s="54">
        <f>IF(OR(ISNUMBER($G29),ISNUMBER($Q29)),(SIGN(N($G29)-N($Q29))+1)/2,"")</f>
        <v>1</v>
      </c>
      <c r="I29" s="53"/>
      <c r="K29" s="155"/>
      <c r="L29" s="155"/>
      <c r="M29" s="58">
        <v>2</v>
      </c>
      <c r="N29" s="57">
        <v>155</v>
      </c>
      <c r="O29" s="56">
        <v>45</v>
      </c>
      <c r="P29" s="56">
        <v>8</v>
      </c>
      <c r="Q29" s="55">
        <f>IF(AND(ISBLANK(N29),ISBLANK(O29)),"",N29+O29)</f>
        <v>200</v>
      </c>
      <c r="R29" s="54">
        <f>IF(ISNUMBER($H29),1-$H29,"")</f>
        <v>0</v>
      </c>
      <c r="S29" s="53"/>
    </row>
    <row r="30" spans="1:19" ht="12.75" customHeight="1" thickBot="1">
      <c r="A30" s="156" t="s">
        <v>52</v>
      </c>
      <c r="B30" s="156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57" t="s">
        <v>51</v>
      </c>
      <c r="L30" s="157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 thickBot="1">
      <c r="A31" s="156"/>
      <c r="B31" s="156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158">
        <f>IF(ISNUMBER(H32),(SIGN(1000*($H32-$R32)+$G32-$Q32)+1)/2,"")</f>
        <v>1</v>
      </c>
      <c r="K31" s="157"/>
      <c r="L31" s="157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158">
        <f>IF(ISNUMBER($I31),1-$I31,"")</f>
        <v>0</v>
      </c>
    </row>
    <row r="32" spans="1:19" ht="15.75" customHeight="1" thickBot="1">
      <c r="A32" s="159">
        <v>1116</v>
      </c>
      <c r="B32" s="159"/>
      <c r="C32" s="47" t="s">
        <v>14</v>
      </c>
      <c r="D32" s="44">
        <f>IF(ISNUMBER($G32),SUM(D28:D31),"")</f>
        <v>282</v>
      </c>
      <c r="E32" s="46">
        <f>IF(ISNUMBER($G32),SUM(E28:E31),"")</f>
        <v>178</v>
      </c>
      <c r="F32" s="46">
        <f>IF(ISNUMBER($G32),SUM(F28:F31),"")</f>
        <v>3</v>
      </c>
      <c r="G32" s="45">
        <f>IF(SUM($G28:$G31)+SUM($Q28:$Q31)&gt;0,SUM(G28:G31),"")</f>
        <v>460</v>
      </c>
      <c r="H32" s="44">
        <f>IF(ISNUMBER($G32),SUM(H28:H31),"")</f>
        <v>2</v>
      </c>
      <c r="I32" s="158"/>
      <c r="K32" s="160">
        <v>18621</v>
      </c>
      <c r="L32" s="160"/>
      <c r="M32" s="47" t="s">
        <v>14</v>
      </c>
      <c r="N32" s="44">
        <f>IF(ISNUMBER($G32),SUM(N28:N31),"")</f>
        <v>294</v>
      </c>
      <c r="O32" s="46">
        <f>IF(ISNUMBER($G32),SUM(O28:O31),"")</f>
        <v>97</v>
      </c>
      <c r="P32" s="46">
        <f>IF(ISNUMBER($G32),SUM(P28:P31),"")</f>
        <v>13</v>
      </c>
      <c r="Q32" s="45">
        <f>IF(SUM($G28:$G31)+SUM($Q28:$Q31)&gt;0,SUM(Q28:Q31),"")</f>
        <v>391</v>
      </c>
      <c r="R32" s="44">
        <f>IF(ISNUMBER($G32),SUM(R28:R31),"")</f>
        <v>0</v>
      </c>
      <c r="S32" s="158"/>
    </row>
    <row r="33" spans="1:19" ht="12.75" customHeight="1" thickBot="1">
      <c r="A33" s="154" t="s">
        <v>50</v>
      </c>
      <c r="B33" s="154"/>
      <c r="C33" s="63">
        <v>1</v>
      </c>
      <c r="D33" s="62">
        <v>146</v>
      </c>
      <c r="E33" s="61">
        <v>69</v>
      </c>
      <c r="F33" s="61">
        <v>4</v>
      </c>
      <c r="G33" s="60">
        <f>IF(AND(ISBLANK(D33),ISBLANK(E33)),"",D33+E33)</f>
        <v>215</v>
      </c>
      <c r="H33" s="59">
        <f>IF(OR(ISNUMBER($G33),ISNUMBER($Q33)),(SIGN(N($G33)-N($Q33))+1)/2,"")</f>
        <v>0</v>
      </c>
      <c r="I33" s="53"/>
      <c r="K33" s="155" t="s">
        <v>49</v>
      </c>
      <c r="L33" s="155"/>
      <c r="M33" s="63">
        <v>1</v>
      </c>
      <c r="N33" s="62">
        <v>146</v>
      </c>
      <c r="O33" s="61">
        <v>78</v>
      </c>
      <c r="P33" s="61">
        <v>3</v>
      </c>
      <c r="Q33" s="60">
        <f>IF(AND(ISBLANK(N33),ISBLANK(O33)),"",N33+O33)</f>
        <v>224</v>
      </c>
      <c r="R33" s="59">
        <f>IF(ISNUMBER($H33),1-$H33,"")</f>
        <v>1</v>
      </c>
      <c r="S33" s="53"/>
    </row>
    <row r="34" spans="1:19" ht="12.75" customHeight="1">
      <c r="A34" s="154"/>
      <c r="B34" s="154"/>
      <c r="C34" s="58">
        <v>2</v>
      </c>
      <c r="D34" s="57">
        <v>135</v>
      </c>
      <c r="E34" s="56">
        <v>87</v>
      </c>
      <c r="F34" s="56">
        <v>3</v>
      </c>
      <c r="G34" s="55">
        <f>IF(AND(ISBLANK(D34),ISBLANK(E34)),"",D34+E34)</f>
        <v>222</v>
      </c>
      <c r="H34" s="54">
        <f>IF(OR(ISNUMBER($G34),ISNUMBER($Q34)),(SIGN(N($G34)-N($Q34))+1)/2,"")</f>
        <v>1</v>
      </c>
      <c r="I34" s="53"/>
      <c r="K34" s="155"/>
      <c r="L34" s="155"/>
      <c r="M34" s="58">
        <v>2</v>
      </c>
      <c r="N34" s="57">
        <v>154</v>
      </c>
      <c r="O34" s="56">
        <v>53</v>
      </c>
      <c r="P34" s="56">
        <v>6</v>
      </c>
      <c r="Q34" s="55">
        <f>IF(AND(ISBLANK(N34),ISBLANK(O34)),"",N34+O34)</f>
        <v>207</v>
      </c>
      <c r="R34" s="54">
        <f>IF(ISNUMBER($H34),1-$H34,"")</f>
        <v>0</v>
      </c>
      <c r="S34" s="53"/>
    </row>
    <row r="35" spans="1:19" ht="12.75" customHeight="1" thickBot="1">
      <c r="A35" s="156" t="s">
        <v>48</v>
      </c>
      <c r="B35" s="156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57" t="s">
        <v>47</v>
      </c>
      <c r="L35" s="157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 thickBot="1">
      <c r="A36" s="156"/>
      <c r="B36" s="156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158">
        <f>IF(ISNUMBER(H37),(SIGN(1000*($H37-$R37)+$G37-$Q37)+1)/2,"")</f>
        <v>1</v>
      </c>
      <c r="K36" s="157"/>
      <c r="L36" s="157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158">
        <f>IF(ISNUMBER($I36),1-$I36,"")</f>
        <v>0</v>
      </c>
    </row>
    <row r="37" spans="1:19" ht="15.75" customHeight="1" thickBot="1">
      <c r="A37" s="159">
        <v>17026</v>
      </c>
      <c r="B37" s="159"/>
      <c r="C37" s="47" t="s">
        <v>14</v>
      </c>
      <c r="D37" s="44">
        <f>IF(ISNUMBER($G37),SUM(D33:D36),"")</f>
        <v>281</v>
      </c>
      <c r="E37" s="46">
        <f>IF(ISNUMBER($G37),SUM(E33:E36),"")</f>
        <v>156</v>
      </c>
      <c r="F37" s="46">
        <f>IF(ISNUMBER($G37),SUM(F33:F36),"")</f>
        <v>7</v>
      </c>
      <c r="G37" s="45">
        <f>IF(SUM($G33:$G36)+SUM($Q33:$Q36)&gt;0,SUM(G33:G36),"")</f>
        <v>437</v>
      </c>
      <c r="H37" s="44">
        <f>IF(ISNUMBER($G37),SUM(H33:H36),"")</f>
        <v>1</v>
      </c>
      <c r="I37" s="158"/>
      <c r="K37" s="160">
        <v>1065</v>
      </c>
      <c r="L37" s="160"/>
      <c r="M37" s="47" t="s">
        <v>14</v>
      </c>
      <c r="N37" s="44">
        <f>IF(ISNUMBER($G37),SUM(N33:N36),"")</f>
        <v>300</v>
      </c>
      <c r="O37" s="46">
        <f>IF(ISNUMBER($G37),SUM(O33:O36),"")</f>
        <v>131</v>
      </c>
      <c r="P37" s="46">
        <f>IF(ISNUMBER($G37),SUM(P33:P36),"")</f>
        <v>9</v>
      </c>
      <c r="Q37" s="45">
        <f>IF(SUM($G33:$G36)+SUM($Q33:$Q36)&gt;0,SUM(Q33:Q36),"")</f>
        <v>431</v>
      </c>
      <c r="R37" s="44">
        <f>IF(ISNUMBER($G37),SUM(R33:R36),"")</f>
        <v>1</v>
      </c>
      <c r="S37" s="158"/>
    </row>
    <row r="38" ht="4.5" customHeight="1" thickBot="1"/>
    <row r="39" spans="1:19" ht="19.5" customHeight="1" thickBot="1">
      <c r="A39" s="43"/>
      <c r="B39" s="42"/>
      <c r="C39" s="41" t="s">
        <v>19</v>
      </c>
      <c r="D39" s="40">
        <f>IF(ISNUMBER($G39),SUM(D12,D17,D22,D27,D32,D37),"")</f>
        <v>1735</v>
      </c>
      <c r="E39" s="39">
        <f>IF(ISNUMBER($G39),SUM(E12,E17,E22,E27,E32,E37),"")</f>
        <v>880</v>
      </c>
      <c r="F39" s="39">
        <f>IF(ISNUMBER($G39),SUM(F12,F17,F22,F27,F32,F37),"")</f>
        <v>36</v>
      </c>
      <c r="G39" s="38">
        <f>IF(SUM($G$8:$G$37)+SUM($Q$8:$Q$37)&gt;0,SUM(G12,G17,G22,G27,G32,G37),"")</f>
        <v>2615</v>
      </c>
      <c r="H39" s="37">
        <f>IF(SUM($G$8:$G$37)+SUM($Q$8:$Q$37)&gt;0,SUM(H12,H17,H22,H27,H32,H37),"")</f>
        <v>9</v>
      </c>
      <c r="I39" s="36">
        <f>IF(ISNUMBER($G39),(SIGN($G39-$Q39)+1)/IF(COUNT(I$11,I$16,I$21,I$26,I$31,I$36)&gt;3,1,2),"")</f>
        <v>2</v>
      </c>
      <c r="K39" s="43"/>
      <c r="L39" s="42"/>
      <c r="M39" s="41" t="s">
        <v>19</v>
      </c>
      <c r="N39" s="40">
        <f>IF(ISNUMBER($G39),SUM(N12,N17,N22,N27,N32,N37),"")</f>
        <v>1743</v>
      </c>
      <c r="O39" s="39">
        <f>IF(ISNUMBER($G39),SUM(O12,O17,O22,O27,O32,O37),"")</f>
        <v>709</v>
      </c>
      <c r="P39" s="39">
        <f>IF(ISNUMBER($G39),SUM(P12,P17,P22,P27,P32,P37),"")</f>
        <v>52</v>
      </c>
      <c r="Q39" s="38">
        <f>IF(SUM($G$8:$G$37)+SUM($Q$8:$Q$37)&gt;0,SUM(Q12,Q17,Q22,Q27,Q32,Q37),"")</f>
        <v>2452</v>
      </c>
      <c r="R39" s="37">
        <f>IF(SUM($G$8:$G$37)+SUM($Q$8:$Q$37)&gt;0,SUM(R12,R17,R22,R27,R32,R37),"")</f>
        <v>3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20</v>
      </c>
      <c r="C41" s="150" t="s">
        <v>46</v>
      </c>
      <c r="D41" s="151"/>
      <c r="E41" s="151"/>
      <c r="G41" s="152" t="s">
        <v>21</v>
      </c>
      <c r="H41" s="152"/>
      <c r="I41" s="35">
        <f>IF(ISNUMBER(I$39),SUM(I11,I16,I21,I26,I31,I36,I39),"")</f>
        <v>6</v>
      </c>
      <c r="K41" s="32"/>
      <c r="L41" s="33" t="s">
        <v>20</v>
      </c>
      <c r="M41" s="150" t="s">
        <v>45</v>
      </c>
      <c r="N41" s="150"/>
      <c r="O41" s="150"/>
      <c r="Q41" s="152" t="s">
        <v>21</v>
      </c>
      <c r="R41" s="152"/>
      <c r="S41" s="35">
        <f>IF(ISNUMBER(S$39),SUM(S11,S16,S21,S26,S31,S36,S39),"")</f>
        <v>2</v>
      </c>
    </row>
    <row r="42" spans="1:19" ht="18" customHeight="1">
      <c r="A42" s="32"/>
      <c r="B42" s="33" t="s">
        <v>22</v>
      </c>
      <c r="C42" s="153"/>
      <c r="D42" s="153"/>
      <c r="E42" s="153"/>
      <c r="G42" s="34"/>
      <c r="H42" s="34"/>
      <c r="I42" s="34"/>
      <c r="K42" s="32"/>
      <c r="L42" s="33" t="s">
        <v>22</v>
      </c>
      <c r="M42" s="153"/>
      <c r="N42" s="153"/>
      <c r="O42" s="153"/>
      <c r="Q42" s="34"/>
      <c r="R42" s="34"/>
      <c r="S42" s="34"/>
    </row>
    <row r="43" spans="1:19" ht="19.5" customHeight="1">
      <c r="A43" s="33" t="s">
        <v>23</v>
      </c>
      <c r="B43" s="33" t="s">
        <v>24</v>
      </c>
      <c r="C43" s="145" t="s">
        <v>44</v>
      </c>
      <c r="D43" s="145"/>
      <c r="E43" s="145"/>
      <c r="F43" s="145"/>
      <c r="G43" s="145"/>
      <c r="H43" s="145"/>
      <c r="I43" s="33"/>
      <c r="J43" s="33"/>
      <c r="K43" s="33" t="s">
        <v>25</v>
      </c>
      <c r="L43" s="145" t="s">
        <v>43</v>
      </c>
      <c r="M43" s="145"/>
      <c r="O43" s="33" t="s">
        <v>22</v>
      </c>
      <c r="P43" s="145"/>
      <c r="Q43" s="145"/>
      <c r="R43" s="145"/>
      <c r="S43" s="145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AC Sparta Praha A – KK Slavoj Praha B</v>
      </c>
    </row>
    <row r="46" spans="2:11" ht="19.5" customHeight="1">
      <c r="B46" s="30" t="s">
        <v>26</v>
      </c>
      <c r="C46" s="146">
        <v>0.8125</v>
      </c>
      <c r="D46" s="146"/>
      <c r="I46" s="30" t="s">
        <v>27</v>
      </c>
      <c r="J46" s="147">
        <v>21</v>
      </c>
      <c r="K46" s="147"/>
    </row>
    <row r="47" spans="2:19" ht="19.5" customHeight="1">
      <c r="B47" s="30" t="s">
        <v>28</v>
      </c>
      <c r="C47" s="146">
        <v>0.9166666666666666</v>
      </c>
      <c r="D47" s="146"/>
      <c r="I47" s="30" t="s">
        <v>29</v>
      </c>
      <c r="J47" s="148">
        <v>4</v>
      </c>
      <c r="K47" s="148"/>
      <c r="P47" s="30" t="s">
        <v>30</v>
      </c>
      <c r="Q47" s="149">
        <v>43334</v>
      </c>
      <c r="R47" s="149"/>
      <c r="S47" s="149"/>
    </row>
    <row r="48" ht="9.75" customHeight="1"/>
    <row r="49" spans="1:19" ht="15" customHeight="1">
      <c r="A49" s="143" t="s">
        <v>31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</row>
    <row r="50" spans="1:19" ht="81" customHeight="1">
      <c r="A50" s="144">
        <v>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</row>
    <row r="51" ht="4.5" customHeight="1"/>
    <row r="52" spans="1:19" ht="15" customHeight="1">
      <c r="A52" s="143" t="s">
        <v>32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33</v>
      </c>
      <c r="C55" s="21"/>
      <c r="D55" s="23"/>
      <c r="E55" s="22" t="s">
        <v>34</v>
      </c>
      <c r="F55" s="21"/>
      <c r="G55" s="21"/>
      <c r="H55" s="21"/>
      <c r="I55" s="23"/>
      <c r="J55" s="10"/>
      <c r="K55" s="24"/>
      <c r="L55" s="22" t="s">
        <v>33</v>
      </c>
      <c r="M55" s="21"/>
      <c r="N55" s="23"/>
      <c r="O55" s="22" t="s">
        <v>34</v>
      </c>
      <c r="P55" s="21"/>
      <c r="Q55" s="21"/>
      <c r="R55" s="21"/>
      <c r="S55" s="20"/>
    </row>
    <row r="56" spans="1:19" ht="21" customHeight="1">
      <c r="A56" s="19" t="s">
        <v>35</v>
      </c>
      <c r="B56" s="15" t="s">
        <v>36</v>
      </c>
      <c r="C56" s="17"/>
      <c r="D56" s="16" t="s">
        <v>37</v>
      </c>
      <c r="E56" s="15" t="s">
        <v>36</v>
      </c>
      <c r="F56" s="14"/>
      <c r="G56" s="14"/>
      <c r="H56" s="13"/>
      <c r="I56" s="16" t="s">
        <v>37</v>
      </c>
      <c r="J56" s="10"/>
      <c r="K56" s="18" t="s">
        <v>35</v>
      </c>
      <c r="L56" s="15" t="s">
        <v>36</v>
      </c>
      <c r="M56" s="17"/>
      <c r="N56" s="16" t="s">
        <v>37</v>
      </c>
      <c r="O56" s="15" t="s">
        <v>36</v>
      </c>
      <c r="P56" s="14"/>
      <c r="Q56" s="14"/>
      <c r="R56" s="13"/>
      <c r="S56" s="12" t="s">
        <v>37</v>
      </c>
    </row>
    <row r="57" spans="1:19" ht="21" customHeight="1">
      <c r="A57" s="11"/>
      <c r="B57" s="141"/>
      <c r="C57" s="141"/>
      <c r="D57" s="8"/>
      <c r="E57" s="141"/>
      <c r="F57" s="141"/>
      <c r="G57" s="141"/>
      <c r="H57" s="141"/>
      <c r="I57" s="8"/>
      <c r="J57" s="10"/>
      <c r="K57" s="9"/>
      <c r="L57" s="141"/>
      <c r="M57" s="141"/>
      <c r="N57" s="8"/>
      <c r="O57" s="141"/>
      <c r="P57" s="141"/>
      <c r="Q57" s="141"/>
      <c r="R57" s="141"/>
      <c r="S57" s="7"/>
    </row>
    <row r="58" spans="1:19" ht="21" customHeight="1">
      <c r="A58" s="11"/>
      <c r="B58" s="141"/>
      <c r="C58" s="141"/>
      <c r="D58" s="8"/>
      <c r="E58" s="141"/>
      <c r="F58" s="141"/>
      <c r="G58" s="141"/>
      <c r="H58" s="141"/>
      <c r="I58" s="8"/>
      <c r="J58" s="10"/>
      <c r="K58" s="9"/>
      <c r="L58" s="141"/>
      <c r="M58" s="141"/>
      <c r="N58" s="8"/>
      <c r="O58" s="141"/>
      <c r="P58" s="141"/>
      <c r="Q58" s="141"/>
      <c r="R58" s="141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43" t="s">
        <v>38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</row>
    <row r="62" spans="1:19" ht="81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</row>
    <row r="63" ht="4.5" customHeight="1"/>
    <row r="64" spans="1:19" ht="15" customHeight="1">
      <c r="A64" s="143" t="s">
        <v>39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</row>
    <row r="65" spans="1:19" ht="81" customHeight="1">
      <c r="A65" s="144" t="s">
        <v>42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</row>
    <row r="66" spans="1:8" ht="30" customHeight="1">
      <c r="A66" s="3"/>
      <c r="B66" s="2" t="s">
        <v>40</v>
      </c>
      <c r="C66" s="142" t="s">
        <v>41</v>
      </c>
      <c r="D66" s="142"/>
      <c r="E66" s="142"/>
      <c r="F66" s="142"/>
      <c r="G66" s="142"/>
      <c r="H66" s="142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K12:L12"/>
    <mergeCell ref="A12:B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K12:L12 S57:S58 K17:L17 A12:B12 A22:B22 K22:L22 A17:B17 K27:L27 A32:B32 K32:L32 A27:B27 K37:L37 D57:D58 I57:I58 N57:N58 A37:B37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177" t="s">
        <v>0</v>
      </c>
      <c r="C1" s="177"/>
      <c r="D1" s="179" t="s">
        <v>1</v>
      </c>
      <c r="E1" s="179"/>
      <c r="F1" s="179"/>
      <c r="G1" s="179"/>
      <c r="H1" s="179"/>
      <c r="I1" s="179"/>
      <c r="K1" s="100" t="s">
        <v>2</v>
      </c>
      <c r="L1" s="186" t="s">
        <v>101</v>
      </c>
      <c r="M1" s="186"/>
      <c r="N1" s="186"/>
      <c r="O1" s="185" t="s">
        <v>3</v>
      </c>
      <c r="P1" s="185"/>
      <c r="Q1" s="180">
        <v>43012</v>
      </c>
      <c r="R1" s="180"/>
      <c r="S1" s="180"/>
    </row>
    <row r="2" spans="2:3" ht="6" customHeight="1" thickBot="1">
      <c r="B2" s="178"/>
      <c r="C2" s="178"/>
    </row>
    <row r="3" spans="1:19" ht="19.5" customHeight="1" thickBot="1">
      <c r="A3" s="140" t="s">
        <v>4</v>
      </c>
      <c r="B3" s="194" t="s">
        <v>100</v>
      </c>
      <c r="C3" s="194"/>
      <c r="D3" s="194"/>
      <c r="E3" s="194"/>
      <c r="F3" s="194"/>
      <c r="G3" s="194"/>
      <c r="H3" s="194"/>
      <c r="I3" s="194"/>
      <c r="K3" s="140" t="s">
        <v>5</v>
      </c>
      <c r="L3" s="194" t="s">
        <v>99</v>
      </c>
      <c r="M3" s="194"/>
      <c r="N3" s="194"/>
      <c r="O3" s="194"/>
      <c r="P3" s="194"/>
      <c r="Q3" s="194"/>
      <c r="R3" s="194"/>
      <c r="S3" s="194"/>
    </row>
    <row r="4" ht="4.5" customHeight="1" thickBot="1"/>
    <row r="5" spans="1:19" ht="12.75" customHeight="1">
      <c r="A5" s="187" t="s">
        <v>6</v>
      </c>
      <c r="B5" s="188"/>
      <c r="C5" s="183" t="s">
        <v>7</v>
      </c>
      <c r="D5" s="191" t="s">
        <v>8</v>
      </c>
      <c r="E5" s="192"/>
      <c r="F5" s="192"/>
      <c r="G5" s="193"/>
      <c r="H5" s="181" t="s">
        <v>9</v>
      </c>
      <c r="I5" s="182"/>
      <c r="K5" s="187" t="s">
        <v>6</v>
      </c>
      <c r="L5" s="188"/>
      <c r="M5" s="183" t="s">
        <v>7</v>
      </c>
      <c r="N5" s="191" t="s">
        <v>8</v>
      </c>
      <c r="O5" s="192"/>
      <c r="P5" s="192"/>
      <c r="Q5" s="193"/>
      <c r="R5" s="181" t="s">
        <v>9</v>
      </c>
      <c r="S5" s="182"/>
    </row>
    <row r="6" spans="1:19" ht="12.75" customHeight="1" thickBot="1">
      <c r="A6" s="189" t="s">
        <v>10</v>
      </c>
      <c r="B6" s="190"/>
      <c r="C6" s="184"/>
      <c r="D6" s="139" t="s">
        <v>11</v>
      </c>
      <c r="E6" s="138" t="s">
        <v>12</v>
      </c>
      <c r="F6" s="138" t="s">
        <v>13</v>
      </c>
      <c r="G6" s="137" t="s">
        <v>14</v>
      </c>
      <c r="H6" s="136" t="s">
        <v>15</v>
      </c>
      <c r="I6" s="135" t="s">
        <v>16</v>
      </c>
      <c r="K6" s="189" t="s">
        <v>10</v>
      </c>
      <c r="L6" s="190"/>
      <c r="M6" s="184"/>
      <c r="N6" s="139" t="s">
        <v>11</v>
      </c>
      <c r="O6" s="138" t="s">
        <v>12</v>
      </c>
      <c r="P6" s="138" t="s">
        <v>13</v>
      </c>
      <c r="Q6" s="137" t="s">
        <v>14</v>
      </c>
      <c r="R6" s="136" t="s">
        <v>15</v>
      </c>
      <c r="S6" s="135" t="s">
        <v>16</v>
      </c>
    </row>
    <row r="7" spans="1:12" ht="4.5" customHeight="1" thickBot="1">
      <c r="A7" s="134"/>
      <c r="B7" s="134"/>
      <c r="K7" s="134"/>
      <c r="L7" s="134"/>
    </row>
    <row r="8" spans="1:19" ht="12.75" customHeight="1" thickBot="1">
      <c r="A8" s="176" t="s">
        <v>98</v>
      </c>
      <c r="B8" s="176"/>
      <c r="C8" s="133">
        <v>1</v>
      </c>
      <c r="D8" s="132">
        <v>156</v>
      </c>
      <c r="E8" s="131">
        <v>72</v>
      </c>
      <c r="F8" s="131">
        <v>2</v>
      </c>
      <c r="G8" s="130">
        <f>IF(AND(ISBLANK(D8),ISBLANK(E8)),"",D8+E8)</f>
        <v>228</v>
      </c>
      <c r="H8" s="129">
        <f>IF(OR(ISNUMBER($G8),ISNUMBER($Q8)),(SIGN(N($G8)-N($Q8))+1)/2,"")</f>
        <v>1</v>
      </c>
      <c r="I8" s="123"/>
      <c r="K8" s="176" t="s">
        <v>97</v>
      </c>
      <c r="L8" s="176"/>
      <c r="M8" s="133">
        <v>1</v>
      </c>
      <c r="N8" s="132">
        <v>136</v>
      </c>
      <c r="O8" s="131">
        <v>72</v>
      </c>
      <c r="P8" s="131">
        <v>1</v>
      </c>
      <c r="Q8" s="130">
        <f>IF(AND(ISBLANK(N8),ISBLANK(O8)),"",N8+O8)</f>
        <v>208</v>
      </c>
      <c r="R8" s="129">
        <f>IF(ISNUMBER($H8),1-$H8,"")</f>
        <v>0</v>
      </c>
      <c r="S8" s="123"/>
    </row>
    <row r="9" spans="1:19" ht="12.75" customHeight="1">
      <c r="A9" s="176"/>
      <c r="B9" s="176"/>
      <c r="C9" s="128">
        <v>2</v>
      </c>
      <c r="D9" s="127">
        <v>155</v>
      </c>
      <c r="E9" s="126">
        <v>62</v>
      </c>
      <c r="F9" s="126">
        <v>4</v>
      </c>
      <c r="G9" s="125">
        <f>IF(AND(ISBLANK(D9),ISBLANK(E9)),"",D9+E9)</f>
        <v>217</v>
      </c>
      <c r="H9" s="124">
        <f>IF(OR(ISNUMBER($G9),ISNUMBER($Q9)),(SIGN(N($G9)-N($Q9))+1)/2,"")</f>
        <v>0</v>
      </c>
      <c r="I9" s="123"/>
      <c r="K9" s="176"/>
      <c r="L9" s="176"/>
      <c r="M9" s="128">
        <v>2</v>
      </c>
      <c r="N9" s="127">
        <v>175</v>
      </c>
      <c r="O9" s="126">
        <v>67</v>
      </c>
      <c r="P9" s="126">
        <v>2</v>
      </c>
      <c r="Q9" s="125">
        <f>IF(AND(ISBLANK(N9),ISBLANK(O9)),"",N9+O9)</f>
        <v>242</v>
      </c>
      <c r="R9" s="124">
        <f>IF(ISNUMBER($H9),1-$H9,"")</f>
        <v>1</v>
      </c>
      <c r="S9" s="123"/>
    </row>
    <row r="10" spans="1:19" ht="12.75" customHeight="1" thickBot="1">
      <c r="A10" s="175" t="s">
        <v>96</v>
      </c>
      <c r="B10" s="175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75" t="s">
        <v>81</v>
      </c>
      <c r="L10" s="175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75"/>
      <c r="B11" s="175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73">
        <f>IF(ISNUMBER(H12),(SIGN(1000*($H12-$R12)+$G12-$Q12)+1)/2,"")</f>
        <v>0</v>
      </c>
      <c r="K11" s="175"/>
      <c r="L11" s="175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73">
        <f>IF(ISNUMBER($I11),1-$I11,"")</f>
        <v>1</v>
      </c>
    </row>
    <row r="12" spans="1:19" ht="15.75" customHeight="1" thickBot="1">
      <c r="A12" s="172">
        <v>1363</v>
      </c>
      <c r="B12" s="172"/>
      <c r="C12" s="117" t="s">
        <v>14</v>
      </c>
      <c r="D12" s="114">
        <f>IF(ISNUMBER($G12),SUM(D8:D11),"")</f>
        <v>311</v>
      </c>
      <c r="E12" s="116">
        <f>IF(ISNUMBER($G12),SUM(E8:E11),"")</f>
        <v>134</v>
      </c>
      <c r="F12" s="116">
        <f>IF(ISNUMBER($G12),SUM(F8:F11),"")</f>
        <v>6</v>
      </c>
      <c r="G12" s="115">
        <f>IF(SUM($G8:$G11)+SUM($Q8:$Q11)&gt;0,SUM(G8:G11),"")</f>
        <v>445</v>
      </c>
      <c r="H12" s="114">
        <f>IF(ISNUMBER($G12),SUM(H8:H11),"")</f>
        <v>1</v>
      </c>
      <c r="I12" s="174"/>
      <c r="K12" s="172">
        <v>9536</v>
      </c>
      <c r="L12" s="172"/>
      <c r="M12" s="117" t="s">
        <v>14</v>
      </c>
      <c r="N12" s="114">
        <f>IF(ISNUMBER($G12),SUM(N8:N11),"")</f>
        <v>311</v>
      </c>
      <c r="O12" s="116">
        <f>IF(ISNUMBER($G12),SUM(O8:O11),"")</f>
        <v>139</v>
      </c>
      <c r="P12" s="116">
        <f>IF(ISNUMBER($G12),SUM(P8:P11),"")</f>
        <v>3</v>
      </c>
      <c r="Q12" s="115">
        <f>IF(SUM($G8:$G11)+SUM($Q8:$Q11)&gt;0,SUM(Q8:Q11),"")</f>
        <v>450</v>
      </c>
      <c r="R12" s="114">
        <f>IF(ISNUMBER($G12),SUM(R8:R11),"")</f>
        <v>1</v>
      </c>
      <c r="S12" s="174"/>
    </row>
    <row r="13" spans="1:19" ht="12.75" customHeight="1" thickBot="1">
      <c r="A13" s="176" t="s">
        <v>95</v>
      </c>
      <c r="B13" s="176"/>
      <c r="C13" s="133">
        <v>1</v>
      </c>
      <c r="D13" s="132">
        <v>161</v>
      </c>
      <c r="E13" s="131">
        <v>81</v>
      </c>
      <c r="F13" s="131">
        <v>1</v>
      </c>
      <c r="G13" s="130">
        <f>IF(AND(ISBLANK(D13),ISBLANK(E13)),"",D13+E13)</f>
        <v>242</v>
      </c>
      <c r="H13" s="129">
        <f>IF(OR(ISNUMBER($G13),ISNUMBER($Q13)),(SIGN(N($G13)-N($Q13))+1)/2,"")</f>
        <v>0</v>
      </c>
      <c r="I13" s="123"/>
      <c r="K13" s="176" t="s">
        <v>79</v>
      </c>
      <c r="L13" s="176"/>
      <c r="M13" s="133">
        <v>1</v>
      </c>
      <c r="N13" s="132">
        <v>164</v>
      </c>
      <c r="O13" s="131">
        <v>95</v>
      </c>
      <c r="P13" s="131">
        <v>0</v>
      </c>
      <c r="Q13" s="130">
        <f>IF(AND(ISBLANK(N13),ISBLANK(O13)),"",N13+O13)</f>
        <v>259</v>
      </c>
      <c r="R13" s="129">
        <f>IF(ISNUMBER($H13),1-$H13,"")</f>
        <v>1</v>
      </c>
      <c r="S13" s="123"/>
    </row>
    <row r="14" spans="1:19" ht="12.75" customHeight="1">
      <c r="A14" s="176"/>
      <c r="B14" s="176"/>
      <c r="C14" s="128">
        <v>2</v>
      </c>
      <c r="D14" s="127">
        <v>134</v>
      </c>
      <c r="E14" s="126">
        <v>50</v>
      </c>
      <c r="F14" s="126">
        <v>2</v>
      </c>
      <c r="G14" s="125">
        <f>IF(AND(ISBLANK(D14),ISBLANK(E14)),"",D14+E14)</f>
        <v>184</v>
      </c>
      <c r="H14" s="124">
        <f>IF(OR(ISNUMBER($G14),ISNUMBER($Q14)),(SIGN(N($G14)-N($Q14))+1)/2,"")</f>
        <v>0</v>
      </c>
      <c r="I14" s="123"/>
      <c r="K14" s="176"/>
      <c r="L14" s="176"/>
      <c r="M14" s="128">
        <v>2</v>
      </c>
      <c r="N14" s="127">
        <v>151</v>
      </c>
      <c r="O14" s="126">
        <v>79</v>
      </c>
      <c r="P14" s="126">
        <v>1</v>
      </c>
      <c r="Q14" s="125">
        <f>IF(AND(ISBLANK(N14),ISBLANK(O14)),"",N14+O14)</f>
        <v>230</v>
      </c>
      <c r="R14" s="124">
        <f>IF(ISNUMBER($H14),1-$H14,"")</f>
        <v>1</v>
      </c>
      <c r="S14" s="123"/>
    </row>
    <row r="15" spans="1:19" ht="12.75" customHeight="1" thickBot="1">
      <c r="A15" s="175" t="s">
        <v>94</v>
      </c>
      <c r="B15" s="175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75" t="s">
        <v>93</v>
      </c>
      <c r="L15" s="175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75"/>
      <c r="B16" s="175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73">
        <f>IF(ISNUMBER(H17),(SIGN(1000*($H17-$R17)+$G17-$Q17)+1)/2,"")</f>
        <v>0</v>
      </c>
      <c r="K16" s="175"/>
      <c r="L16" s="175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73">
        <f>IF(ISNUMBER($I16),1-$I16,"")</f>
        <v>1</v>
      </c>
    </row>
    <row r="17" spans="1:19" ht="15.75" customHeight="1" thickBot="1">
      <c r="A17" s="172">
        <v>20199</v>
      </c>
      <c r="B17" s="172"/>
      <c r="C17" s="117" t="s">
        <v>14</v>
      </c>
      <c r="D17" s="114">
        <f>IF(ISNUMBER($G17),SUM(D13:D16),"")</f>
        <v>295</v>
      </c>
      <c r="E17" s="116">
        <f>IF(ISNUMBER($G17),SUM(E13:E16),"")</f>
        <v>131</v>
      </c>
      <c r="F17" s="116">
        <f>IF(ISNUMBER($G17),SUM(F13:F16),"")</f>
        <v>3</v>
      </c>
      <c r="G17" s="115">
        <f>IF(SUM($G13:$G16)+SUM($Q13:$Q16)&gt;0,SUM(G13:G16),"")</f>
        <v>426</v>
      </c>
      <c r="H17" s="114">
        <f>IF(ISNUMBER($G17),SUM(H13:H16),"")</f>
        <v>0</v>
      </c>
      <c r="I17" s="174"/>
      <c r="K17" s="172">
        <v>1935</v>
      </c>
      <c r="L17" s="172"/>
      <c r="M17" s="117" t="s">
        <v>14</v>
      </c>
      <c r="N17" s="114">
        <f>IF(ISNUMBER($G17),SUM(N13:N16),"")</f>
        <v>315</v>
      </c>
      <c r="O17" s="116">
        <f>IF(ISNUMBER($G17),SUM(O13:O16),"")</f>
        <v>174</v>
      </c>
      <c r="P17" s="116">
        <f>IF(ISNUMBER($G17),SUM(P13:P16),"")</f>
        <v>1</v>
      </c>
      <c r="Q17" s="115">
        <f>IF(SUM($G13:$G16)+SUM($Q13:$Q16)&gt;0,SUM(Q13:Q16),"")</f>
        <v>489</v>
      </c>
      <c r="R17" s="114">
        <f>IF(ISNUMBER($G17),SUM(R13:R16),"")</f>
        <v>2</v>
      </c>
      <c r="S17" s="174"/>
    </row>
    <row r="18" spans="1:19" ht="12.75" customHeight="1" thickBot="1">
      <c r="A18" s="176" t="s">
        <v>92</v>
      </c>
      <c r="B18" s="176"/>
      <c r="C18" s="133">
        <v>1</v>
      </c>
      <c r="D18" s="132">
        <v>153</v>
      </c>
      <c r="E18" s="131">
        <v>42</v>
      </c>
      <c r="F18" s="131">
        <v>4</v>
      </c>
      <c r="G18" s="130">
        <f>IF(AND(ISBLANK(D18),ISBLANK(E18)),"",D18+E18)</f>
        <v>195</v>
      </c>
      <c r="H18" s="129">
        <f>IF(OR(ISNUMBER($G18),ISNUMBER($Q18)),(SIGN(N($G18)-N($Q18))+1)/2,"")</f>
        <v>1</v>
      </c>
      <c r="I18" s="123"/>
      <c r="K18" s="176" t="s">
        <v>91</v>
      </c>
      <c r="L18" s="176"/>
      <c r="M18" s="133">
        <v>1</v>
      </c>
      <c r="N18" s="132">
        <v>129</v>
      </c>
      <c r="O18" s="131">
        <v>54</v>
      </c>
      <c r="P18" s="131">
        <v>4</v>
      </c>
      <c r="Q18" s="130">
        <f>IF(AND(ISBLANK(N18),ISBLANK(O18)),"",N18+O18)</f>
        <v>183</v>
      </c>
      <c r="R18" s="129">
        <f>IF(ISNUMBER($H18),1-$H18,"")</f>
        <v>0</v>
      </c>
      <c r="S18" s="123"/>
    </row>
    <row r="19" spans="1:19" ht="12.75" customHeight="1">
      <c r="A19" s="176"/>
      <c r="B19" s="176"/>
      <c r="C19" s="128">
        <v>2</v>
      </c>
      <c r="D19" s="127">
        <v>137</v>
      </c>
      <c r="E19" s="126">
        <v>57</v>
      </c>
      <c r="F19" s="126">
        <v>1</v>
      </c>
      <c r="G19" s="125">
        <f>IF(AND(ISBLANK(D19),ISBLANK(E19)),"",D19+E19)</f>
        <v>194</v>
      </c>
      <c r="H19" s="124">
        <f>IF(OR(ISNUMBER($G19),ISNUMBER($Q19)),(SIGN(N($G19)-N($Q19))+1)/2,"")</f>
        <v>0</v>
      </c>
      <c r="I19" s="123"/>
      <c r="K19" s="176"/>
      <c r="L19" s="176"/>
      <c r="M19" s="128">
        <v>2</v>
      </c>
      <c r="N19" s="127">
        <v>145</v>
      </c>
      <c r="O19" s="126">
        <v>69</v>
      </c>
      <c r="P19" s="126">
        <v>4</v>
      </c>
      <c r="Q19" s="125">
        <f>IF(AND(ISBLANK(N19),ISBLANK(O19)),"",N19+O19)</f>
        <v>214</v>
      </c>
      <c r="R19" s="124">
        <f>IF(ISNUMBER($H19),1-$H19,"")</f>
        <v>1</v>
      </c>
      <c r="S19" s="123"/>
    </row>
    <row r="20" spans="1:19" ht="12.75" customHeight="1" thickBot="1">
      <c r="A20" s="175" t="s">
        <v>90</v>
      </c>
      <c r="B20" s="175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75" t="s">
        <v>89</v>
      </c>
      <c r="L20" s="175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75"/>
      <c r="B21" s="175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73">
        <f>IF(ISNUMBER(H22),(SIGN(1000*($H22-$R22)+$G22-$Q22)+1)/2,"")</f>
        <v>0</v>
      </c>
      <c r="K21" s="175"/>
      <c r="L21" s="175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73">
        <f>IF(ISNUMBER($I21),1-$I21,"")</f>
        <v>1</v>
      </c>
    </row>
    <row r="22" spans="1:19" ht="15.75" customHeight="1" thickBot="1">
      <c r="A22" s="172">
        <v>16017</v>
      </c>
      <c r="B22" s="172"/>
      <c r="C22" s="117" t="s">
        <v>14</v>
      </c>
      <c r="D22" s="114">
        <f>IF(ISNUMBER($G22),SUM(D18:D21),"")</f>
        <v>290</v>
      </c>
      <c r="E22" s="116">
        <f>IF(ISNUMBER($G22),SUM(E18:E21),"")</f>
        <v>99</v>
      </c>
      <c r="F22" s="116">
        <f>IF(ISNUMBER($G22),SUM(F18:F21),"")</f>
        <v>5</v>
      </c>
      <c r="G22" s="115">
        <f>IF(SUM($G18:$G21)+SUM($Q18:$Q21)&gt;0,SUM(G18:G21),"")</f>
        <v>389</v>
      </c>
      <c r="H22" s="114">
        <f>IF(ISNUMBER($G22),SUM(H18:H21),"")</f>
        <v>1</v>
      </c>
      <c r="I22" s="174"/>
      <c r="K22" s="172">
        <v>1944</v>
      </c>
      <c r="L22" s="172"/>
      <c r="M22" s="117" t="s">
        <v>14</v>
      </c>
      <c r="N22" s="114">
        <f>IF(ISNUMBER($G22),SUM(N18:N21),"")</f>
        <v>274</v>
      </c>
      <c r="O22" s="116">
        <f>IF(ISNUMBER($G22),SUM(O18:O21),"")</f>
        <v>123</v>
      </c>
      <c r="P22" s="116">
        <f>IF(ISNUMBER($G22),SUM(P18:P21),"")</f>
        <v>8</v>
      </c>
      <c r="Q22" s="115">
        <f>IF(SUM($G18:$G21)+SUM($Q18:$Q21)&gt;0,SUM(Q18:Q21),"")</f>
        <v>397</v>
      </c>
      <c r="R22" s="114">
        <f>IF(ISNUMBER($G22),SUM(R18:R21),"")</f>
        <v>1</v>
      </c>
      <c r="S22" s="174"/>
    </row>
    <row r="23" spans="1:19" ht="12.75" customHeight="1" thickBot="1">
      <c r="A23" s="176" t="s">
        <v>88</v>
      </c>
      <c r="B23" s="176"/>
      <c r="C23" s="133">
        <v>1</v>
      </c>
      <c r="D23" s="132">
        <v>139</v>
      </c>
      <c r="E23" s="131">
        <v>77</v>
      </c>
      <c r="F23" s="131">
        <v>3</v>
      </c>
      <c r="G23" s="130">
        <f>IF(AND(ISBLANK(D23),ISBLANK(E23)),"",D23+E23)</f>
        <v>216</v>
      </c>
      <c r="H23" s="129">
        <f>IF(OR(ISNUMBER($G23),ISNUMBER($Q23)),(SIGN(N($G23)-N($Q23))+1)/2,"")</f>
        <v>1</v>
      </c>
      <c r="I23" s="123"/>
      <c r="K23" s="176" t="s">
        <v>87</v>
      </c>
      <c r="L23" s="176"/>
      <c r="M23" s="133">
        <v>1</v>
      </c>
      <c r="N23" s="132">
        <v>148</v>
      </c>
      <c r="O23" s="131">
        <v>63</v>
      </c>
      <c r="P23" s="131">
        <v>1</v>
      </c>
      <c r="Q23" s="130">
        <f>IF(AND(ISBLANK(N23),ISBLANK(O23)),"",N23+O23)</f>
        <v>211</v>
      </c>
      <c r="R23" s="129">
        <f>IF(ISNUMBER($H23),1-$H23,"")</f>
        <v>0</v>
      </c>
      <c r="S23" s="123"/>
    </row>
    <row r="24" spans="1:19" ht="12.75" customHeight="1">
      <c r="A24" s="176"/>
      <c r="B24" s="176"/>
      <c r="C24" s="128">
        <v>2</v>
      </c>
      <c r="D24" s="127">
        <v>152</v>
      </c>
      <c r="E24" s="126">
        <v>69</v>
      </c>
      <c r="F24" s="126">
        <v>2</v>
      </c>
      <c r="G24" s="125">
        <f>IF(AND(ISBLANK(D24),ISBLANK(E24)),"",D24+E24)</f>
        <v>221</v>
      </c>
      <c r="H24" s="124">
        <f>IF(OR(ISNUMBER($G24),ISNUMBER($Q24)),(SIGN(N($G24)-N($Q24))+1)/2,"")</f>
        <v>0</v>
      </c>
      <c r="I24" s="123"/>
      <c r="K24" s="176"/>
      <c r="L24" s="176"/>
      <c r="M24" s="128">
        <v>2</v>
      </c>
      <c r="N24" s="127">
        <v>167</v>
      </c>
      <c r="O24" s="126">
        <v>88</v>
      </c>
      <c r="P24" s="126">
        <v>0</v>
      </c>
      <c r="Q24" s="125">
        <f>IF(AND(ISBLANK(N24),ISBLANK(O24)),"",N24+O24)</f>
        <v>255</v>
      </c>
      <c r="R24" s="124">
        <f>IF(ISNUMBER($H24),1-$H24,"")</f>
        <v>1</v>
      </c>
      <c r="S24" s="123"/>
    </row>
    <row r="25" spans="1:19" ht="12.75" customHeight="1" thickBot="1">
      <c r="A25" s="175" t="s">
        <v>86</v>
      </c>
      <c r="B25" s="175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75" t="s">
        <v>85</v>
      </c>
      <c r="L25" s="175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75"/>
      <c r="B26" s="175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73">
        <f>IF(ISNUMBER(H27),(SIGN(1000*($H27-$R27)+$G27-$Q27)+1)/2,"")</f>
        <v>0</v>
      </c>
      <c r="K26" s="175"/>
      <c r="L26" s="175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73">
        <f>IF(ISNUMBER($I26),1-$I26,"")</f>
        <v>1</v>
      </c>
    </row>
    <row r="27" spans="1:19" ht="15.75" customHeight="1" thickBot="1">
      <c r="A27" s="172">
        <v>1341</v>
      </c>
      <c r="B27" s="172"/>
      <c r="C27" s="117" t="s">
        <v>14</v>
      </c>
      <c r="D27" s="114">
        <f>IF(ISNUMBER($G27),SUM(D23:D26),"")</f>
        <v>291</v>
      </c>
      <c r="E27" s="116">
        <f>IF(ISNUMBER($G27),SUM(E23:E26),"")</f>
        <v>146</v>
      </c>
      <c r="F27" s="116">
        <f>IF(ISNUMBER($G27),SUM(F23:F26),"")</f>
        <v>5</v>
      </c>
      <c r="G27" s="115">
        <f>IF(SUM($G23:$G26)+SUM($Q23:$Q26)&gt;0,SUM(G23:G26),"")</f>
        <v>437</v>
      </c>
      <c r="H27" s="114">
        <f>IF(ISNUMBER($G27),SUM(H23:H26),"")</f>
        <v>1</v>
      </c>
      <c r="I27" s="174"/>
      <c r="K27" s="172">
        <v>1932</v>
      </c>
      <c r="L27" s="172"/>
      <c r="M27" s="117" t="s">
        <v>14</v>
      </c>
      <c r="N27" s="114">
        <f>IF(ISNUMBER($G27),SUM(N23:N26),"")</f>
        <v>315</v>
      </c>
      <c r="O27" s="116">
        <f>IF(ISNUMBER($G27),SUM(O23:O26),"")</f>
        <v>151</v>
      </c>
      <c r="P27" s="116">
        <f>IF(ISNUMBER($G27),SUM(P23:P26),"")</f>
        <v>1</v>
      </c>
      <c r="Q27" s="115">
        <f>IF(SUM($G23:$G26)+SUM($Q23:$Q26)&gt;0,SUM(Q23:Q26),"")</f>
        <v>466</v>
      </c>
      <c r="R27" s="114">
        <f>IF(ISNUMBER($G27),SUM(R23:R26),"")</f>
        <v>1</v>
      </c>
      <c r="S27" s="174"/>
    </row>
    <row r="28" spans="1:19" ht="12.75" customHeight="1" thickBot="1">
      <c r="A28" s="176" t="s">
        <v>84</v>
      </c>
      <c r="B28" s="176"/>
      <c r="C28" s="133">
        <v>1</v>
      </c>
      <c r="D28" s="132">
        <v>138</v>
      </c>
      <c r="E28" s="131">
        <v>71</v>
      </c>
      <c r="F28" s="131">
        <v>0</v>
      </c>
      <c r="G28" s="130">
        <f>IF(AND(ISBLANK(D28),ISBLANK(E28)),"",D28+E28)</f>
        <v>209</v>
      </c>
      <c r="H28" s="129">
        <f>IF(OR(ISNUMBER($G28),ISNUMBER($Q28)),(SIGN(N($G28)-N($Q28))+1)/2,"")</f>
        <v>1</v>
      </c>
      <c r="I28" s="123"/>
      <c r="K28" s="176" t="s">
        <v>83</v>
      </c>
      <c r="L28" s="176"/>
      <c r="M28" s="133">
        <v>1</v>
      </c>
      <c r="N28" s="132">
        <v>143</v>
      </c>
      <c r="O28" s="131">
        <v>63</v>
      </c>
      <c r="P28" s="131">
        <v>4</v>
      </c>
      <c r="Q28" s="130">
        <f>IF(AND(ISBLANK(N28),ISBLANK(O28)),"",N28+O28)</f>
        <v>206</v>
      </c>
      <c r="R28" s="129">
        <f>IF(ISNUMBER($H28),1-$H28,"")</f>
        <v>0</v>
      </c>
      <c r="S28" s="123"/>
    </row>
    <row r="29" spans="1:19" ht="12.75" customHeight="1">
      <c r="A29" s="176"/>
      <c r="B29" s="176"/>
      <c r="C29" s="128">
        <v>2</v>
      </c>
      <c r="D29" s="127">
        <v>153</v>
      </c>
      <c r="E29" s="126">
        <v>80</v>
      </c>
      <c r="F29" s="126">
        <v>2</v>
      </c>
      <c r="G29" s="125">
        <f>IF(AND(ISBLANK(D29),ISBLANK(E29)),"",D29+E29)</f>
        <v>233</v>
      </c>
      <c r="H29" s="124">
        <f>IF(OR(ISNUMBER($G29),ISNUMBER($Q29)),(SIGN(N($G29)-N($Q29))+1)/2,"")</f>
        <v>0</v>
      </c>
      <c r="I29" s="123"/>
      <c r="K29" s="176"/>
      <c r="L29" s="176"/>
      <c r="M29" s="128">
        <v>2</v>
      </c>
      <c r="N29" s="127">
        <v>166</v>
      </c>
      <c r="O29" s="126">
        <v>98</v>
      </c>
      <c r="P29" s="126">
        <v>1</v>
      </c>
      <c r="Q29" s="125">
        <f>IF(AND(ISBLANK(N29),ISBLANK(O29)),"",N29+O29)</f>
        <v>264</v>
      </c>
      <c r="R29" s="124">
        <f>IF(ISNUMBER($H29),1-$H29,"")</f>
        <v>1</v>
      </c>
      <c r="S29" s="123"/>
    </row>
    <row r="30" spans="1:19" ht="12.75" customHeight="1" thickBot="1">
      <c r="A30" s="175" t="s">
        <v>82</v>
      </c>
      <c r="B30" s="175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75" t="s">
        <v>81</v>
      </c>
      <c r="L30" s="175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75"/>
      <c r="B31" s="175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73">
        <f>IF(ISNUMBER(H32),(SIGN(1000*($H32-$R32)+$G32-$Q32)+1)/2,"")</f>
        <v>0</v>
      </c>
      <c r="K31" s="175"/>
      <c r="L31" s="175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73">
        <f>IF(ISNUMBER($I31),1-$I31,"")</f>
        <v>1</v>
      </c>
    </row>
    <row r="32" spans="1:19" ht="15.75" customHeight="1" thickBot="1">
      <c r="A32" s="172">
        <v>5123</v>
      </c>
      <c r="B32" s="172"/>
      <c r="C32" s="117" t="s">
        <v>14</v>
      </c>
      <c r="D32" s="114">
        <f>IF(ISNUMBER($G32),SUM(D28:D31),"")</f>
        <v>291</v>
      </c>
      <c r="E32" s="116">
        <f>IF(ISNUMBER($G32),SUM(E28:E31),"")</f>
        <v>151</v>
      </c>
      <c r="F32" s="116">
        <f>IF(ISNUMBER($G32),SUM(F28:F31),"")</f>
        <v>2</v>
      </c>
      <c r="G32" s="115">
        <f>IF(SUM($G28:$G31)+SUM($Q28:$Q31)&gt;0,SUM(G28:G31),"")</f>
        <v>442</v>
      </c>
      <c r="H32" s="114">
        <f>IF(ISNUMBER($G32),SUM(H28:H31),"")</f>
        <v>1</v>
      </c>
      <c r="I32" s="174"/>
      <c r="K32" s="172">
        <v>1928</v>
      </c>
      <c r="L32" s="172"/>
      <c r="M32" s="117" t="s">
        <v>14</v>
      </c>
      <c r="N32" s="114">
        <f>IF(ISNUMBER($G32),SUM(N28:N31),"")</f>
        <v>309</v>
      </c>
      <c r="O32" s="116">
        <f>IF(ISNUMBER($G32),SUM(O28:O31),"")</f>
        <v>161</v>
      </c>
      <c r="P32" s="116">
        <f>IF(ISNUMBER($G32),SUM(P28:P31),"")</f>
        <v>5</v>
      </c>
      <c r="Q32" s="115">
        <f>IF(SUM($G28:$G31)+SUM($Q28:$Q31)&gt;0,SUM(Q28:Q31),"")</f>
        <v>470</v>
      </c>
      <c r="R32" s="114">
        <f>IF(ISNUMBER($G32),SUM(R28:R31),"")</f>
        <v>1</v>
      </c>
      <c r="S32" s="174"/>
    </row>
    <row r="33" spans="1:19" ht="12.75" customHeight="1" thickBot="1">
      <c r="A33" s="176" t="s">
        <v>80</v>
      </c>
      <c r="B33" s="176"/>
      <c r="C33" s="133">
        <v>1</v>
      </c>
      <c r="D33" s="132">
        <v>162</v>
      </c>
      <c r="E33" s="131">
        <v>77</v>
      </c>
      <c r="F33" s="131">
        <v>0</v>
      </c>
      <c r="G33" s="130">
        <f>IF(AND(ISBLANK(D33),ISBLANK(E33)),"",D33+E33)</f>
        <v>239</v>
      </c>
      <c r="H33" s="129">
        <f>IF(OR(ISNUMBER($G33),ISNUMBER($Q33)),(SIGN(N($G33)-N($Q33))+1)/2,"")</f>
        <v>1</v>
      </c>
      <c r="I33" s="123"/>
      <c r="K33" s="176" t="s">
        <v>79</v>
      </c>
      <c r="L33" s="176"/>
      <c r="M33" s="133">
        <v>1</v>
      </c>
      <c r="N33" s="132">
        <v>151</v>
      </c>
      <c r="O33" s="131">
        <v>53</v>
      </c>
      <c r="P33" s="131">
        <v>4</v>
      </c>
      <c r="Q33" s="130">
        <f>IF(AND(ISBLANK(N33),ISBLANK(O33)),"",N33+O33)</f>
        <v>204</v>
      </c>
      <c r="R33" s="129">
        <f>IF(ISNUMBER($H33),1-$H33,"")</f>
        <v>0</v>
      </c>
      <c r="S33" s="123"/>
    </row>
    <row r="34" spans="1:19" ht="12.75" customHeight="1">
      <c r="A34" s="176"/>
      <c r="B34" s="176"/>
      <c r="C34" s="128">
        <v>2</v>
      </c>
      <c r="D34" s="127">
        <v>161</v>
      </c>
      <c r="E34" s="126">
        <v>61</v>
      </c>
      <c r="F34" s="126">
        <v>3</v>
      </c>
      <c r="G34" s="125">
        <f>IF(AND(ISBLANK(D34),ISBLANK(E34)),"",D34+E34)</f>
        <v>222</v>
      </c>
      <c r="H34" s="124">
        <f>IF(OR(ISNUMBER($G34),ISNUMBER($Q34)),(SIGN(N($G34)-N($Q34))+1)/2,"")</f>
        <v>1</v>
      </c>
      <c r="I34" s="123"/>
      <c r="K34" s="176"/>
      <c r="L34" s="176"/>
      <c r="M34" s="128">
        <v>2</v>
      </c>
      <c r="N34" s="127">
        <v>154</v>
      </c>
      <c r="O34" s="126">
        <v>62</v>
      </c>
      <c r="P34" s="126">
        <v>0</v>
      </c>
      <c r="Q34" s="125">
        <f>IF(AND(ISBLANK(N34),ISBLANK(O34)),"",N34+O34)</f>
        <v>216</v>
      </c>
      <c r="R34" s="124">
        <f>IF(ISNUMBER($H34),1-$H34,"")</f>
        <v>0</v>
      </c>
      <c r="S34" s="123"/>
    </row>
    <row r="35" spans="1:19" ht="12.75" customHeight="1" thickBot="1">
      <c r="A35" s="175" t="s">
        <v>78</v>
      </c>
      <c r="B35" s="175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75" t="s">
        <v>52</v>
      </c>
      <c r="L35" s="175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75"/>
      <c r="B36" s="175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73">
        <f>IF(ISNUMBER(H37),(SIGN(1000*($H37-$R37)+$G37-$Q37)+1)/2,"")</f>
        <v>1</v>
      </c>
      <c r="K36" s="175"/>
      <c r="L36" s="175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73">
        <f>IF(ISNUMBER($I36),1-$I36,"")</f>
        <v>0</v>
      </c>
    </row>
    <row r="37" spans="1:19" ht="15.75" customHeight="1" thickBot="1">
      <c r="A37" s="172">
        <v>3734</v>
      </c>
      <c r="B37" s="172"/>
      <c r="C37" s="117" t="s">
        <v>14</v>
      </c>
      <c r="D37" s="114">
        <f>IF(ISNUMBER($G37),SUM(D33:D36),"")</f>
        <v>323</v>
      </c>
      <c r="E37" s="116">
        <f>IF(ISNUMBER($G37),SUM(E33:E36),"")</f>
        <v>138</v>
      </c>
      <c r="F37" s="116">
        <f>IF(ISNUMBER($G37),SUM(F33:F36),"")</f>
        <v>3</v>
      </c>
      <c r="G37" s="115">
        <f>IF(SUM($G33:$G36)+SUM($Q33:$Q36)&gt;0,SUM(G33:G36),"")</f>
        <v>461</v>
      </c>
      <c r="H37" s="114">
        <f>IF(ISNUMBER($G37),SUM(H33:H36),"")</f>
        <v>2</v>
      </c>
      <c r="I37" s="174"/>
      <c r="K37" s="172">
        <v>1927</v>
      </c>
      <c r="L37" s="172"/>
      <c r="M37" s="117" t="s">
        <v>14</v>
      </c>
      <c r="N37" s="114">
        <f>IF(ISNUMBER($G37),SUM(N33:N36),"")</f>
        <v>305</v>
      </c>
      <c r="O37" s="116">
        <f>IF(ISNUMBER($G37),SUM(O33:O36),"")</f>
        <v>115</v>
      </c>
      <c r="P37" s="116">
        <f>IF(ISNUMBER($G37),SUM(P33:P36),"")</f>
        <v>4</v>
      </c>
      <c r="Q37" s="115">
        <f>IF(SUM($G33:$G36)+SUM($Q33:$Q36)&gt;0,SUM(Q33:Q36),"")</f>
        <v>420</v>
      </c>
      <c r="R37" s="114">
        <f>IF(ISNUMBER($G37),SUM(R33:R36),"")</f>
        <v>0</v>
      </c>
      <c r="S37" s="174"/>
    </row>
    <row r="38" ht="4.5" customHeight="1" thickBot="1"/>
    <row r="39" spans="1:19" ht="19.5" customHeight="1" thickBot="1">
      <c r="A39" s="113"/>
      <c r="B39" s="112"/>
      <c r="C39" s="111" t="s">
        <v>19</v>
      </c>
      <c r="D39" s="110">
        <f>IF(ISNUMBER($G39),SUM(D12,D17,D22,D27,D32,D37),"")</f>
        <v>1801</v>
      </c>
      <c r="E39" s="109">
        <f>IF(ISNUMBER($G39),SUM(E12,E17,E22,E27,E32,E37),"")</f>
        <v>799</v>
      </c>
      <c r="F39" s="109">
        <f>IF(ISNUMBER($G39),SUM(F12,F17,F22,F27,F32,F37),"")</f>
        <v>24</v>
      </c>
      <c r="G39" s="108">
        <f>IF(SUM($G$8:$G$37)+SUM($Q$8:$Q$37)&gt;0,SUM(G12,G17,G22,G27,G32,G37),"")</f>
        <v>2600</v>
      </c>
      <c r="H39" s="107">
        <f>IF(SUM($G$8:$G$37)+SUM($Q$8:$Q$37)&gt;0,SUM(H12,H17,H22,H27,H32,H37),"")</f>
        <v>6</v>
      </c>
      <c r="I39" s="106">
        <f>IF(ISNUMBER($G39),(SIGN($G39-$Q39)+1)/IF(COUNT(I$11,I$16,I$21,I$26,I$31,I$36)&gt;3,1,2),"")</f>
        <v>0</v>
      </c>
      <c r="K39" s="113"/>
      <c r="L39" s="112"/>
      <c r="M39" s="111" t="s">
        <v>19</v>
      </c>
      <c r="N39" s="110">
        <f>IF(ISNUMBER($G39),SUM(N12,N17,N22,N27,N32,N37),"")</f>
        <v>1829</v>
      </c>
      <c r="O39" s="109">
        <f>IF(ISNUMBER($G39),SUM(O12,O17,O22,O27,O32,O37),"")</f>
        <v>863</v>
      </c>
      <c r="P39" s="109">
        <f>IF(ISNUMBER($G39),SUM(P12,P17,P22,P27,P32,P37),"")</f>
        <v>22</v>
      </c>
      <c r="Q39" s="108">
        <f>IF(SUM($G$8:$G$37)+SUM($Q$8:$Q$37)&gt;0,SUM(Q12,Q17,Q22,Q27,Q32,Q37),"")</f>
        <v>2692</v>
      </c>
      <c r="R39" s="107">
        <f>IF(SUM($G$8:$G$37)+SUM($Q$8:$Q$37)&gt;0,SUM(R12,R17,R22,R27,R32,R37),"")</f>
        <v>6</v>
      </c>
      <c r="S39" s="1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2"/>
      <c r="B41" s="103" t="s">
        <v>20</v>
      </c>
      <c r="C41" s="196" t="s">
        <v>77</v>
      </c>
      <c r="D41" s="196"/>
      <c r="E41" s="196"/>
      <c r="G41" s="195" t="s">
        <v>21</v>
      </c>
      <c r="H41" s="195"/>
      <c r="I41" s="105">
        <f>IF(ISNUMBER(I$39),SUM(I11,I16,I21,I26,I31,I36,I39),"")</f>
        <v>1</v>
      </c>
      <c r="K41" s="102"/>
      <c r="L41" s="103" t="s">
        <v>20</v>
      </c>
      <c r="M41" s="203" t="s">
        <v>76</v>
      </c>
      <c r="N41" s="196"/>
      <c r="O41" s="196"/>
      <c r="Q41" s="195" t="s">
        <v>21</v>
      </c>
      <c r="R41" s="195"/>
      <c r="S41" s="105">
        <f>IF(ISNUMBER(S$39),SUM(S11,S16,S21,S26,S31,S36,S39),"")</f>
        <v>7</v>
      </c>
    </row>
    <row r="42" spans="1:19" ht="18" customHeight="1">
      <c r="A42" s="102"/>
      <c r="B42" s="103" t="s">
        <v>22</v>
      </c>
      <c r="C42" s="197"/>
      <c r="D42" s="197"/>
      <c r="E42" s="197"/>
      <c r="G42" s="104"/>
      <c r="H42" s="104"/>
      <c r="I42" s="104"/>
      <c r="K42" s="102"/>
      <c r="L42" s="103" t="s">
        <v>22</v>
      </c>
      <c r="M42" s="197"/>
      <c r="N42" s="197"/>
      <c r="O42" s="197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198" t="s">
        <v>75</v>
      </c>
      <c r="D43" s="198"/>
      <c r="E43" s="198"/>
      <c r="F43" s="198"/>
      <c r="G43" s="198"/>
      <c r="H43" s="198"/>
      <c r="I43" s="103"/>
      <c r="J43" s="103"/>
      <c r="K43" s="103" t="s">
        <v>25</v>
      </c>
      <c r="L43" s="198" t="s">
        <v>74</v>
      </c>
      <c r="M43" s="198"/>
      <c r="O43" s="103" t="s">
        <v>22</v>
      </c>
      <c r="P43" s="205"/>
      <c r="Q43" s="205"/>
      <c r="R43" s="205"/>
      <c r="S43" s="205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SK Meteor Praha B  – Sparta Kutná Hora C</v>
      </c>
    </row>
    <row r="46" spans="2:11" ht="19.5" customHeight="1">
      <c r="B46" s="100" t="s">
        <v>26</v>
      </c>
      <c r="C46" s="204">
        <v>0.729166666666667</v>
      </c>
      <c r="D46" s="204"/>
      <c r="I46" s="100" t="s">
        <v>27</v>
      </c>
      <c r="J46" s="206">
        <v>23</v>
      </c>
      <c r="K46" s="206"/>
    </row>
    <row r="47" spans="2:19" ht="19.5" customHeight="1">
      <c r="B47" s="100" t="s">
        <v>28</v>
      </c>
      <c r="C47" s="218">
        <v>0.9166666666666666</v>
      </c>
      <c r="D47" s="218"/>
      <c r="I47" s="100" t="s">
        <v>29</v>
      </c>
      <c r="J47" s="219">
        <v>5</v>
      </c>
      <c r="K47" s="219"/>
      <c r="P47" s="100" t="s">
        <v>30</v>
      </c>
      <c r="Q47" s="202">
        <v>44055</v>
      </c>
      <c r="R47" s="202"/>
      <c r="S47" s="202"/>
    </row>
    <row r="48" ht="9.75" customHeight="1"/>
    <row r="49" spans="1:19" ht="15" customHeight="1">
      <c r="A49" s="199" t="s">
        <v>31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1"/>
    </row>
    <row r="50" spans="1:19" ht="81" customHeight="1">
      <c r="A50" s="215" t="s">
        <v>73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7"/>
    </row>
    <row r="51" ht="4.5" customHeight="1"/>
    <row r="52" spans="1:19" ht="15" customHeight="1">
      <c r="A52" s="199" t="s">
        <v>32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1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4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5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33</v>
      </c>
      <c r="C55" s="91"/>
      <c r="D55" s="93"/>
      <c r="E55" s="92" t="s">
        <v>34</v>
      </c>
      <c r="F55" s="91"/>
      <c r="G55" s="91"/>
      <c r="H55" s="91"/>
      <c r="I55" s="93"/>
      <c r="J55" s="80"/>
      <c r="K55" s="94"/>
      <c r="L55" s="92" t="s">
        <v>33</v>
      </c>
      <c r="M55" s="91"/>
      <c r="N55" s="93"/>
      <c r="O55" s="92" t="s">
        <v>34</v>
      </c>
      <c r="P55" s="91"/>
      <c r="Q55" s="91"/>
      <c r="R55" s="91"/>
      <c r="S55" s="90"/>
    </row>
    <row r="56" spans="1:19" ht="21" customHeight="1">
      <c r="A56" s="89" t="s">
        <v>35</v>
      </c>
      <c r="B56" s="85" t="s">
        <v>36</v>
      </c>
      <c r="C56" s="87"/>
      <c r="D56" s="86" t="s">
        <v>37</v>
      </c>
      <c r="E56" s="85" t="s">
        <v>36</v>
      </c>
      <c r="F56" s="84"/>
      <c r="G56" s="84"/>
      <c r="H56" s="83"/>
      <c r="I56" s="86" t="s">
        <v>37</v>
      </c>
      <c r="J56" s="80"/>
      <c r="K56" s="88" t="s">
        <v>35</v>
      </c>
      <c r="L56" s="85" t="s">
        <v>36</v>
      </c>
      <c r="M56" s="87"/>
      <c r="N56" s="86" t="s">
        <v>37</v>
      </c>
      <c r="O56" s="85" t="s">
        <v>36</v>
      </c>
      <c r="P56" s="84"/>
      <c r="Q56" s="84"/>
      <c r="R56" s="83"/>
      <c r="S56" s="82" t="s">
        <v>37</v>
      </c>
    </row>
    <row r="57" spans="1:19" ht="21" customHeight="1">
      <c r="A57" s="81"/>
      <c r="B57" s="223"/>
      <c r="C57" s="223"/>
      <c r="D57" s="78"/>
      <c r="E57" s="223"/>
      <c r="F57" s="223"/>
      <c r="G57" s="223"/>
      <c r="H57" s="223"/>
      <c r="I57" s="78"/>
      <c r="J57" s="80"/>
      <c r="K57" s="79"/>
      <c r="L57" s="220"/>
      <c r="M57" s="221"/>
      <c r="N57" s="78"/>
      <c r="O57" s="220"/>
      <c r="P57" s="222"/>
      <c r="Q57" s="222"/>
      <c r="R57" s="221"/>
      <c r="S57" s="77"/>
    </row>
    <row r="58" spans="1:19" ht="21" customHeight="1">
      <c r="A58" s="81"/>
      <c r="B58" s="220"/>
      <c r="C58" s="221"/>
      <c r="D58" s="78"/>
      <c r="E58" s="220"/>
      <c r="F58" s="222"/>
      <c r="G58" s="222"/>
      <c r="H58" s="221"/>
      <c r="I58" s="78"/>
      <c r="J58" s="80"/>
      <c r="K58" s="79"/>
      <c r="L58" s="220"/>
      <c r="M58" s="221"/>
      <c r="N58" s="78"/>
      <c r="O58" s="220"/>
      <c r="P58" s="222"/>
      <c r="Q58" s="222"/>
      <c r="R58" s="221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09" t="s">
        <v>38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1"/>
    </row>
    <row r="62" spans="1:19" ht="81" customHeight="1">
      <c r="A62" s="212" t="s">
        <v>72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4"/>
    </row>
    <row r="63" ht="4.5" customHeight="1"/>
    <row r="64" spans="1:19" ht="15" customHeight="1">
      <c r="A64" s="199" t="s">
        <v>39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1"/>
    </row>
    <row r="65" spans="1:19" ht="81" customHeight="1">
      <c r="A65" s="215" t="s">
        <v>71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7"/>
    </row>
    <row r="66" spans="1:8" ht="30" customHeight="1">
      <c r="A66" s="73"/>
      <c r="B66" s="72" t="s">
        <v>40</v>
      </c>
      <c r="C66" s="207" t="s">
        <v>70</v>
      </c>
      <c r="D66" s="208"/>
      <c r="E66" s="208"/>
      <c r="F66" s="208"/>
      <c r="G66" s="208"/>
      <c r="H66" s="208"/>
    </row>
  </sheetData>
  <sheetProtection password="FC6B" sheet="1" objects="1" scenarios="1"/>
  <mergeCells count="95">
    <mergeCell ref="O57:R57"/>
    <mergeCell ref="O58:R58"/>
    <mergeCell ref="B57:C57"/>
    <mergeCell ref="B58:C58"/>
    <mergeCell ref="L57:M57"/>
    <mergeCell ref="E57:H57"/>
    <mergeCell ref="C66:H66"/>
    <mergeCell ref="A61:S61"/>
    <mergeCell ref="A62:S62"/>
    <mergeCell ref="A64:S64"/>
    <mergeCell ref="A65:S65"/>
    <mergeCell ref="C47:D47"/>
    <mergeCell ref="J47:K47"/>
    <mergeCell ref="A50:S50"/>
    <mergeCell ref="L58:M58"/>
    <mergeCell ref="E58:H58"/>
    <mergeCell ref="C43:H43"/>
    <mergeCell ref="A52:S52"/>
    <mergeCell ref="Q47:S47"/>
    <mergeCell ref="A49:S49"/>
    <mergeCell ref="Q41:R41"/>
    <mergeCell ref="M41:O41"/>
    <mergeCell ref="C46:D46"/>
    <mergeCell ref="P43:S43"/>
    <mergeCell ref="L43:M43"/>
    <mergeCell ref="J46:K46"/>
    <mergeCell ref="S31:S32"/>
    <mergeCell ref="K35:L36"/>
    <mergeCell ref="K37:L37"/>
    <mergeCell ref="G41:H41"/>
    <mergeCell ref="C41:E41"/>
    <mergeCell ref="C42:E42"/>
    <mergeCell ref="I36:I37"/>
    <mergeCell ref="K32:L32"/>
    <mergeCell ref="M42:O42"/>
    <mergeCell ref="I31:I32"/>
    <mergeCell ref="S36:S37"/>
    <mergeCell ref="K33:L34"/>
    <mergeCell ref="S21:S22"/>
    <mergeCell ref="I21:I22"/>
    <mergeCell ref="H5:I5"/>
    <mergeCell ref="K10:L11"/>
    <mergeCell ref="K18:L19"/>
    <mergeCell ref="K20:L21"/>
    <mergeCell ref="I11:I12"/>
    <mergeCell ref="K15:L16"/>
    <mergeCell ref="K17:L17"/>
    <mergeCell ref="K5:L5"/>
    <mergeCell ref="K6:L6"/>
    <mergeCell ref="S11:S12"/>
    <mergeCell ref="L3:S3"/>
    <mergeCell ref="N5:Q5"/>
    <mergeCell ref="K12:L12"/>
    <mergeCell ref="L1:N1"/>
    <mergeCell ref="A5:B5"/>
    <mergeCell ref="A6:B6"/>
    <mergeCell ref="A8:B9"/>
    <mergeCell ref="C5:C6"/>
    <mergeCell ref="D5:G5"/>
    <mergeCell ref="B3:I3"/>
    <mergeCell ref="K28:L29"/>
    <mergeCell ref="K30:L31"/>
    <mergeCell ref="Q1:S1"/>
    <mergeCell ref="K13:L14"/>
    <mergeCell ref="R5:S5"/>
    <mergeCell ref="K8:L9"/>
    <mergeCell ref="M5:M6"/>
    <mergeCell ref="S16:S17"/>
    <mergeCell ref="K23:L24"/>
    <mergeCell ref="O1:P1"/>
    <mergeCell ref="A15:B16"/>
    <mergeCell ref="B1:C2"/>
    <mergeCell ref="D1:I1"/>
    <mergeCell ref="I16:I17"/>
    <mergeCell ref="A10:B11"/>
    <mergeCell ref="A12:B12"/>
    <mergeCell ref="A13:B14"/>
    <mergeCell ref="A37:B37"/>
    <mergeCell ref="A17:B17"/>
    <mergeCell ref="A18:B19"/>
    <mergeCell ref="A20:B21"/>
    <mergeCell ref="A32:B32"/>
    <mergeCell ref="A35:B36"/>
    <mergeCell ref="A28:B29"/>
    <mergeCell ref="A33:B34"/>
    <mergeCell ref="A23:B24"/>
    <mergeCell ref="A30:B31"/>
    <mergeCell ref="A22:B22"/>
    <mergeCell ref="I26:I27"/>
    <mergeCell ref="K22:L22"/>
    <mergeCell ref="S26:S27"/>
    <mergeCell ref="K25:L26"/>
    <mergeCell ref="K27:L27"/>
    <mergeCell ref="A25:B26"/>
    <mergeCell ref="A27:B2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177" t="s">
        <v>0</v>
      </c>
      <c r="C1" s="177"/>
      <c r="D1" s="179" t="s">
        <v>1</v>
      </c>
      <c r="E1" s="179"/>
      <c r="F1" s="179"/>
      <c r="G1" s="179"/>
      <c r="H1" s="179"/>
      <c r="I1" s="179"/>
      <c r="K1" s="100" t="s">
        <v>2</v>
      </c>
      <c r="L1" s="186" t="s">
        <v>137</v>
      </c>
      <c r="M1" s="186"/>
      <c r="N1" s="186"/>
      <c r="O1" s="185" t="s">
        <v>3</v>
      </c>
      <c r="P1" s="185"/>
      <c r="Q1" s="239" t="s">
        <v>138</v>
      </c>
      <c r="R1" s="239"/>
      <c r="S1" s="239"/>
    </row>
    <row r="2" spans="2:3" ht="6" customHeight="1" thickBot="1">
      <c r="B2" s="178"/>
      <c r="C2" s="178"/>
    </row>
    <row r="3" spans="1:19" ht="19.5" customHeight="1" thickBot="1">
      <c r="A3" s="140" t="s">
        <v>4</v>
      </c>
      <c r="B3" s="236" t="s">
        <v>137</v>
      </c>
      <c r="C3" s="237"/>
      <c r="D3" s="237"/>
      <c r="E3" s="237"/>
      <c r="F3" s="237"/>
      <c r="G3" s="237"/>
      <c r="H3" s="237"/>
      <c r="I3" s="238"/>
      <c r="K3" s="140" t="s">
        <v>5</v>
      </c>
      <c r="L3" s="236" t="s">
        <v>136</v>
      </c>
      <c r="M3" s="237"/>
      <c r="N3" s="237"/>
      <c r="O3" s="237"/>
      <c r="P3" s="237"/>
      <c r="Q3" s="237"/>
      <c r="R3" s="237"/>
      <c r="S3" s="238"/>
    </row>
    <row r="4" ht="4.5" customHeight="1" thickBot="1"/>
    <row r="5" spans="1:19" ht="12.75" customHeight="1">
      <c r="A5" s="187" t="s">
        <v>6</v>
      </c>
      <c r="B5" s="188"/>
      <c r="C5" s="183" t="s">
        <v>7</v>
      </c>
      <c r="D5" s="191" t="s">
        <v>8</v>
      </c>
      <c r="E5" s="192"/>
      <c r="F5" s="192"/>
      <c r="G5" s="193"/>
      <c r="H5" s="181" t="s">
        <v>9</v>
      </c>
      <c r="I5" s="182"/>
      <c r="K5" s="187" t="s">
        <v>6</v>
      </c>
      <c r="L5" s="188"/>
      <c r="M5" s="183" t="s">
        <v>7</v>
      </c>
      <c r="N5" s="191" t="s">
        <v>8</v>
      </c>
      <c r="O5" s="192"/>
      <c r="P5" s="192"/>
      <c r="Q5" s="193"/>
      <c r="R5" s="181" t="s">
        <v>9</v>
      </c>
      <c r="S5" s="182"/>
    </row>
    <row r="6" spans="1:19" ht="12.75" customHeight="1" thickBot="1">
      <c r="A6" s="189" t="s">
        <v>10</v>
      </c>
      <c r="B6" s="190"/>
      <c r="C6" s="184"/>
      <c r="D6" s="139" t="s">
        <v>11</v>
      </c>
      <c r="E6" s="138" t="s">
        <v>12</v>
      </c>
      <c r="F6" s="138" t="s">
        <v>13</v>
      </c>
      <c r="G6" s="137" t="s">
        <v>14</v>
      </c>
      <c r="H6" s="136" t="s">
        <v>15</v>
      </c>
      <c r="I6" s="135" t="s">
        <v>16</v>
      </c>
      <c r="K6" s="189" t="s">
        <v>10</v>
      </c>
      <c r="L6" s="190"/>
      <c r="M6" s="184"/>
      <c r="N6" s="139" t="s">
        <v>11</v>
      </c>
      <c r="O6" s="138" t="s">
        <v>12</v>
      </c>
      <c r="P6" s="138" t="s">
        <v>13</v>
      </c>
      <c r="Q6" s="137" t="s">
        <v>14</v>
      </c>
      <c r="R6" s="136" t="s">
        <v>15</v>
      </c>
      <c r="S6" s="135" t="s">
        <v>16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26" t="s">
        <v>135</v>
      </c>
      <c r="B8" s="227"/>
      <c r="C8" s="133">
        <v>1</v>
      </c>
      <c r="D8" s="132">
        <v>144</v>
      </c>
      <c r="E8" s="131">
        <v>70</v>
      </c>
      <c r="F8" s="131">
        <v>2</v>
      </c>
      <c r="G8" s="130">
        <v>214</v>
      </c>
      <c r="H8" s="129">
        <v>1</v>
      </c>
      <c r="I8" s="123"/>
      <c r="K8" s="226" t="s">
        <v>134</v>
      </c>
      <c r="L8" s="227"/>
      <c r="M8" s="133">
        <v>1</v>
      </c>
      <c r="N8" s="132">
        <v>142</v>
      </c>
      <c r="O8" s="131">
        <v>53</v>
      </c>
      <c r="P8" s="131">
        <v>3</v>
      </c>
      <c r="Q8" s="130">
        <v>195</v>
      </c>
      <c r="R8" s="129">
        <v>0</v>
      </c>
      <c r="S8" s="123"/>
    </row>
    <row r="9" spans="1:19" ht="12.75" customHeight="1">
      <c r="A9" s="228"/>
      <c r="B9" s="229"/>
      <c r="C9" s="128">
        <v>2</v>
      </c>
      <c r="D9" s="127">
        <v>159</v>
      </c>
      <c r="E9" s="126">
        <v>62</v>
      </c>
      <c r="F9" s="126">
        <v>6</v>
      </c>
      <c r="G9" s="125">
        <v>221</v>
      </c>
      <c r="H9" s="124">
        <v>1</v>
      </c>
      <c r="I9" s="123"/>
      <c r="K9" s="228"/>
      <c r="L9" s="229"/>
      <c r="M9" s="128">
        <v>2</v>
      </c>
      <c r="N9" s="127">
        <v>150</v>
      </c>
      <c r="O9" s="126">
        <v>70</v>
      </c>
      <c r="P9" s="126">
        <v>0</v>
      </c>
      <c r="Q9" s="125">
        <v>220</v>
      </c>
      <c r="R9" s="124">
        <v>0</v>
      </c>
      <c r="S9" s="123"/>
    </row>
    <row r="10" spans="1:19" ht="12.75" customHeight="1" thickBot="1">
      <c r="A10" s="230" t="s">
        <v>107</v>
      </c>
      <c r="B10" s="231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230" t="s">
        <v>133</v>
      </c>
      <c r="L10" s="231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232"/>
      <c r="B11" s="233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73">
        <v>1</v>
      </c>
      <c r="K11" s="232"/>
      <c r="L11" s="233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73">
        <v>0</v>
      </c>
    </row>
    <row r="12" spans="1:19" ht="15.75" customHeight="1" thickBot="1">
      <c r="A12" s="234" t="s">
        <v>132</v>
      </c>
      <c r="B12" s="235"/>
      <c r="C12" s="117" t="s">
        <v>14</v>
      </c>
      <c r="D12" s="114">
        <v>303</v>
      </c>
      <c r="E12" s="116">
        <v>132</v>
      </c>
      <c r="F12" s="116">
        <v>8</v>
      </c>
      <c r="G12" s="115">
        <v>435</v>
      </c>
      <c r="H12" s="114">
        <v>2</v>
      </c>
      <c r="I12" s="174"/>
      <c r="K12" s="234" t="s">
        <v>131</v>
      </c>
      <c r="L12" s="235"/>
      <c r="M12" s="117" t="s">
        <v>14</v>
      </c>
      <c r="N12" s="114">
        <v>292</v>
      </c>
      <c r="O12" s="116">
        <v>123</v>
      </c>
      <c r="P12" s="116">
        <v>3</v>
      </c>
      <c r="Q12" s="115">
        <v>415</v>
      </c>
      <c r="R12" s="114">
        <v>0</v>
      </c>
      <c r="S12" s="174"/>
    </row>
    <row r="13" spans="1:19" ht="12.75" customHeight="1">
      <c r="A13" s="226" t="s">
        <v>130</v>
      </c>
      <c r="B13" s="227"/>
      <c r="C13" s="133">
        <v>1</v>
      </c>
      <c r="D13" s="132">
        <v>141</v>
      </c>
      <c r="E13" s="131">
        <v>72</v>
      </c>
      <c r="F13" s="131">
        <v>0</v>
      </c>
      <c r="G13" s="130">
        <v>213</v>
      </c>
      <c r="H13" s="129">
        <v>1</v>
      </c>
      <c r="I13" s="123"/>
      <c r="K13" s="226" t="s">
        <v>129</v>
      </c>
      <c r="L13" s="227"/>
      <c r="M13" s="133">
        <v>1</v>
      </c>
      <c r="N13" s="132">
        <v>131</v>
      </c>
      <c r="O13" s="131">
        <v>63</v>
      </c>
      <c r="P13" s="131">
        <v>3</v>
      </c>
      <c r="Q13" s="130">
        <v>194</v>
      </c>
      <c r="R13" s="129">
        <v>0</v>
      </c>
      <c r="S13" s="123"/>
    </row>
    <row r="14" spans="1:19" ht="12.75" customHeight="1">
      <c r="A14" s="228"/>
      <c r="B14" s="229"/>
      <c r="C14" s="128">
        <v>2</v>
      </c>
      <c r="D14" s="127">
        <v>143</v>
      </c>
      <c r="E14" s="126">
        <v>80</v>
      </c>
      <c r="F14" s="126">
        <v>0</v>
      </c>
      <c r="G14" s="125">
        <v>223</v>
      </c>
      <c r="H14" s="124">
        <v>1</v>
      </c>
      <c r="I14" s="123"/>
      <c r="K14" s="228"/>
      <c r="L14" s="229"/>
      <c r="M14" s="128">
        <v>2</v>
      </c>
      <c r="N14" s="127">
        <v>149</v>
      </c>
      <c r="O14" s="126">
        <v>63</v>
      </c>
      <c r="P14" s="126">
        <v>4</v>
      </c>
      <c r="Q14" s="125">
        <v>212</v>
      </c>
      <c r="R14" s="124">
        <v>0</v>
      </c>
      <c r="S14" s="123"/>
    </row>
    <row r="15" spans="1:19" ht="12.75" customHeight="1" thickBot="1">
      <c r="A15" s="230" t="s">
        <v>128</v>
      </c>
      <c r="B15" s="231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230" t="s">
        <v>17</v>
      </c>
      <c r="L15" s="231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232"/>
      <c r="B16" s="233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73">
        <v>1</v>
      </c>
      <c r="K16" s="232"/>
      <c r="L16" s="233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73">
        <v>0</v>
      </c>
    </row>
    <row r="17" spans="1:19" ht="15.75" customHeight="1" thickBot="1">
      <c r="A17" s="234" t="s">
        <v>127</v>
      </c>
      <c r="B17" s="235"/>
      <c r="C17" s="117" t="s">
        <v>14</v>
      </c>
      <c r="D17" s="114">
        <v>284</v>
      </c>
      <c r="E17" s="116">
        <v>152</v>
      </c>
      <c r="F17" s="116">
        <v>0</v>
      </c>
      <c r="G17" s="115">
        <v>436</v>
      </c>
      <c r="H17" s="114">
        <v>2</v>
      </c>
      <c r="I17" s="174"/>
      <c r="K17" s="234" t="s">
        <v>126</v>
      </c>
      <c r="L17" s="235"/>
      <c r="M17" s="117" t="s">
        <v>14</v>
      </c>
      <c r="N17" s="114">
        <v>280</v>
      </c>
      <c r="O17" s="116">
        <v>126</v>
      </c>
      <c r="P17" s="116">
        <v>7</v>
      </c>
      <c r="Q17" s="115">
        <v>406</v>
      </c>
      <c r="R17" s="114">
        <v>0</v>
      </c>
      <c r="S17" s="174"/>
    </row>
    <row r="18" spans="1:19" ht="12.75" customHeight="1">
      <c r="A18" s="226" t="s">
        <v>125</v>
      </c>
      <c r="B18" s="227"/>
      <c r="C18" s="133">
        <v>1</v>
      </c>
      <c r="D18" s="132">
        <v>134</v>
      </c>
      <c r="E18" s="131">
        <v>78</v>
      </c>
      <c r="F18" s="131">
        <v>0</v>
      </c>
      <c r="G18" s="130">
        <v>212</v>
      </c>
      <c r="H18" s="129">
        <v>1</v>
      </c>
      <c r="I18" s="123"/>
      <c r="K18" s="226" t="s">
        <v>124</v>
      </c>
      <c r="L18" s="227"/>
      <c r="M18" s="133">
        <v>1</v>
      </c>
      <c r="N18" s="132">
        <v>134</v>
      </c>
      <c r="O18" s="131">
        <v>77</v>
      </c>
      <c r="P18" s="131">
        <v>2</v>
      </c>
      <c r="Q18" s="130">
        <v>211</v>
      </c>
      <c r="R18" s="129">
        <v>0</v>
      </c>
      <c r="S18" s="123"/>
    </row>
    <row r="19" spans="1:19" ht="12.75" customHeight="1">
      <c r="A19" s="228"/>
      <c r="B19" s="229"/>
      <c r="C19" s="128">
        <v>2</v>
      </c>
      <c r="D19" s="127">
        <v>138</v>
      </c>
      <c r="E19" s="126">
        <v>62</v>
      </c>
      <c r="F19" s="126">
        <v>3</v>
      </c>
      <c r="G19" s="125">
        <v>200</v>
      </c>
      <c r="H19" s="124">
        <v>0</v>
      </c>
      <c r="I19" s="123"/>
      <c r="K19" s="228"/>
      <c r="L19" s="229"/>
      <c r="M19" s="128">
        <v>2</v>
      </c>
      <c r="N19" s="127">
        <v>142</v>
      </c>
      <c r="O19" s="126">
        <v>77</v>
      </c>
      <c r="P19" s="126">
        <v>2</v>
      </c>
      <c r="Q19" s="125">
        <v>219</v>
      </c>
      <c r="R19" s="124">
        <v>1</v>
      </c>
      <c r="S19" s="123"/>
    </row>
    <row r="20" spans="1:19" ht="12.75" customHeight="1" thickBot="1">
      <c r="A20" s="230" t="s">
        <v>18</v>
      </c>
      <c r="B20" s="231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230" t="s">
        <v>123</v>
      </c>
      <c r="L20" s="231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232"/>
      <c r="B21" s="233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73">
        <v>0</v>
      </c>
      <c r="K21" s="232"/>
      <c r="L21" s="233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73">
        <v>1</v>
      </c>
    </row>
    <row r="22" spans="1:19" ht="15.75" customHeight="1" thickBot="1">
      <c r="A22" s="234" t="s">
        <v>122</v>
      </c>
      <c r="B22" s="235"/>
      <c r="C22" s="117" t="s">
        <v>14</v>
      </c>
      <c r="D22" s="114">
        <v>272</v>
      </c>
      <c r="E22" s="116">
        <v>140</v>
      </c>
      <c r="F22" s="116">
        <v>3</v>
      </c>
      <c r="G22" s="115">
        <v>412</v>
      </c>
      <c r="H22" s="114">
        <v>1</v>
      </c>
      <c r="I22" s="174"/>
      <c r="K22" s="234" t="s">
        <v>121</v>
      </c>
      <c r="L22" s="235"/>
      <c r="M22" s="117" t="s">
        <v>14</v>
      </c>
      <c r="N22" s="114">
        <v>276</v>
      </c>
      <c r="O22" s="116">
        <v>154</v>
      </c>
      <c r="P22" s="116">
        <v>4</v>
      </c>
      <c r="Q22" s="115">
        <v>430</v>
      </c>
      <c r="R22" s="114">
        <v>1</v>
      </c>
      <c r="S22" s="174"/>
    </row>
    <row r="23" spans="1:19" ht="12.75" customHeight="1">
      <c r="A23" s="226" t="s">
        <v>120</v>
      </c>
      <c r="B23" s="227"/>
      <c r="C23" s="133">
        <v>1</v>
      </c>
      <c r="D23" s="132">
        <v>151</v>
      </c>
      <c r="E23" s="131">
        <v>62</v>
      </c>
      <c r="F23" s="131">
        <v>3</v>
      </c>
      <c r="G23" s="130">
        <v>213</v>
      </c>
      <c r="H23" s="129">
        <v>1</v>
      </c>
      <c r="I23" s="123"/>
      <c r="K23" s="226" t="s">
        <v>119</v>
      </c>
      <c r="L23" s="227"/>
      <c r="M23" s="133">
        <v>1</v>
      </c>
      <c r="N23" s="132">
        <v>139</v>
      </c>
      <c r="O23" s="131">
        <v>54</v>
      </c>
      <c r="P23" s="131">
        <v>3</v>
      </c>
      <c r="Q23" s="130">
        <v>193</v>
      </c>
      <c r="R23" s="129">
        <v>0</v>
      </c>
      <c r="S23" s="123"/>
    </row>
    <row r="24" spans="1:19" ht="12.75" customHeight="1">
      <c r="A24" s="228"/>
      <c r="B24" s="229"/>
      <c r="C24" s="128">
        <v>2</v>
      </c>
      <c r="D24" s="127">
        <v>130</v>
      </c>
      <c r="E24" s="126">
        <v>53</v>
      </c>
      <c r="F24" s="126">
        <v>4</v>
      </c>
      <c r="G24" s="125">
        <v>183</v>
      </c>
      <c r="H24" s="124">
        <v>0</v>
      </c>
      <c r="I24" s="123"/>
      <c r="K24" s="228"/>
      <c r="L24" s="229"/>
      <c r="M24" s="128">
        <v>2</v>
      </c>
      <c r="N24" s="127">
        <v>150</v>
      </c>
      <c r="O24" s="126">
        <v>61</v>
      </c>
      <c r="P24" s="126">
        <v>3</v>
      </c>
      <c r="Q24" s="125">
        <v>211</v>
      </c>
      <c r="R24" s="124">
        <v>1</v>
      </c>
      <c r="S24" s="123"/>
    </row>
    <row r="25" spans="1:19" ht="12.75" customHeight="1" thickBot="1">
      <c r="A25" s="230" t="s">
        <v>118</v>
      </c>
      <c r="B25" s="231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230" t="s">
        <v>117</v>
      </c>
      <c r="L25" s="231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232"/>
      <c r="B26" s="233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73">
        <v>0</v>
      </c>
      <c r="K26" s="232"/>
      <c r="L26" s="233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73">
        <v>1</v>
      </c>
    </row>
    <row r="27" spans="1:19" ht="15.75" customHeight="1" thickBot="1">
      <c r="A27" s="234" t="s">
        <v>116</v>
      </c>
      <c r="B27" s="235"/>
      <c r="C27" s="117" t="s">
        <v>14</v>
      </c>
      <c r="D27" s="114">
        <v>281</v>
      </c>
      <c r="E27" s="116">
        <v>115</v>
      </c>
      <c r="F27" s="116">
        <v>7</v>
      </c>
      <c r="G27" s="115">
        <v>396</v>
      </c>
      <c r="H27" s="114">
        <v>1</v>
      </c>
      <c r="I27" s="174"/>
      <c r="K27" s="234" t="s">
        <v>115</v>
      </c>
      <c r="L27" s="235"/>
      <c r="M27" s="117" t="s">
        <v>14</v>
      </c>
      <c r="N27" s="114">
        <v>289</v>
      </c>
      <c r="O27" s="116">
        <v>115</v>
      </c>
      <c r="P27" s="116">
        <v>6</v>
      </c>
      <c r="Q27" s="115">
        <v>404</v>
      </c>
      <c r="R27" s="114">
        <v>1</v>
      </c>
      <c r="S27" s="174"/>
    </row>
    <row r="28" spans="1:19" ht="12.75" customHeight="1">
      <c r="A28" s="226" t="s">
        <v>114</v>
      </c>
      <c r="B28" s="227"/>
      <c r="C28" s="133">
        <v>1</v>
      </c>
      <c r="D28" s="132">
        <v>142</v>
      </c>
      <c r="E28" s="131">
        <v>79</v>
      </c>
      <c r="F28" s="131">
        <v>0</v>
      </c>
      <c r="G28" s="130">
        <v>221</v>
      </c>
      <c r="H28" s="129">
        <v>1</v>
      </c>
      <c r="I28" s="123"/>
      <c r="K28" s="226" t="s">
        <v>113</v>
      </c>
      <c r="L28" s="227"/>
      <c r="M28" s="133">
        <v>1</v>
      </c>
      <c r="N28" s="132">
        <v>132</v>
      </c>
      <c r="O28" s="131">
        <v>48</v>
      </c>
      <c r="P28" s="131">
        <v>4</v>
      </c>
      <c r="Q28" s="130">
        <v>180</v>
      </c>
      <c r="R28" s="129">
        <v>0</v>
      </c>
      <c r="S28" s="123"/>
    </row>
    <row r="29" spans="1:19" ht="12.75" customHeight="1">
      <c r="A29" s="228"/>
      <c r="B29" s="229"/>
      <c r="C29" s="128">
        <v>2</v>
      </c>
      <c r="D29" s="127">
        <v>151</v>
      </c>
      <c r="E29" s="126">
        <v>54</v>
      </c>
      <c r="F29" s="126">
        <v>1</v>
      </c>
      <c r="G29" s="125">
        <v>205</v>
      </c>
      <c r="H29" s="124">
        <v>1</v>
      </c>
      <c r="I29" s="123"/>
      <c r="K29" s="228"/>
      <c r="L29" s="229"/>
      <c r="M29" s="128">
        <v>2</v>
      </c>
      <c r="N29" s="127">
        <v>142</v>
      </c>
      <c r="O29" s="126">
        <v>61</v>
      </c>
      <c r="P29" s="126">
        <v>2</v>
      </c>
      <c r="Q29" s="125">
        <v>203</v>
      </c>
      <c r="R29" s="124">
        <v>0</v>
      </c>
      <c r="S29" s="123"/>
    </row>
    <row r="30" spans="1:19" ht="12.75" customHeight="1" thickBot="1">
      <c r="A30" s="230" t="s">
        <v>112</v>
      </c>
      <c r="B30" s="231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230" t="s">
        <v>18</v>
      </c>
      <c r="L30" s="231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232"/>
      <c r="B31" s="233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73">
        <v>1</v>
      </c>
      <c r="K31" s="232"/>
      <c r="L31" s="233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73">
        <v>0</v>
      </c>
    </row>
    <row r="32" spans="1:19" ht="15.75" customHeight="1" thickBot="1">
      <c r="A32" s="234" t="s">
        <v>111</v>
      </c>
      <c r="B32" s="235"/>
      <c r="C32" s="117" t="s">
        <v>14</v>
      </c>
      <c r="D32" s="114">
        <v>293</v>
      </c>
      <c r="E32" s="116">
        <v>133</v>
      </c>
      <c r="F32" s="116">
        <v>1</v>
      </c>
      <c r="G32" s="115">
        <v>426</v>
      </c>
      <c r="H32" s="114">
        <v>2</v>
      </c>
      <c r="I32" s="174"/>
      <c r="K32" s="234" t="s">
        <v>110</v>
      </c>
      <c r="L32" s="235"/>
      <c r="M32" s="117" t="s">
        <v>14</v>
      </c>
      <c r="N32" s="114">
        <v>274</v>
      </c>
      <c r="O32" s="116">
        <v>109</v>
      </c>
      <c r="P32" s="116">
        <v>6</v>
      </c>
      <c r="Q32" s="115">
        <v>383</v>
      </c>
      <c r="R32" s="114">
        <v>0</v>
      </c>
      <c r="S32" s="174"/>
    </row>
    <row r="33" spans="1:19" ht="12.75" customHeight="1">
      <c r="A33" s="226" t="s">
        <v>109</v>
      </c>
      <c r="B33" s="227"/>
      <c r="C33" s="133">
        <v>1</v>
      </c>
      <c r="D33" s="132">
        <v>154</v>
      </c>
      <c r="E33" s="131">
        <v>72</v>
      </c>
      <c r="F33" s="131">
        <v>0</v>
      </c>
      <c r="G33" s="130">
        <v>226</v>
      </c>
      <c r="H33" s="129">
        <v>1</v>
      </c>
      <c r="I33" s="123"/>
      <c r="K33" s="226" t="s">
        <v>108</v>
      </c>
      <c r="L33" s="227"/>
      <c r="M33" s="133">
        <v>1</v>
      </c>
      <c r="N33" s="132">
        <v>143</v>
      </c>
      <c r="O33" s="131">
        <v>50</v>
      </c>
      <c r="P33" s="131">
        <v>4</v>
      </c>
      <c r="Q33" s="130">
        <v>193</v>
      </c>
      <c r="R33" s="129">
        <v>0</v>
      </c>
      <c r="S33" s="123"/>
    </row>
    <row r="34" spans="1:19" ht="12.75" customHeight="1">
      <c r="A34" s="228"/>
      <c r="B34" s="229"/>
      <c r="C34" s="128">
        <v>2</v>
      </c>
      <c r="D34" s="127">
        <v>138</v>
      </c>
      <c r="E34" s="126">
        <v>63</v>
      </c>
      <c r="F34" s="126">
        <v>2</v>
      </c>
      <c r="G34" s="125">
        <v>201</v>
      </c>
      <c r="H34" s="124">
        <v>0</v>
      </c>
      <c r="I34" s="123"/>
      <c r="K34" s="228"/>
      <c r="L34" s="229"/>
      <c r="M34" s="128">
        <v>2</v>
      </c>
      <c r="N34" s="127">
        <v>146</v>
      </c>
      <c r="O34" s="126">
        <v>80</v>
      </c>
      <c r="P34" s="126">
        <v>1</v>
      </c>
      <c r="Q34" s="125">
        <v>226</v>
      </c>
      <c r="R34" s="124">
        <v>1</v>
      </c>
      <c r="S34" s="123"/>
    </row>
    <row r="35" spans="1:19" ht="12.75" customHeight="1" thickBot="1">
      <c r="A35" s="230" t="s">
        <v>107</v>
      </c>
      <c r="B35" s="231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230" t="s">
        <v>86</v>
      </c>
      <c r="L35" s="231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232"/>
      <c r="B36" s="233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73">
        <v>1</v>
      </c>
      <c r="K36" s="232"/>
      <c r="L36" s="233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73">
        <v>0</v>
      </c>
    </row>
    <row r="37" spans="1:19" ht="15.75" customHeight="1" thickBot="1">
      <c r="A37" s="234" t="s">
        <v>106</v>
      </c>
      <c r="B37" s="235"/>
      <c r="C37" s="117" t="s">
        <v>14</v>
      </c>
      <c r="D37" s="114">
        <v>292</v>
      </c>
      <c r="E37" s="116">
        <v>135</v>
      </c>
      <c r="F37" s="116">
        <v>2</v>
      </c>
      <c r="G37" s="115">
        <v>427</v>
      </c>
      <c r="H37" s="114">
        <v>1</v>
      </c>
      <c r="I37" s="174"/>
      <c r="K37" s="234" t="s">
        <v>105</v>
      </c>
      <c r="L37" s="235"/>
      <c r="M37" s="117" t="s">
        <v>14</v>
      </c>
      <c r="N37" s="114">
        <v>289</v>
      </c>
      <c r="O37" s="116">
        <v>130</v>
      </c>
      <c r="P37" s="116">
        <v>5</v>
      </c>
      <c r="Q37" s="115">
        <v>419</v>
      </c>
      <c r="R37" s="114">
        <v>1</v>
      </c>
      <c r="S37" s="174"/>
    </row>
    <row r="38" ht="4.5" customHeight="1" thickBot="1"/>
    <row r="39" spans="1:19" ht="19.5" customHeight="1" thickBot="1">
      <c r="A39" s="113"/>
      <c r="B39" s="112"/>
      <c r="C39" s="111" t="s">
        <v>19</v>
      </c>
      <c r="D39" s="110">
        <v>1725</v>
      </c>
      <c r="E39" s="109">
        <v>807</v>
      </c>
      <c r="F39" s="109">
        <v>21</v>
      </c>
      <c r="G39" s="108">
        <v>2532</v>
      </c>
      <c r="H39" s="107">
        <v>9</v>
      </c>
      <c r="I39" s="106">
        <v>2</v>
      </c>
      <c r="K39" s="113"/>
      <c r="L39" s="112"/>
      <c r="M39" s="111" t="s">
        <v>19</v>
      </c>
      <c r="N39" s="110">
        <v>1700</v>
      </c>
      <c r="O39" s="109">
        <v>757</v>
      </c>
      <c r="P39" s="109">
        <v>31</v>
      </c>
      <c r="Q39" s="108">
        <v>2457</v>
      </c>
      <c r="R39" s="107">
        <v>3</v>
      </c>
      <c r="S39" s="106">
        <v>0</v>
      </c>
    </row>
    <row r="40" ht="4.5" customHeight="1" thickBot="1"/>
    <row r="41" spans="1:19" ht="18" customHeight="1" thickBot="1">
      <c r="A41" s="102"/>
      <c r="B41" s="103" t="s">
        <v>20</v>
      </c>
      <c r="C41" s="203" t="s">
        <v>103</v>
      </c>
      <c r="D41" s="203"/>
      <c r="E41" s="203"/>
      <c r="G41" s="195" t="s">
        <v>21</v>
      </c>
      <c r="H41" s="195"/>
      <c r="I41" s="105">
        <v>6</v>
      </c>
      <c r="K41" s="102"/>
      <c r="L41" s="103" t="s">
        <v>20</v>
      </c>
      <c r="M41" s="203" t="s">
        <v>104</v>
      </c>
      <c r="N41" s="203"/>
      <c r="O41" s="203"/>
      <c r="Q41" s="195" t="s">
        <v>21</v>
      </c>
      <c r="R41" s="195"/>
      <c r="S41" s="105">
        <v>2</v>
      </c>
    </row>
    <row r="42" spans="1:19" ht="18" customHeight="1">
      <c r="A42" s="102"/>
      <c r="B42" s="103" t="s">
        <v>22</v>
      </c>
      <c r="C42" s="197"/>
      <c r="D42" s="197"/>
      <c r="E42" s="197"/>
      <c r="G42" s="104"/>
      <c r="H42" s="104"/>
      <c r="I42" s="104"/>
      <c r="K42" s="102"/>
      <c r="L42" s="103" t="s">
        <v>22</v>
      </c>
      <c r="M42" s="197"/>
      <c r="N42" s="197"/>
      <c r="O42" s="197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05" t="s">
        <v>103</v>
      </c>
      <c r="D43" s="205"/>
      <c r="E43" s="205"/>
      <c r="F43" s="205"/>
      <c r="G43" s="205"/>
      <c r="H43" s="205"/>
      <c r="I43" s="103"/>
      <c r="J43" s="103"/>
      <c r="K43" s="103" t="s">
        <v>25</v>
      </c>
      <c r="L43" s="198" t="s">
        <v>102</v>
      </c>
      <c r="M43" s="198"/>
      <c r="O43" s="103" t="s">
        <v>22</v>
      </c>
      <c r="P43" s="205"/>
      <c r="Q43" s="205"/>
      <c r="R43" s="205"/>
      <c r="S43" s="205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PSK Union Praha – VRŠOVICE A</v>
      </c>
    </row>
    <row r="46" spans="2:11" ht="19.5" customHeight="1">
      <c r="B46" s="100" t="s">
        <v>26</v>
      </c>
      <c r="C46" s="204">
        <v>0.7916666666666666</v>
      </c>
      <c r="D46" s="206"/>
      <c r="I46" s="100" t="s">
        <v>27</v>
      </c>
      <c r="J46" s="206">
        <v>22</v>
      </c>
      <c r="K46" s="206"/>
    </row>
    <row r="47" spans="2:19" ht="19.5" customHeight="1">
      <c r="B47" s="100" t="s">
        <v>28</v>
      </c>
      <c r="C47" s="218">
        <v>0.90625</v>
      </c>
      <c r="D47" s="219"/>
      <c r="I47" s="100" t="s">
        <v>29</v>
      </c>
      <c r="J47" s="219">
        <v>3</v>
      </c>
      <c r="K47" s="219"/>
      <c r="P47" s="100" t="s">
        <v>30</v>
      </c>
      <c r="Q47" s="202">
        <v>43369</v>
      </c>
      <c r="R47" s="225"/>
      <c r="S47" s="225"/>
    </row>
    <row r="48" ht="9.75" customHeight="1"/>
    <row r="49" spans="1:19" ht="15" customHeight="1">
      <c r="A49" s="199" t="s">
        <v>31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1"/>
    </row>
    <row r="50" spans="1:19" ht="81" customHeight="1">
      <c r="A50" s="215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7"/>
    </row>
    <row r="51" ht="4.5" customHeight="1"/>
    <row r="52" spans="1:19" ht="15" customHeight="1">
      <c r="A52" s="199" t="s">
        <v>32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1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4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5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33</v>
      </c>
      <c r="C55" s="91"/>
      <c r="D55" s="93"/>
      <c r="E55" s="92" t="s">
        <v>34</v>
      </c>
      <c r="F55" s="91"/>
      <c r="G55" s="91"/>
      <c r="H55" s="91"/>
      <c r="I55" s="93"/>
      <c r="J55" s="80"/>
      <c r="K55" s="94"/>
      <c r="L55" s="92" t="s">
        <v>33</v>
      </c>
      <c r="M55" s="91"/>
      <c r="N55" s="93"/>
      <c r="O55" s="92" t="s">
        <v>34</v>
      </c>
      <c r="P55" s="91"/>
      <c r="Q55" s="91"/>
      <c r="R55" s="91"/>
      <c r="S55" s="90"/>
    </row>
    <row r="56" spans="1:19" ht="21" customHeight="1">
      <c r="A56" s="89" t="s">
        <v>35</v>
      </c>
      <c r="B56" s="85" t="s">
        <v>36</v>
      </c>
      <c r="C56" s="87"/>
      <c r="D56" s="86" t="s">
        <v>37</v>
      </c>
      <c r="E56" s="85" t="s">
        <v>36</v>
      </c>
      <c r="F56" s="84"/>
      <c r="G56" s="84"/>
      <c r="H56" s="83"/>
      <c r="I56" s="86" t="s">
        <v>37</v>
      </c>
      <c r="J56" s="80"/>
      <c r="K56" s="88" t="s">
        <v>35</v>
      </c>
      <c r="L56" s="85" t="s">
        <v>36</v>
      </c>
      <c r="M56" s="87"/>
      <c r="N56" s="86" t="s">
        <v>37</v>
      </c>
      <c r="O56" s="85" t="s">
        <v>36</v>
      </c>
      <c r="P56" s="84"/>
      <c r="Q56" s="84"/>
      <c r="R56" s="83"/>
      <c r="S56" s="82" t="s">
        <v>37</v>
      </c>
    </row>
    <row r="57" spans="1:19" ht="21" customHeight="1">
      <c r="A57" s="81"/>
      <c r="B57" s="220"/>
      <c r="C57" s="221"/>
      <c r="D57" s="78"/>
      <c r="E57" s="220"/>
      <c r="F57" s="222"/>
      <c r="G57" s="222"/>
      <c r="H57" s="221"/>
      <c r="I57" s="78"/>
      <c r="J57" s="80"/>
      <c r="K57" s="79"/>
      <c r="L57" s="220"/>
      <c r="M57" s="221"/>
      <c r="N57" s="78"/>
      <c r="O57" s="220"/>
      <c r="P57" s="222"/>
      <c r="Q57" s="222"/>
      <c r="R57" s="221"/>
      <c r="S57" s="77"/>
    </row>
    <row r="58" spans="1:19" ht="21" customHeight="1">
      <c r="A58" s="81"/>
      <c r="B58" s="220"/>
      <c r="C58" s="221"/>
      <c r="D58" s="78"/>
      <c r="E58" s="220"/>
      <c r="F58" s="222"/>
      <c r="G58" s="222"/>
      <c r="H58" s="221"/>
      <c r="I58" s="78"/>
      <c r="J58" s="80"/>
      <c r="K58" s="79"/>
      <c r="L58" s="220"/>
      <c r="M58" s="221"/>
      <c r="N58" s="78"/>
      <c r="O58" s="220"/>
      <c r="P58" s="222"/>
      <c r="Q58" s="222"/>
      <c r="R58" s="221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09" t="s">
        <v>38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1"/>
    </row>
    <row r="62" spans="1:19" ht="81" customHeigh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4"/>
    </row>
    <row r="63" ht="4.5" customHeight="1"/>
    <row r="64" spans="1:19" ht="15" customHeight="1">
      <c r="A64" s="199" t="s">
        <v>39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1"/>
    </row>
    <row r="65" spans="1:19" ht="81" customHeight="1">
      <c r="A65" s="215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7"/>
    </row>
    <row r="66" spans="1:8" ht="30" customHeight="1">
      <c r="A66" s="73"/>
      <c r="B66" s="72" t="s">
        <v>40</v>
      </c>
      <c r="C66" s="224"/>
      <c r="D66" s="224"/>
      <c r="E66" s="224"/>
      <c r="F66" s="224"/>
      <c r="G66" s="224"/>
      <c r="H66" s="22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177" t="s">
        <v>0</v>
      </c>
      <c r="C1" s="177"/>
      <c r="D1" s="179" t="s">
        <v>1</v>
      </c>
      <c r="E1" s="179"/>
      <c r="F1" s="179"/>
      <c r="G1" s="179"/>
      <c r="H1" s="179"/>
      <c r="I1" s="179"/>
      <c r="K1" s="100" t="s">
        <v>2</v>
      </c>
      <c r="L1" s="186" t="s">
        <v>171</v>
      </c>
      <c r="M1" s="186"/>
      <c r="N1" s="186"/>
      <c r="O1" s="185" t="s">
        <v>3</v>
      </c>
      <c r="P1" s="185"/>
      <c r="Q1" s="239" t="s">
        <v>170</v>
      </c>
      <c r="R1" s="239"/>
      <c r="S1" s="239"/>
    </row>
    <row r="2" spans="2:3" ht="6" customHeight="1" thickBot="1">
      <c r="B2" s="178"/>
      <c r="C2" s="178"/>
    </row>
    <row r="3" spans="1:19" ht="19.5" customHeight="1" thickBot="1">
      <c r="A3" s="140" t="s">
        <v>4</v>
      </c>
      <c r="B3" s="236" t="s">
        <v>169</v>
      </c>
      <c r="C3" s="237"/>
      <c r="D3" s="237"/>
      <c r="E3" s="237"/>
      <c r="F3" s="237"/>
      <c r="G3" s="237"/>
      <c r="H3" s="237"/>
      <c r="I3" s="238"/>
      <c r="K3" s="140" t="s">
        <v>5</v>
      </c>
      <c r="L3" s="236" t="s">
        <v>168</v>
      </c>
      <c r="M3" s="237"/>
      <c r="N3" s="237"/>
      <c r="O3" s="237"/>
      <c r="P3" s="237"/>
      <c r="Q3" s="237"/>
      <c r="R3" s="237"/>
      <c r="S3" s="238"/>
    </row>
    <row r="4" ht="4.5" customHeight="1" thickBot="1"/>
    <row r="5" spans="1:19" ht="12.75" customHeight="1">
      <c r="A5" s="187" t="s">
        <v>6</v>
      </c>
      <c r="B5" s="188"/>
      <c r="C5" s="183" t="s">
        <v>7</v>
      </c>
      <c r="D5" s="191" t="s">
        <v>8</v>
      </c>
      <c r="E5" s="192"/>
      <c r="F5" s="192"/>
      <c r="G5" s="193"/>
      <c r="H5" s="181" t="s">
        <v>9</v>
      </c>
      <c r="I5" s="182"/>
      <c r="K5" s="187" t="s">
        <v>6</v>
      </c>
      <c r="L5" s="188"/>
      <c r="M5" s="183" t="s">
        <v>7</v>
      </c>
      <c r="N5" s="191" t="s">
        <v>8</v>
      </c>
      <c r="O5" s="192"/>
      <c r="P5" s="192"/>
      <c r="Q5" s="193"/>
      <c r="R5" s="181" t="s">
        <v>9</v>
      </c>
      <c r="S5" s="182"/>
    </row>
    <row r="6" spans="1:19" ht="12.75" customHeight="1" thickBot="1">
      <c r="A6" s="189" t="s">
        <v>10</v>
      </c>
      <c r="B6" s="190"/>
      <c r="C6" s="184"/>
      <c r="D6" s="139" t="s">
        <v>11</v>
      </c>
      <c r="E6" s="138" t="s">
        <v>12</v>
      </c>
      <c r="F6" s="138" t="s">
        <v>13</v>
      </c>
      <c r="G6" s="137" t="s">
        <v>14</v>
      </c>
      <c r="H6" s="136" t="s">
        <v>15</v>
      </c>
      <c r="I6" s="135" t="s">
        <v>16</v>
      </c>
      <c r="K6" s="189" t="s">
        <v>10</v>
      </c>
      <c r="L6" s="190"/>
      <c r="M6" s="184"/>
      <c r="N6" s="139" t="s">
        <v>11</v>
      </c>
      <c r="O6" s="138" t="s">
        <v>12</v>
      </c>
      <c r="P6" s="138" t="s">
        <v>13</v>
      </c>
      <c r="Q6" s="137" t="s">
        <v>14</v>
      </c>
      <c r="R6" s="136" t="s">
        <v>15</v>
      </c>
      <c r="S6" s="135" t="s">
        <v>16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26" t="s">
        <v>167</v>
      </c>
      <c r="B8" s="227"/>
      <c r="C8" s="133">
        <v>1</v>
      </c>
      <c r="D8" s="132">
        <v>148</v>
      </c>
      <c r="E8" s="131">
        <v>80</v>
      </c>
      <c r="F8" s="131">
        <v>2</v>
      </c>
      <c r="G8" s="130">
        <f>IF(AND(ISBLANK(D8),ISBLANK(E8)),"",D8+E8)</f>
        <v>228</v>
      </c>
      <c r="H8" s="129">
        <f>IF(OR(ISNUMBER($G8),ISNUMBER($Q8)),(SIGN(N($G8)-N($Q8))+1)/2,"")</f>
        <v>1</v>
      </c>
      <c r="I8" s="123"/>
      <c r="K8" s="226" t="s">
        <v>166</v>
      </c>
      <c r="L8" s="227"/>
      <c r="M8" s="133">
        <v>1</v>
      </c>
      <c r="N8" s="132">
        <v>130</v>
      </c>
      <c r="O8" s="131">
        <v>54</v>
      </c>
      <c r="P8" s="131">
        <v>3</v>
      </c>
      <c r="Q8" s="130">
        <f>IF(AND(ISBLANK(N8),ISBLANK(O8)),"",N8+O8)</f>
        <v>184</v>
      </c>
      <c r="R8" s="129">
        <f>IF(ISNUMBER($H8),1-$H8,"")</f>
        <v>0</v>
      </c>
      <c r="S8" s="123"/>
    </row>
    <row r="9" spans="1:19" ht="12.75" customHeight="1">
      <c r="A9" s="228"/>
      <c r="B9" s="229"/>
      <c r="C9" s="128">
        <v>2</v>
      </c>
      <c r="D9" s="127">
        <v>151</v>
      </c>
      <c r="E9" s="126">
        <v>80</v>
      </c>
      <c r="F9" s="126">
        <v>1</v>
      </c>
      <c r="G9" s="125">
        <f>IF(AND(ISBLANK(D9),ISBLANK(E9)),"",D9+E9)</f>
        <v>231</v>
      </c>
      <c r="H9" s="124">
        <f>IF(OR(ISNUMBER($G9),ISNUMBER($Q9)),(SIGN(N($G9)-N($Q9))+1)/2,"")</f>
        <v>1</v>
      </c>
      <c r="I9" s="123"/>
      <c r="K9" s="228"/>
      <c r="L9" s="229"/>
      <c r="M9" s="128">
        <v>2</v>
      </c>
      <c r="N9" s="127">
        <v>129</v>
      </c>
      <c r="O9" s="126">
        <v>36</v>
      </c>
      <c r="P9" s="126">
        <v>7</v>
      </c>
      <c r="Q9" s="125">
        <f>IF(AND(ISBLANK(N9),ISBLANK(O9)),"",N9+O9)</f>
        <v>165</v>
      </c>
      <c r="R9" s="124">
        <f>IF(ISNUMBER($H9),1-$H9,"")</f>
        <v>0</v>
      </c>
      <c r="S9" s="123"/>
    </row>
    <row r="10" spans="1:19" ht="12.75" customHeight="1" thickBot="1">
      <c r="A10" s="242" t="s">
        <v>165</v>
      </c>
      <c r="B10" s="231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242" t="s">
        <v>18</v>
      </c>
      <c r="L10" s="231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232"/>
      <c r="B11" s="233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73">
        <f>IF(ISNUMBER(H12),(SIGN(1000*($H12-$R12)+$G12-$Q12)+1)/2,"")</f>
        <v>1</v>
      </c>
      <c r="K11" s="232"/>
      <c r="L11" s="233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73">
        <f>IF(ISNUMBER($I11),1-$I11,"")</f>
        <v>0</v>
      </c>
    </row>
    <row r="12" spans="1:19" ht="15.75" customHeight="1" thickBot="1">
      <c r="A12" s="241" t="s">
        <v>164</v>
      </c>
      <c r="B12" s="235"/>
      <c r="C12" s="117" t="s">
        <v>14</v>
      </c>
      <c r="D12" s="114">
        <f>IF(ISNUMBER($G12),SUM(D8:D11),"")</f>
        <v>299</v>
      </c>
      <c r="E12" s="116">
        <f>IF(ISNUMBER($G12),SUM(E8:E11),"")</f>
        <v>160</v>
      </c>
      <c r="F12" s="116">
        <f>IF(ISNUMBER($G12),SUM(F8:F11),"")</f>
        <v>3</v>
      </c>
      <c r="G12" s="115">
        <f>IF(SUM($G8:$G11)+SUM($Q8:$Q11)&gt;0,SUM(G8:G11),"")</f>
        <v>459</v>
      </c>
      <c r="H12" s="114">
        <f>IF(ISNUMBER($G12),SUM(H8:H11),"")</f>
        <v>2</v>
      </c>
      <c r="I12" s="174"/>
      <c r="K12" s="241" t="s">
        <v>163</v>
      </c>
      <c r="L12" s="235"/>
      <c r="M12" s="117" t="s">
        <v>14</v>
      </c>
      <c r="N12" s="114">
        <f>IF(ISNUMBER($G12),SUM(N8:N11),"")</f>
        <v>259</v>
      </c>
      <c r="O12" s="116">
        <f>IF(ISNUMBER($G12),SUM(O8:O11),"")</f>
        <v>90</v>
      </c>
      <c r="P12" s="116">
        <f>IF(ISNUMBER($G12),SUM(P8:P11),"")</f>
        <v>10</v>
      </c>
      <c r="Q12" s="115">
        <f>IF(SUM($G8:$G11)+SUM($Q8:$Q11)&gt;0,SUM(Q8:Q11),"")</f>
        <v>349</v>
      </c>
      <c r="R12" s="114">
        <f>IF(ISNUMBER($G12),SUM(R8:R11),"")</f>
        <v>0</v>
      </c>
      <c r="S12" s="174"/>
    </row>
    <row r="13" spans="1:19" ht="12.75" customHeight="1">
      <c r="A13" s="226" t="s">
        <v>162</v>
      </c>
      <c r="B13" s="227"/>
      <c r="C13" s="133">
        <v>1</v>
      </c>
      <c r="D13" s="132">
        <v>154</v>
      </c>
      <c r="E13" s="131">
        <v>68</v>
      </c>
      <c r="F13" s="131">
        <v>3</v>
      </c>
      <c r="G13" s="130">
        <f>IF(AND(ISBLANK(D13),ISBLANK(E13)),"",D13+E13)</f>
        <v>222</v>
      </c>
      <c r="H13" s="129">
        <f>IF(OR(ISNUMBER($G13),ISNUMBER($Q13)),(SIGN(N($G13)-N($Q13))+1)/2,"")</f>
        <v>1</v>
      </c>
      <c r="I13" s="123"/>
      <c r="K13" s="226" t="s">
        <v>86</v>
      </c>
      <c r="L13" s="227"/>
      <c r="M13" s="133">
        <v>1</v>
      </c>
      <c r="N13" s="132">
        <v>114</v>
      </c>
      <c r="O13" s="131">
        <v>70</v>
      </c>
      <c r="P13" s="131">
        <v>3</v>
      </c>
      <c r="Q13" s="130">
        <f>IF(AND(ISBLANK(N13),ISBLANK(O13)),"",N13+O13)</f>
        <v>184</v>
      </c>
      <c r="R13" s="129">
        <f>IF(ISNUMBER($H13),1-$H13,"")</f>
        <v>0</v>
      </c>
      <c r="S13" s="123"/>
    </row>
    <row r="14" spans="1:19" ht="12.75" customHeight="1">
      <c r="A14" s="228"/>
      <c r="B14" s="229"/>
      <c r="C14" s="128">
        <v>2</v>
      </c>
      <c r="D14" s="127">
        <v>130</v>
      </c>
      <c r="E14" s="126">
        <v>60</v>
      </c>
      <c r="F14" s="126">
        <v>4</v>
      </c>
      <c r="G14" s="125">
        <f>IF(AND(ISBLANK(D14),ISBLANK(E14)),"",D14+E14)</f>
        <v>190</v>
      </c>
      <c r="H14" s="124">
        <f>IF(OR(ISNUMBER($G14),ISNUMBER($Q14)),(SIGN(N($G14)-N($Q14))+1)/2,"")</f>
        <v>1</v>
      </c>
      <c r="I14" s="123"/>
      <c r="K14" s="228"/>
      <c r="L14" s="229"/>
      <c r="M14" s="128">
        <v>2</v>
      </c>
      <c r="N14" s="127">
        <v>139</v>
      </c>
      <c r="O14" s="126">
        <v>45</v>
      </c>
      <c r="P14" s="126">
        <v>10</v>
      </c>
      <c r="Q14" s="125">
        <f>IF(AND(ISBLANK(N14),ISBLANK(O14)),"",N14+O14)</f>
        <v>184</v>
      </c>
      <c r="R14" s="124">
        <f>IF(ISNUMBER($H14),1-$H14,"")</f>
        <v>0</v>
      </c>
      <c r="S14" s="123"/>
    </row>
    <row r="15" spans="1:19" ht="12.75" customHeight="1" thickBot="1">
      <c r="A15" s="242" t="s">
        <v>161</v>
      </c>
      <c r="B15" s="231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242" t="s">
        <v>160</v>
      </c>
      <c r="L15" s="231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232"/>
      <c r="B16" s="233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73">
        <f>IF(ISNUMBER(H17),(SIGN(1000*($H17-$R17)+$G17-$Q17)+1)/2,"")</f>
        <v>1</v>
      </c>
      <c r="K16" s="232"/>
      <c r="L16" s="233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73">
        <f>IF(ISNUMBER($I16),1-$I16,"")</f>
        <v>0</v>
      </c>
    </row>
    <row r="17" spans="1:19" ht="15.75" customHeight="1" thickBot="1">
      <c r="A17" s="241" t="s">
        <v>159</v>
      </c>
      <c r="B17" s="235"/>
      <c r="C17" s="117" t="s">
        <v>14</v>
      </c>
      <c r="D17" s="114">
        <f>IF(ISNUMBER($G17),SUM(D13:D16),"")</f>
        <v>284</v>
      </c>
      <c r="E17" s="116">
        <f>IF(ISNUMBER($G17),SUM(E13:E16),"")</f>
        <v>128</v>
      </c>
      <c r="F17" s="116">
        <f>IF(ISNUMBER($G17),SUM(F13:F16),"")</f>
        <v>7</v>
      </c>
      <c r="G17" s="115">
        <f>IF(SUM($G13:$G16)+SUM($Q13:$Q16)&gt;0,SUM(G13:G16),"")</f>
        <v>412</v>
      </c>
      <c r="H17" s="114">
        <f>IF(ISNUMBER($G17),SUM(H13:H16),"")</f>
        <v>2</v>
      </c>
      <c r="I17" s="174"/>
      <c r="K17" s="241" t="s">
        <v>158</v>
      </c>
      <c r="L17" s="235"/>
      <c r="M17" s="117" t="s">
        <v>14</v>
      </c>
      <c r="N17" s="114">
        <f>IF(ISNUMBER($G17),SUM(N13:N16),"")</f>
        <v>253</v>
      </c>
      <c r="O17" s="116">
        <f>IF(ISNUMBER($G17),SUM(O13:O16),"")</f>
        <v>115</v>
      </c>
      <c r="P17" s="116">
        <f>IF(ISNUMBER($G17),SUM(P13:P16),"")</f>
        <v>13</v>
      </c>
      <c r="Q17" s="115">
        <f>IF(SUM($G13:$G16)+SUM($Q13:$Q16)&gt;0,SUM(Q13:Q16),"")</f>
        <v>368</v>
      </c>
      <c r="R17" s="114">
        <f>IF(ISNUMBER($G17),SUM(R13:R16),"")</f>
        <v>0</v>
      </c>
      <c r="S17" s="174"/>
    </row>
    <row r="18" spans="1:19" ht="12.75" customHeight="1">
      <c r="A18" s="226" t="s">
        <v>157</v>
      </c>
      <c r="B18" s="227"/>
      <c r="C18" s="133">
        <v>1</v>
      </c>
      <c r="D18" s="132">
        <v>144</v>
      </c>
      <c r="E18" s="131">
        <v>44</v>
      </c>
      <c r="F18" s="131">
        <v>8</v>
      </c>
      <c r="G18" s="130">
        <f>IF(AND(ISBLANK(D18),ISBLANK(E18)),"",D18+E18)</f>
        <v>188</v>
      </c>
      <c r="H18" s="129">
        <f>IF(OR(ISNUMBER($G18),ISNUMBER($Q18)),(SIGN(N($G18)-N($Q18))+1)/2,"")</f>
        <v>0</v>
      </c>
      <c r="I18" s="123"/>
      <c r="K18" s="226" t="s">
        <v>85</v>
      </c>
      <c r="L18" s="227"/>
      <c r="M18" s="133">
        <v>1</v>
      </c>
      <c r="N18" s="132">
        <v>140</v>
      </c>
      <c r="O18" s="131">
        <v>60</v>
      </c>
      <c r="P18" s="131">
        <v>1</v>
      </c>
      <c r="Q18" s="130">
        <f>IF(AND(ISBLANK(N18),ISBLANK(O18)),"",N18+O18)</f>
        <v>200</v>
      </c>
      <c r="R18" s="129">
        <f>IF(ISNUMBER($H18),1-$H18,"")</f>
        <v>1</v>
      </c>
      <c r="S18" s="123"/>
    </row>
    <row r="19" spans="1:19" ht="12.75" customHeight="1">
      <c r="A19" s="228"/>
      <c r="B19" s="229"/>
      <c r="C19" s="128">
        <v>2</v>
      </c>
      <c r="D19" s="127">
        <v>139</v>
      </c>
      <c r="E19" s="126">
        <v>81</v>
      </c>
      <c r="F19" s="126">
        <v>2</v>
      </c>
      <c r="G19" s="125">
        <f>IF(AND(ISBLANK(D19),ISBLANK(E19)),"",D19+E19)</f>
        <v>220</v>
      </c>
      <c r="H19" s="124">
        <f>IF(OR(ISNUMBER($G19),ISNUMBER($Q19)),(SIGN(N($G19)-N($Q19))+1)/2,"")</f>
        <v>1</v>
      </c>
      <c r="I19" s="123"/>
      <c r="K19" s="228"/>
      <c r="L19" s="229"/>
      <c r="M19" s="128">
        <v>2</v>
      </c>
      <c r="N19" s="127">
        <v>151</v>
      </c>
      <c r="O19" s="126">
        <v>62</v>
      </c>
      <c r="P19" s="126">
        <v>3</v>
      </c>
      <c r="Q19" s="125">
        <f>IF(AND(ISBLANK(N19),ISBLANK(O19)),"",N19+O19)</f>
        <v>213</v>
      </c>
      <c r="R19" s="124">
        <f>IF(ISNUMBER($H19),1-$H19,"")</f>
        <v>0</v>
      </c>
      <c r="S19" s="123"/>
    </row>
    <row r="20" spans="1:19" ht="12.75" customHeight="1" thickBot="1">
      <c r="A20" s="242" t="s">
        <v>17</v>
      </c>
      <c r="B20" s="231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230" t="s">
        <v>156</v>
      </c>
      <c r="L20" s="231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232"/>
      <c r="B21" s="233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73">
        <f>IF(ISNUMBER(H22),(SIGN(1000*($H22-$R22)+$G22-$Q22)+1)/2,"")</f>
        <v>0</v>
      </c>
      <c r="K21" s="232"/>
      <c r="L21" s="233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73">
        <f>IF(ISNUMBER($I21),1-$I21,"")</f>
        <v>1</v>
      </c>
    </row>
    <row r="22" spans="1:19" ht="15.75" customHeight="1" thickBot="1">
      <c r="A22" s="241" t="s">
        <v>155</v>
      </c>
      <c r="B22" s="235"/>
      <c r="C22" s="117" t="s">
        <v>14</v>
      </c>
      <c r="D22" s="114">
        <f>IF(ISNUMBER($G22),SUM(D18:D21),"")</f>
        <v>283</v>
      </c>
      <c r="E22" s="116">
        <f>IF(ISNUMBER($G22),SUM(E18:E21),"")</f>
        <v>125</v>
      </c>
      <c r="F22" s="116">
        <f>IF(ISNUMBER($G22),SUM(F18:F21),"")</f>
        <v>10</v>
      </c>
      <c r="G22" s="115">
        <f>IF(SUM($G18:$G21)+SUM($Q18:$Q21)&gt;0,SUM(G18:G21),"")</f>
        <v>408</v>
      </c>
      <c r="H22" s="114">
        <f>IF(ISNUMBER($G22),SUM(H18:H21),"")</f>
        <v>1</v>
      </c>
      <c r="I22" s="174"/>
      <c r="K22" s="241" t="s">
        <v>154</v>
      </c>
      <c r="L22" s="235"/>
      <c r="M22" s="117" t="s">
        <v>14</v>
      </c>
      <c r="N22" s="114">
        <f>IF(ISNUMBER($G22),SUM(N18:N21),"")</f>
        <v>291</v>
      </c>
      <c r="O22" s="116">
        <f>IF(ISNUMBER($G22),SUM(O18:O21),"")</f>
        <v>122</v>
      </c>
      <c r="P22" s="116">
        <f>IF(ISNUMBER($G22),SUM(P18:P21),"")</f>
        <v>4</v>
      </c>
      <c r="Q22" s="115">
        <f>IF(SUM($G18:$G21)+SUM($Q18:$Q21)&gt;0,SUM(Q18:Q21),"")</f>
        <v>413</v>
      </c>
      <c r="R22" s="114">
        <f>IF(ISNUMBER($G22),SUM(R18:R21),"")</f>
        <v>1</v>
      </c>
      <c r="S22" s="174"/>
    </row>
    <row r="23" spans="1:19" ht="12.75" customHeight="1">
      <c r="A23" s="226" t="s">
        <v>151</v>
      </c>
      <c r="B23" s="227"/>
      <c r="C23" s="133">
        <v>1</v>
      </c>
      <c r="D23" s="132">
        <v>140</v>
      </c>
      <c r="E23" s="131">
        <v>53</v>
      </c>
      <c r="F23" s="131">
        <v>4</v>
      </c>
      <c r="G23" s="130">
        <f>IF(AND(ISBLANK(D23),ISBLANK(E23)),"",D23+E23)</f>
        <v>193</v>
      </c>
      <c r="H23" s="129">
        <f>IF(OR(ISNUMBER($G23),ISNUMBER($Q23)),(SIGN(N($G23)-N($Q23))+1)/2,"")</f>
        <v>0</v>
      </c>
      <c r="I23" s="123"/>
      <c r="K23" s="226" t="s">
        <v>86</v>
      </c>
      <c r="L23" s="227"/>
      <c r="M23" s="133">
        <v>1</v>
      </c>
      <c r="N23" s="132">
        <v>136</v>
      </c>
      <c r="O23" s="131">
        <v>62</v>
      </c>
      <c r="P23" s="131">
        <v>2</v>
      </c>
      <c r="Q23" s="130">
        <f>IF(AND(ISBLANK(N23),ISBLANK(O23)),"",N23+O23)</f>
        <v>198</v>
      </c>
      <c r="R23" s="129">
        <f>IF(ISNUMBER($H23),1-$H23,"")</f>
        <v>1</v>
      </c>
      <c r="S23" s="123"/>
    </row>
    <row r="24" spans="1:19" ht="12.75" customHeight="1">
      <c r="A24" s="228"/>
      <c r="B24" s="229"/>
      <c r="C24" s="128">
        <v>2</v>
      </c>
      <c r="D24" s="127">
        <v>147</v>
      </c>
      <c r="E24" s="126">
        <v>67</v>
      </c>
      <c r="F24" s="126">
        <v>1</v>
      </c>
      <c r="G24" s="125">
        <f>IF(AND(ISBLANK(D24),ISBLANK(E24)),"",D24+E24)</f>
        <v>214</v>
      </c>
      <c r="H24" s="124">
        <f>IF(OR(ISNUMBER($G24),ISNUMBER($Q24)),(SIGN(N($G24)-N($Q24))+1)/2,"")</f>
        <v>1</v>
      </c>
      <c r="I24" s="123"/>
      <c r="K24" s="228"/>
      <c r="L24" s="229"/>
      <c r="M24" s="128">
        <v>2</v>
      </c>
      <c r="N24" s="127">
        <v>135</v>
      </c>
      <c r="O24" s="126">
        <v>53</v>
      </c>
      <c r="P24" s="126">
        <v>4</v>
      </c>
      <c r="Q24" s="125">
        <f>IF(AND(ISBLANK(N24),ISBLANK(O24)),"",N24+O24)</f>
        <v>188</v>
      </c>
      <c r="R24" s="124">
        <f>IF(ISNUMBER($H24),1-$H24,"")</f>
        <v>0</v>
      </c>
      <c r="S24" s="123"/>
    </row>
    <row r="25" spans="1:19" ht="12.75" customHeight="1" thickBot="1">
      <c r="A25" s="242" t="s">
        <v>18</v>
      </c>
      <c r="B25" s="231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242" t="s">
        <v>108</v>
      </c>
      <c r="L25" s="231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232"/>
      <c r="B26" s="233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73">
        <f>IF(ISNUMBER(H27),(SIGN(1000*($H27-$R27)+$G27-$Q27)+1)/2,"")</f>
        <v>1</v>
      </c>
      <c r="K26" s="232"/>
      <c r="L26" s="233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73">
        <f>IF(ISNUMBER($I26),1-$I26,"")</f>
        <v>0</v>
      </c>
    </row>
    <row r="27" spans="1:19" ht="15.75" customHeight="1" thickBot="1">
      <c r="A27" s="241" t="s">
        <v>153</v>
      </c>
      <c r="B27" s="235"/>
      <c r="C27" s="117" t="s">
        <v>14</v>
      </c>
      <c r="D27" s="114">
        <f>IF(ISNUMBER($G27),SUM(D23:D26),"")</f>
        <v>287</v>
      </c>
      <c r="E27" s="116">
        <f>IF(ISNUMBER($G27),SUM(E23:E26),"")</f>
        <v>120</v>
      </c>
      <c r="F27" s="116">
        <f>IF(ISNUMBER($G27),SUM(F23:F26),"")</f>
        <v>5</v>
      </c>
      <c r="G27" s="115">
        <f>IF(SUM($G23:$G26)+SUM($Q23:$Q26)&gt;0,SUM(G23:G26),"")</f>
        <v>407</v>
      </c>
      <c r="H27" s="114">
        <f>IF(ISNUMBER($G27),SUM(H23:H26),"")</f>
        <v>1</v>
      </c>
      <c r="I27" s="174"/>
      <c r="K27" s="241" t="s">
        <v>152</v>
      </c>
      <c r="L27" s="235"/>
      <c r="M27" s="117" t="s">
        <v>14</v>
      </c>
      <c r="N27" s="114">
        <f>IF(ISNUMBER($G27),SUM(N23:N26),"")</f>
        <v>271</v>
      </c>
      <c r="O27" s="116">
        <f>IF(ISNUMBER($G27),SUM(O23:O26),"")</f>
        <v>115</v>
      </c>
      <c r="P27" s="116">
        <f>IF(ISNUMBER($G27),SUM(P23:P26),"")</f>
        <v>6</v>
      </c>
      <c r="Q27" s="115">
        <f>IF(SUM($G23:$G26)+SUM($Q23:$Q26)&gt;0,SUM(Q23:Q26),"")</f>
        <v>386</v>
      </c>
      <c r="R27" s="114">
        <f>IF(ISNUMBER($G27),SUM(R23:R26),"")</f>
        <v>1</v>
      </c>
      <c r="S27" s="174"/>
    </row>
    <row r="28" spans="1:19" ht="12.75" customHeight="1">
      <c r="A28" s="226" t="s">
        <v>151</v>
      </c>
      <c r="B28" s="227"/>
      <c r="C28" s="133">
        <v>1</v>
      </c>
      <c r="D28" s="132">
        <v>149</v>
      </c>
      <c r="E28" s="131">
        <v>54</v>
      </c>
      <c r="F28" s="131">
        <v>7</v>
      </c>
      <c r="G28" s="130">
        <f>IF(AND(ISBLANK(D28),ISBLANK(E28)),"",D28+E28)</f>
        <v>203</v>
      </c>
      <c r="H28" s="129">
        <f>IF(OR(ISNUMBER($G28),ISNUMBER($Q28)),(SIGN(N($G28)-N($Q28))+1)/2,"")</f>
        <v>0.5</v>
      </c>
      <c r="I28" s="123"/>
      <c r="K28" s="226" t="s">
        <v>150</v>
      </c>
      <c r="L28" s="227"/>
      <c r="M28" s="133">
        <v>1</v>
      </c>
      <c r="N28" s="132">
        <v>150</v>
      </c>
      <c r="O28" s="131">
        <v>53</v>
      </c>
      <c r="P28" s="131">
        <v>3</v>
      </c>
      <c r="Q28" s="130">
        <f>IF(AND(ISBLANK(N28),ISBLANK(O28)),"",N28+O28)</f>
        <v>203</v>
      </c>
      <c r="R28" s="129">
        <f>IF(ISNUMBER($H28),1-$H28,"")</f>
        <v>0.5</v>
      </c>
      <c r="S28" s="123"/>
    </row>
    <row r="29" spans="1:19" ht="12.75" customHeight="1">
      <c r="A29" s="228"/>
      <c r="B29" s="229"/>
      <c r="C29" s="128">
        <v>2</v>
      </c>
      <c r="D29" s="127">
        <v>135</v>
      </c>
      <c r="E29" s="126">
        <v>62</v>
      </c>
      <c r="F29" s="126">
        <v>2</v>
      </c>
      <c r="G29" s="125">
        <f>IF(AND(ISBLANK(D29),ISBLANK(E29)),"",D29+E29)</f>
        <v>197</v>
      </c>
      <c r="H29" s="124">
        <f>IF(OR(ISNUMBER($G29),ISNUMBER($Q29)),(SIGN(N($G29)-N($Q29))+1)/2,"")</f>
        <v>1</v>
      </c>
      <c r="I29" s="123"/>
      <c r="K29" s="228"/>
      <c r="L29" s="229"/>
      <c r="M29" s="128">
        <v>2</v>
      </c>
      <c r="N29" s="127">
        <v>121</v>
      </c>
      <c r="O29" s="126">
        <v>52</v>
      </c>
      <c r="P29" s="126">
        <v>3</v>
      </c>
      <c r="Q29" s="125">
        <f>IF(AND(ISBLANK(N29),ISBLANK(O29)),"",N29+O29)</f>
        <v>173</v>
      </c>
      <c r="R29" s="124">
        <f>IF(ISNUMBER($H29),1-$H29,"")</f>
        <v>0</v>
      </c>
      <c r="S29" s="123"/>
    </row>
    <row r="30" spans="1:19" ht="12.75" customHeight="1" thickBot="1">
      <c r="A30" s="242" t="s">
        <v>55</v>
      </c>
      <c r="B30" s="231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242" t="s">
        <v>47</v>
      </c>
      <c r="L30" s="231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232"/>
      <c r="B31" s="233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73">
        <f>IF(ISNUMBER(H32),(SIGN(1000*($H32-$R32)+$G32-$Q32)+1)/2,"")</f>
        <v>1</v>
      </c>
      <c r="K31" s="232"/>
      <c r="L31" s="233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73">
        <f>IF(ISNUMBER($I31),1-$I31,"")</f>
        <v>0</v>
      </c>
    </row>
    <row r="32" spans="1:19" ht="15.75" customHeight="1" thickBot="1">
      <c r="A32" s="241" t="s">
        <v>149</v>
      </c>
      <c r="B32" s="235"/>
      <c r="C32" s="117" t="s">
        <v>14</v>
      </c>
      <c r="D32" s="114">
        <f>IF(ISNUMBER($G32),SUM(D28:D31),"")</f>
        <v>284</v>
      </c>
      <c r="E32" s="116">
        <f>IF(ISNUMBER($G32),SUM(E28:E31),"")</f>
        <v>116</v>
      </c>
      <c r="F32" s="116">
        <f>IF(ISNUMBER($G32),SUM(F28:F31),"")</f>
        <v>9</v>
      </c>
      <c r="G32" s="115">
        <f>IF(SUM($G28:$G31)+SUM($Q28:$Q31)&gt;0,SUM(G28:G31),"")</f>
        <v>400</v>
      </c>
      <c r="H32" s="114">
        <f>IF(ISNUMBER($G32),SUM(H28:H31),"")</f>
        <v>1.5</v>
      </c>
      <c r="I32" s="174"/>
      <c r="K32" s="241" t="s">
        <v>148</v>
      </c>
      <c r="L32" s="235"/>
      <c r="M32" s="117" t="s">
        <v>14</v>
      </c>
      <c r="N32" s="114">
        <f>IF(ISNUMBER($G32),SUM(N28:N31),"")</f>
        <v>271</v>
      </c>
      <c r="O32" s="116">
        <f>IF(ISNUMBER($G32),SUM(O28:O31),"")</f>
        <v>105</v>
      </c>
      <c r="P32" s="116">
        <f>IF(ISNUMBER($G32),SUM(P28:P31),"")</f>
        <v>6</v>
      </c>
      <c r="Q32" s="115">
        <f>IF(SUM($G28:$G31)+SUM($Q28:$Q31)&gt;0,SUM(Q28:Q31),"")</f>
        <v>376</v>
      </c>
      <c r="R32" s="114">
        <f>IF(ISNUMBER($G32),SUM(R28:R31),"")</f>
        <v>0.5</v>
      </c>
      <c r="S32" s="174"/>
    </row>
    <row r="33" spans="1:19" ht="12.75" customHeight="1">
      <c r="A33" s="226" t="s">
        <v>147</v>
      </c>
      <c r="B33" s="227"/>
      <c r="C33" s="133">
        <v>1</v>
      </c>
      <c r="D33" s="132">
        <v>149</v>
      </c>
      <c r="E33" s="131">
        <v>52</v>
      </c>
      <c r="F33" s="131">
        <v>5</v>
      </c>
      <c r="G33" s="130">
        <f>IF(AND(ISBLANK(D33),ISBLANK(E33)),"",D33+E33)</f>
        <v>201</v>
      </c>
      <c r="H33" s="129">
        <f>IF(OR(ISNUMBER($G33),ISNUMBER($Q33)),(SIGN(N($G33)-N($Q33))+1)/2,"")</f>
        <v>0</v>
      </c>
      <c r="I33" s="123"/>
      <c r="K33" s="226" t="s">
        <v>146</v>
      </c>
      <c r="L33" s="227"/>
      <c r="M33" s="133">
        <v>1</v>
      </c>
      <c r="N33" s="132">
        <v>126</v>
      </c>
      <c r="O33" s="131">
        <v>77</v>
      </c>
      <c r="P33" s="131">
        <v>1</v>
      </c>
      <c r="Q33" s="130">
        <f>IF(AND(ISBLANK(N33),ISBLANK(O33)),"",N33+O33)</f>
        <v>203</v>
      </c>
      <c r="R33" s="129">
        <f>IF(ISNUMBER($H33),1-$H33,"")</f>
        <v>1</v>
      </c>
      <c r="S33" s="123"/>
    </row>
    <row r="34" spans="1:19" ht="12.75" customHeight="1">
      <c r="A34" s="228"/>
      <c r="B34" s="229"/>
      <c r="C34" s="128">
        <v>2</v>
      </c>
      <c r="D34" s="127">
        <v>149</v>
      </c>
      <c r="E34" s="126">
        <v>62</v>
      </c>
      <c r="F34" s="126">
        <v>4</v>
      </c>
      <c r="G34" s="125">
        <f>IF(AND(ISBLANK(D34),ISBLANK(E34)),"",D34+E34)</f>
        <v>211</v>
      </c>
      <c r="H34" s="124">
        <f>IF(OR(ISNUMBER($G34),ISNUMBER($Q34)),(SIGN(N($G34)-N($Q34))+1)/2,"")</f>
        <v>0</v>
      </c>
      <c r="I34" s="123"/>
      <c r="K34" s="228"/>
      <c r="L34" s="229"/>
      <c r="M34" s="128">
        <v>2</v>
      </c>
      <c r="N34" s="127">
        <v>152</v>
      </c>
      <c r="O34" s="126">
        <v>69</v>
      </c>
      <c r="P34" s="126">
        <v>2</v>
      </c>
      <c r="Q34" s="125">
        <f>IF(AND(ISBLANK(N34),ISBLANK(O34)),"",N34+O34)</f>
        <v>221</v>
      </c>
      <c r="R34" s="124">
        <f>IF(ISNUMBER($H34),1-$H34,"")</f>
        <v>1</v>
      </c>
      <c r="S34" s="123"/>
    </row>
    <row r="35" spans="1:19" ht="12.75" customHeight="1" thickBot="1">
      <c r="A35" s="242" t="s">
        <v>86</v>
      </c>
      <c r="B35" s="231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242" t="s">
        <v>145</v>
      </c>
      <c r="L35" s="231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232"/>
      <c r="B36" s="233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73">
        <f>IF(ISNUMBER(H37),(SIGN(1000*($H37-$R37)+$G37-$Q37)+1)/2,"")</f>
        <v>0</v>
      </c>
      <c r="K36" s="232"/>
      <c r="L36" s="233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73">
        <f>IF(ISNUMBER($I36),1-$I36,"")</f>
        <v>1</v>
      </c>
    </row>
    <row r="37" spans="1:19" ht="15.75" customHeight="1" thickBot="1">
      <c r="A37" s="241" t="s">
        <v>144</v>
      </c>
      <c r="B37" s="235"/>
      <c r="C37" s="117" t="s">
        <v>14</v>
      </c>
      <c r="D37" s="114">
        <f>IF(ISNUMBER($G37),SUM(D33:D36),"")</f>
        <v>298</v>
      </c>
      <c r="E37" s="116">
        <f>IF(ISNUMBER($G37),SUM(E33:E36),"")</f>
        <v>114</v>
      </c>
      <c r="F37" s="116">
        <f>IF(ISNUMBER($G37),SUM(F33:F36),"")</f>
        <v>9</v>
      </c>
      <c r="G37" s="115">
        <f>IF(SUM($G33:$G36)+SUM($Q33:$Q36)&gt;0,SUM(G33:G36),"")</f>
        <v>412</v>
      </c>
      <c r="H37" s="114">
        <f>IF(ISNUMBER($G37),SUM(H33:H36),"")</f>
        <v>0</v>
      </c>
      <c r="I37" s="174"/>
      <c r="K37" s="241" t="s">
        <v>143</v>
      </c>
      <c r="L37" s="235"/>
      <c r="M37" s="117" t="s">
        <v>14</v>
      </c>
      <c r="N37" s="114">
        <f>IF(ISNUMBER($G37),SUM(N33:N36),"")</f>
        <v>278</v>
      </c>
      <c r="O37" s="116">
        <f>IF(ISNUMBER($G37),SUM(O33:O36),"")</f>
        <v>146</v>
      </c>
      <c r="P37" s="116">
        <f>IF(ISNUMBER($G37),SUM(P33:P36),"")</f>
        <v>3</v>
      </c>
      <c r="Q37" s="115">
        <f>IF(SUM($G33:$G36)+SUM($Q33:$Q36)&gt;0,SUM(Q33:Q36),"")</f>
        <v>424</v>
      </c>
      <c r="R37" s="114">
        <f>IF(ISNUMBER($G37),SUM(R33:R36),"")</f>
        <v>2</v>
      </c>
      <c r="S37" s="174"/>
    </row>
    <row r="38" ht="4.5" customHeight="1" thickBot="1"/>
    <row r="39" spans="1:19" ht="19.5" customHeight="1" thickBot="1">
      <c r="A39" s="113"/>
      <c r="B39" s="112"/>
      <c r="C39" s="111" t="s">
        <v>19</v>
      </c>
      <c r="D39" s="110">
        <f>IF(ISNUMBER($G39),SUM(D12,D17,D22,D27,D32,D37),"")</f>
        <v>1735</v>
      </c>
      <c r="E39" s="109">
        <f>IF(ISNUMBER($G39),SUM(E12,E17,E22,E27,E32,E37),"")</f>
        <v>763</v>
      </c>
      <c r="F39" s="109">
        <f>IF(ISNUMBER($G39),SUM(F12,F17,F22,F27,F32,F37),"")</f>
        <v>43</v>
      </c>
      <c r="G39" s="108">
        <f>IF(SUM($G$8:$G$37)+SUM($Q$8:$Q$37)&gt;0,SUM(G12,G17,G22,G27,G32,G37),"")</f>
        <v>2498</v>
      </c>
      <c r="H39" s="107">
        <f>IF(SUM($G$8:$G$37)+SUM($Q$8:$Q$37)&gt;0,SUM(H12,H17,H22,H27,H32,H37),"")</f>
        <v>7.5</v>
      </c>
      <c r="I39" s="106">
        <f>IF(ISNUMBER($G39),(SIGN($G39-$Q39)+1)/IF(COUNT(I$11,I$16,I$21,I$26,I$31,I$36)&gt;3,1,2),"")</f>
        <v>2</v>
      </c>
      <c r="K39" s="113"/>
      <c r="L39" s="112"/>
      <c r="M39" s="111" t="s">
        <v>19</v>
      </c>
      <c r="N39" s="110">
        <f>IF(ISNUMBER($G39),SUM(N12,N17,N22,N27,N32,N37),"")</f>
        <v>1623</v>
      </c>
      <c r="O39" s="109">
        <f>IF(ISNUMBER($G39),SUM(O12,O17,O22,O27,O32,O37),"")</f>
        <v>693</v>
      </c>
      <c r="P39" s="109">
        <f>IF(ISNUMBER($G39),SUM(P12,P17,P22,P27,P32,P37),"")</f>
        <v>42</v>
      </c>
      <c r="Q39" s="108">
        <f>IF(SUM($G$8:$G$37)+SUM($Q$8:$Q$37)&gt;0,SUM(Q12,Q17,Q22,Q27,Q32,Q37),"")</f>
        <v>2316</v>
      </c>
      <c r="R39" s="107">
        <f>IF(SUM($G$8:$G$37)+SUM($Q$8:$Q$37)&gt;0,SUM(R12,R17,R22,R27,R32,R37),"")</f>
        <v>4.5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20</v>
      </c>
      <c r="C41" s="203" t="s">
        <v>142</v>
      </c>
      <c r="D41" s="203"/>
      <c r="E41" s="203"/>
      <c r="G41" s="195" t="s">
        <v>21</v>
      </c>
      <c r="H41" s="195"/>
      <c r="I41" s="105">
        <f>IF(ISNUMBER(I$39),SUM(I11,I16,I21,I26,I31,I36,I39),"")</f>
        <v>6</v>
      </c>
      <c r="K41" s="102"/>
      <c r="L41" s="103" t="s">
        <v>20</v>
      </c>
      <c r="M41" s="203" t="s">
        <v>141</v>
      </c>
      <c r="N41" s="203"/>
      <c r="O41" s="203"/>
      <c r="Q41" s="195" t="s">
        <v>21</v>
      </c>
      <c r="R41" s="195"/>
      <c r="S41" s="105">
        <f>IF(ISNUMBER(S$39),SUM(S11,S16,S21,S26,S31,S36,S39),"")</f>
        <v>2</v>
      </c>
    </row>
    <row r="42" spans="1:19" ht="18" customHeight="1">
      <c r="A42" s="102"/>
      <c r="B42" s="103" t="s">
        <v>22</v>
      </c>
      <c r="C42" s="197"/>
      <c r="D42" s="197"/>
      <c r="E42" s="197"/>
      <c r="G42" s="104"/>
      <c r="H42" s="104"/>
      <c r="I42" s="104"/>
      <c r="K42" s="102"/>
      <c r="L42" s="103" t="s">
        <v>22</v>
      </c>
      <c r="M42" s="197"/>
      <c r="N42" s="197"/>
      <c r="O42" s="197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05" t="s">
        <v>140</v>
      </c>
      <c r="D43" s="205"/>
      <c r="E43" s="205"/>
      <c r="F43" s="205"/>
      <c r="G43" s="205"/>
      <c r="H43" s="205"/>
      <c r="I43" s="103"/>
      <c r="J43" s="103"/>
      <c r="K43" s="103" t="s">
        <v>25</v>
      </c>
      <c r="L43" s="240" t="s">
        <v>139</v>
      </c>
      <c r="M43" s="198"/>
      <c r="O43" s="103" t="s">
        <v>22</v>
      </c>
      <c r="P43" s="205"/>
      <c r="Q43" s="205"/>
      <c r="R43" s="205"/>
      <c r="S43" s="205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SCRadotín – KK Jiskra Brandýs n.L. A Brandýs</v>
      </c>
    </row>
    <row r="46" spans="2:11" ht="19.5" customHeight="1">
      <c r="B46" s="100" t="s">
        <v>26</v>
      </c>
      <c r="C46" s="204">
        <v>0.7291666666666666</v>
      </c>
      <c r="D46" s="206"/>
      <c r="I46" s="100" t="s">
        <v>27</v>
      </c>
      <c r="J46" s="206">
        <v>23</v>
      </c>
      <c r="K46" s="206"/>
    </row>
    <row r="47" spans="2:19" ht="19.5" customHeight="1">
      <c r="B47" s="100" t="s">
        <v>28</v>
      </c>
      <c r="C47" s="218">
        <v>0.9340277777777778</v>
      </c>
      <c r="D47" s="219"/>
      <c r="I47" s="100" t="s">
        <v>29</v>
      </c>
      <c r="J47" s="219">
        <v>1</v>
      </c>
      <c r="K47" s="219"/>
      <c r="P47" s="100" t="s">
        <v>30</v>
      </c>
      <c r="Q47" s="202">
        <v>44060</v>
      </c>
      <c r="R47" s="225"/>
      <c r="S47" s="225"/>
    </row>
    <row r="48" ht="9.75" customHeight="1"/>
    <row r="49" spans="1:19" ht="15" customHeight="1">
      <c r="A49" s="199" t="s">
        <v>31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1"/>
    </row>
    <row r="50" spans="1:19" ht="81" customHeight="1">
      <c r="A50" s="215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7"/>
    </row>
    <row r="51" ht="4.5" customHeight="1"/>
    <row r="52" spans="1:19" ht="15" customHeight="1">
      <c r="A52" s="199" t="s">
        <v>32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1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4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5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33</v>
      </c>
      <c r="C55" s="91"/>
      <c r="D55" s="93"/>
      <c r="E55" s="92" t="s">
        <v>34</v>
      </c>
      <c r="F55" s="91"/>
      <c r="G55" s="91"/>
      <c r="H55" s="91"/>
      <c r="I55" s="93"/>
      <c r="J55" s="80"/>
      <c r="K55" s="94"/>
      <c r="L55" s="92" t="s">
        <v>33</v>
      </c>
      <c r="M55" s="91"/>
      <c r="N55" s="93"/>
      <c r="O55" s="92" t="s">
        <v>34</v>
      </c>
      <c r="P55" s="91"/>
      <c r="Q55" s="91"/>
      <c r="R55" s="91"/>
      <c r="S55" s="90"/>
    </row>
    <row r="56" spans="1:19" ht="21" customHeight="1">
      <c r="A56" s="89" t="s">
        <v>35</v>
      </c>
      <c r="B56" s="85" t="s">
        <v>36</v>
      </c>
      <c r="C56" s="87"/>
      <c r="D56" s="86" t="s">
        <v>37</v>
      </c>
      <c r="E56" s="85" t="s">
        <v>36</v>
      </c>
      <c r="F56" s="84"/>
      <c r="G56" s="84"/>
      <c r="H56" s="83"/>
      <c r="I56" s="86" t="s">
        <v>37</v>
      </c>
      <c r="J56" s="80"/>
      <c r="K56" s="88" t="s">
        <v>35</v>
      </c>
      <c r="L56" s="85" t="s">
        <v>36</v>
      </c>
      <c r="M56" s="87"/>
      <c r="N56" s="86" t="s">
        <v>37</v>
      </c>
      <c r="O56" s="85" t="s">
        <v>36</v>
      </c>
      <c r="P56" s="84"/>
      <c r="Q56" s="84"/>
      <c r="R56" s="83"/>
      <c r="S56" s="82" t="s">
        <v>37</v>
      </c>
    </row>
    <row r="57" spans="1:19" ht="21" customHeight="1">
      <c r="A57" s="81"/>
      <c r="B57" s="220"/>
      <c r="C57" s="221"/>
      <c r="D57" s="78"/>
      <c r="E57" s="220"/>
      <c r="F57" s="222"/>
      <c r="G57" s="222"/>
      <c r="H57" s="221"/>
      <c r="I57" s="78"/>
      <c r="J57" s="80"/>
      <c r="K57" s="79"/>
      <c r="L57" s="220"/>
      <c r="M57" s="221"/>
      <c r="N57" s="78"/>
      <c r="O57" s="220"/>
      <c r="P57" s="222"/>
      <c r="Q57" s="222"/>
      <c r="R57" s="221"/>
      <c r="S57" s="77"/>
    </row>
    <row r="58" spans="1:19" ht="21" customHeight="1">
      <c r="A58" s="81"/>
      <c r="B58" s="220"/>
      <c r="C58" s="221"/>
      <c r="D58" s="78"/>
      <c r="E58" s="220"/>
      <c r="F58" s="222"/>
      <c r="G58" s="222"/>
      <c r="H58" s="221"/>
      <c r="I58" s="78"/>
      <c r="J58" s="80"/>
      <c r="K58" s="79"/>
      <c r="L58" s="220"/>
      <c r="M58" s="221"/>
      <c r="N58" s="78"/>
      <c r="O58" s="220"/>
      <c r="P58" s="222"/>
      <c r="Q58" s="222"/>
      <c r="R58" s="221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09" t="s">
        <v>38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1"/>
    </row>
    <row r="62" spans="1:19" ht="81" customHeigh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4"/>
    </row>
    <row r="63" ht="4.5" customHeight="1"/>
    <row r="64" spans="1:19" ht="15" customHeight="1">
      <c r="A64" s="199" t="s">
        <v>39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1"/>
    </row>
    <row r="65" spans="1:19" ht="81" customHeight="1">
      <c r="A65" s="215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7"/>
    </row>
    <row r="66" spans="1:8" ht="30" customHeight="1">
      <c r="A66" s="73"/>
      <c r="B66" s="72" t="s">
        <v>40</v>
      </c>
      <c r="C66" s="224"/>
      <c r="D66" s="224"/>
      <c r="E66" s="224"/>
      <c r="F66" s="224"/>
      <c r="G66" s="224"/>
      <c r="H66" s="22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177" t="s">
        <v>0</v>
      </c>
      <c r="C1" s="177"/>
      <c r="D1" s="179" t="s">
        <v>1</v>
      </c>
      <c r="E1" s="179"/>
      <c r="F1" s="179"/>
      <c r="G1" s="179"/>
      <c r="H1" s="179"/>
      <c r="I1" s="179"/>
      <c r="K1" s="100" t="s">
        <v>2</v>
      </c>
      <c r="L1" s="186"/>
      <c r="M1" s="186"/>
      <c r="N1" s="186"/>
      <c r="O1" s="185" t="s">
        <v>3</v>
      </c>
      <c r="P1" s="185"/>
      <c r="Q1" s="239" t="s">
        <v>196</v>
      </c>
      <c r="R1" s="239"/>
      <c r="S1" s="239"/>
    </row>
    <row r="2" spans="2:3" ht="6" customHeight="1" thickBot="1">
      <c r="B2" s="178"/>
      <c r="C2" s="178"/>
    </row>
    <row r="3" spans="1:19" ht="19.5" customHeight="1" thickBot="1">
      <c r="A3" s="140" t="s">
        <v>4</v>
      </c>
      <c r="B3" s="236" t="s">
        <v>195</v>
      </c>
      <c r="C3" s="237"/>
      <c r="D3" s="237"/>
      <c r="E3" s="237"/>
      <c r="F3" s="237"/>
      <c r="G3" s="237"/>
      <c r="H3" s="237"/>
      <c r="I3" s="238"/>
      <c r="K3" s="140" t="s">
        <v>5</v>
      </c>
      <c r="L3" s="236" t="s">
        <v>194</v>
      </c>
      <c r="M3" s="237"/>
      <c r="N3" s="237"/>
      <c r="O3" s="237"/>
      <c r="P3" s="237"/>
      <c r="Q3" s="237"/>
      <c r="R3" s="237"/>
      <c r="S3" s="238"/>
    </row>
    <row r="4" ht="4.5" customHeight="1" thickBot="1"/>
    <row r="5" spans="1:19" ht="12.75" customHeight="1">
      <c r="A5" s="187" t="s">
        <v>6</v>
      </c>
      <c r="B5" s="188"/>
      <c r="C5" s="183" t="s">
        <v>7</v>
      </c>
      <c r="D5" s="191" t="s">
        <v>8</v>
      </c>
      <c r="E5" s="192"/>
      <c r="F5" s="192"/>
      <c r="G5" s="193"/>
      <c r="H5" s="181" t="s">
        <v>9</v>
      </c>
      <c r="I5" s="182"/>
      <c r="K5" s="187" t="s">
        <v>6</v>
      </c>
      <c r="L5" s="188"/>
      <c r="M5" s="183" t="s">
        <v>7</v>
      </c>
      <c r="N5" s="191" t="s">
        <v>8</v>
      </c>
      <c r="O5" s="192"/>
      <c r="P5" s="192"/>
      <c r="Q5" s="193"/>
      <c r="R5" s="181" t="s">
        <v>9</v>
      </c>
      <c r="S5" s="182"/>
    </row>
    <row r="6" spans="1:19" ht="12.75" customHeight="1" thickBot="1">
      <c r="A6" s="189" t="s">
        <v>10</v>
      </c>
      <c r="B6" s="190"/>
      <c r="C6" s="184"/>
      <c r="D6" s="139" t="s">
        <v>11</v>
      </c>
      <c r="E6" s="138" t="s">
        <v>12</v>
      </c>
      <c r="F6" s="138" t="s">
        <v>13</v>
      </c>
      <c r="G6" s="137" t="s">
        <v>14</v>
      </c>
      <c r="H6" s="136" t="s">
        <v>15</v>
      </c>
      <c r="I6" s="135" t="s">
        <v>16</v>
      </c>
      <c r="K6" s="189" t="s">
        <v>10</v>
      </c>
      <c r="L6" s="190"/>
      <c r="M6" s="184"/>
      <c r="N6" s="139" t="s">
        <v>11</v>
      </c>
      <c r="O6" s="138" t="s">
        <v>12</v>
      </c>
      <c r="P6" s="138" t="s">
        <v>13</v>
      </c>
      <c r="Q6" s="137" t="s">
        <v>14</v>
      </c>
      <c r="R6" s="136" t="s">
        <v>15</v>
      </c>
      <c r="S6" s="135" t="s">
        <v>16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26" t="s">
        <v>193</v>
      </c>
      <c r="B8" s="227"/>
      <c r="C8" s="133">
        <v>1</v>
      </c>
      <c r="D8" s="132">
        <v>140</v>
      </c>
      <c r="E8" s="131">
        <v>61</v>
      </c>
      <c r="F8" s="131">
        <v>6</v>
      </c>
      <c r="G8" s="130">
        <f>IF(AND(ISBLANK(D8),ISBLANK(E8)),"",D8+E8)</f>
        <v>201</v>
      </c>
      <c r="H8" s="129">
        <f>IF(OR(ISNUMBER($G8),ISNUMBER($Q8)),(SIGN(N($G8)-N($Q8))+1)/2,"")</f>
        <v>1</v>
      </c>
      <c r="I8" s="123"/>
      <c r="K8" s="226" t="s">
        <v>192</v>
      </c>
      <c r="L8" s="227"/>
      <c r="M8" s="133">
        <v>1</v>
      </c>
      <c r="N8" s="132">
        <v>145</v>
      </c>
      <c r="O8" s="131">
        <v>53</v>
      </c>
      <c r="P8" s="131">
        <v>4</v>
      </c>
      <c r="Q8" s="130">
        <f>IF(AND(ISBLANK(N8),ISBLANK(O8)),"",N8+O8)</f>
        <v>198</v>
      </c>
      <c r="R8" s="129">
        <f>IF(ISNUMBER($H8),1-$H8,"")</f>
        <v>0</v>
      </c>
      <c r="S8" s="123"/>
    </row>
    <row r="9" spans="1:19" ht="12.75" customHeight="1">
      <c r="A9" s="228"/>
      <c r="B9" s="229"/>
      <c r="C9" s="128">
        <v>2</v>
      </c>
      <c r="D9" s="127">
        <v>143</v>
      </c>
      <c r="E9" s="126">
        <v>62</v>
      </c>
      <c r="F9" s="126">
        <v>6</v>
      </c>
      <c r="G9" s="125">
        <f>IF(AND(ISBLANK(D9),ISBLANK(E9)),"",D9+E9)</f>
        <v>205</v>
      </c>
      <c r="H9" s="124">
        <f>IF(OR(ISNUMBER($G9),ISNUMBER($Q9)),(SIGN(N($G9)-N($Q9))+1)/2,"")</f>
        <v>0.5</v>
      </c>
      <c r="I9" s="123"/>
      <c r="K9" s="228"/>
      <c r="L9" s="229"/>
      <c r="M9" s="128">
        <v>2</v>
      </c>
      <c r="N9" s="127">
        <v>142</v>
      </c>
      <c r="O9" s="126">
        <v>63</v>
      </c>
      <c r="P9" s="126">
        <v>1</v>
      </c>
      <c r="Q9" s="125">
        <f>IF(AND(ISBLANK(N9),ISBLANK(O9)),"",N9+O9)</f>
        <v>205</v>
      </c>
      <c r="R9" s="124">
        <f>IF(ISNUMBER($H9),1-$H9,"")</f>
        <v>0.5</v>
      </c>
      <c r="S9" s="123"/>
    </row>
    <row r="10" spans="1:19" ht="12.75" customHeight="1" thickBot="1">
      <c r="A10" s="230" t="s">
        <v>93</v>
      </c>
      <c r="B10" s="231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230" t="s">
        <v>145</v>
      </c>
      <c r="L10" s="231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232"/>
      <c r="B11" s="233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73">
        <f>IF(ISNUMBER(H12),(SIGN(1000*($H12-$R12)+$G12-$Q12)+1)/2,"")</f>
        <v>1</v>
      </c>
      <c r="K11" s="232"/>
      <c r="L11" s="233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73">
        <f>IF(ISNUMBER($I11),1-$I11,"")</f>
        <v>0</v>
      </c>
    </row>
    <row r="12" spans="1:19" ht="15.75" customHeight="1" thickBot="1">
      <c r="A12" s="234">
        <v>23692</v>
      </c>
      <c r="B12" s="235"/>
      <c r="C12" s="117" t="s">
        <v>14</v>
      </c>
      <c r="D12" s="114">
        <f>IF(ISNUMBER($G12),SUM(D8:D11),"")</f>
        <v>283</v>
      </c>
      <c r="E12" s="116">
        <f>IF(ISNUMBER($G12),SUM(E8:E11),"")</f>
        <v>123</v>
      </c>
      <c r="F12" s="116">
        <f>IF(ISNUMBER($G12),SUM(F8:F11),"")</f>
        <v>12</v>
      </c>
      <c r="G12" s="115">
        <f>IF(SUM($G8:$G11)+SUM($Q8:$Q11)&gt;0,SUM(G8:G11),"")</f>
        <v>406</v>
      </c>
      <c r="H12" s="114">
        <f>IF(ISNUMBER($G12),SUM(H8:H11),"")</f>
        <v>1.5</v>
      </c>
      <c r="I12" s="174"/>
      <c r="K12" s="234">
        <v>10072</v>
      </c>
      <c r="L12" s="235"/>
      <c r="M12" s="117" t="s">
        <v>14</v>
      </c>
      <c r="N12" s="114">
        <f>IF(ISNUMBER($G12),SUM(N8:N11),"")</f>
        <v>287</v>
      </c>
      <c r="O12" s="116">
        <f>IF(ISNUMBER($G12),SUM(O8:O11),"")</f>
        <v>116</v>
      </c>
      <c r="P12" s="116">
        <f>IF(ISNUMBER($G12),SUM(P8:P11),"")</f>
        <v>5</v>
      </c>
      <c r="Q12" s="115">
        <f>IF(SUM($G8:$G11)+SUM($Q8:$Q11)&gt;0,SUM(Q8:Q11),"")</f>
        <v>403</v>
      </c>
      <c r="R12" s="114">
        <f>IF(ISNUMBER($G12),SUM(R8:R11),"")</f>
        <v>0.5</v>
      </c>
      <c r="S12" s="174"/>
    </row>
    <row r="13" spans="1:19" ht="12.75" customHeight="1">
      <c r="A13" s="226" t="s">
        <v>191</v>
      </c>
      <c r="B13" s="227"/>
      <c r="C13" s="133">
        <v>1</v>
      </c>
      <c r="D13" s="132">
        <v>144</v>
      </c>
      <c r="E13" s="131">
        <v>71</v>
      </c>
      <c r="F13" s="131">
        <v>4</v>
      </c>
      <c r="G13" s="130">
        <f>IF(AND(ISBLANK(D13),ISBLANK(E13)),"",D13+E13)</f>
        <v>215</v>
      </c>
      <c r="H13" s="129">
        <f>IF(OR(ISNUMBER($G13),ISNUMBER($Q13)),(SIGN(N($G13)-N($Q13))+1)/2,"")</f>
        <v>1</v>
      </c>
      <c r="I13" s="123"/>
      <c r="K13" s="226" t="s">
        <v>190</v>
      </c>
      <c r="L13" s="227"/>
      <c r="M13" s="133">
        <v>1</v>
      </c>
      <c r="N13" s="132">
        <v>145</v>
      </c>
      <c r="O13" s="131">
        <v>42</v>
      </c>
      <c r="P13" s="131">
        <v>9</v>
      </c>
      <c r="Q13" s="130">
        <f>IF(AND(ISBLANK(N13),ISBLANK(O13)),"",N13+O13)</f>
        <v>187</v>
      </c>
      <c r="R13" s="129">
        <f>IF(ISNUMBER($H13),1-$H13,"")</f>
        <v>0</v>
      </c>
      <c r="S13" s="123"/>
    </row>
    <row r="14" spans="1:19" ht="12.75" customHeight="1">
      <c r="A14" s="228"/>
      <c r="B14" s="229"/>
      <c r="C14" s="128">
        <v>2</v>
      </c>
      <c r="D14" s="127">
        <v>148</v>
      </c>
      <c r="E14" s="126">
        <v>49</v>
      </c>
      <c r="F14" s="126">
        <v>5</v>
      </c>
      <c r="G14" s="125">
        <f>IF(AND(ISBLANK(D14),ISBLANK(E14)),"",D14+E14)</f>
        <v>197</v>
      </c>
      <c r="H14" s="124">
        <f>IF(OR(ISNUMBER($G14),ISNUMBER($Q14)),(SIGN(N($G14)-N($Q14))+1)/2,"")</f>
        <v>1</v>
      </c>
      <c r="I14" s="123"/>
      <c r="K14" s="228"/>
      <c r="L14" s="229"/>
      <c r="M14" s="128">
        <v>2</v>
      </c>
      <c r="N14" s="127">
        <v>134</v>
      </c>
      <c r="O14" s="126">
        <v>59</v>
      </c>
      <c r="P14" s="126">
        <v>7</v>
      </c>
      <c r="Q14" s="125">
        <f>IF(AND(ISBLANK(N14),ISBLANK(O14)),"",N14+O14)</f>
        <v>193</v>
      </c>
      <c r="R14" s="124">
        <f>IF(ISNUMBER($H14),1-$H14,"")</f>
        <v>0</v>
      </c>
      <c r="S14" s="123"/>
    </row>
    <row r="15" spans="1:19" ht="12.75" customHeight="1" thickBot="1">
      <c r="A15" s="230" t="s">
        <v>189</v>
      </c>
      <c r="B15" s="231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230" t="s">
        <v>188</v>
      </c>
      <c r="L15" s="231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232"/>
      <c r="B16" s="233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73">
        <f>IF(ISNUMBER(H17),(SIGN(1000*($H17-$R17)+$G17-$Q17)+1)/2,"")</f>
        <v>1</v>
      </c>
      <c r="K16" s="232"/>
      <c r="L16" s="233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73">
        <f>IF(ISNUMBER($I16),1-$I16,"")</f>
        <v>0</v>
      </c>
    </row>
    <row r="17" spans="1:19" ht="15.75" customHeight="1" thickBot="1">
      <c r="A17" s="234">
        <v>24530</v>
      </c>
      <c r="B17" s="235"/>
      <c r="C17" s="117" t="s">
        <v>14</v>
      </c>
      <c r="D17" s="114">
        <f>IF(ISNUMBER($G17),SUM(D13:D16),"")</f>
        <v>292</v>
      </c>
      <c r="E17" s="116">
        <f>IF(ISNUMBER($G17),SUM(E13:E16),"")</f>
        <v>120</v>
      </c>
      <c r="F17" s="116">
        <f>IF(ISNUMBER($G17),SUM(F13:F16),"")</f>
        <v>9</v>
      </c>
      <c r="G17" s="115">
        <f>IF(SUM($G13:$G16)+SUM($Q13:$Q16)&gt;0,SUM(G13:G16),"")</f>
        <v>412</v>
      </c>
      <c r="H17" s="114">
        <f>IF(ISNUMBER($G17),SUM(H13:H16),"")</f>
        <v>2</v>
      </c>
      <c r="I17" s="174"/>
      <c r="K17" s="234">
        <v>22424</v>
      </c>
      <c r="L17" s="235"/>
      <c r="M17" s="117" t="s">
        <v>14</v>
      </c>
      <c r="N17" s="114">
        <f>IF(ISNUMBER($G17),SUM(N13:N16),"")</f>
        <v>279</v>
      </c>
      <c r="O17" s="116">
        <f>IF(ISNUMBER($G17),SUM(O13:O16),"")</f>
        <v>101</v>
      </c>
      <c r="P17" s="116">
        <f>IF(ISNUMBER($G17),SUM(P13:P16),"")</f>
        <v>16</v>
      </c>
      <c r="Q17" s="115">
        <f>IF(SUM($G13:$G16)+SUM($Q13:$Q16)&gt;0,SUM(Q13:Q16),"")</f>
        <v>380</v>
      </c>
      <c r="R17" s="114">
        <f>IF(ISNUMBER($G17),SUM(R13:R16),"")</f>
        <v>0</v>
      </c>
      <c r="S17" s="174"/>
    </row>
    <row r="18" spans="1:19" ht="12.75" customHeight="1">
      <c r="A18" s="226" t="s">
        <v>187</v>
      </c>
      <c r="B18" s="227"/>
      <c r="C18" s="133">
        <v>1</v>
      </c>
      <c r="D18" s="132">
        <v>144</v>
      </c>
      <c r="E18" s="131">
        <v>71</v>
      </c>
      <c r="F18" s="131">
        <v>2</v>
      </c>
      <c r="G18" s="130">
        <f>IF(AND(ISBLANK(D18),ISBLANK(E18)),"",D18+E18)</f>
        <v>215</v>
      </c>
      <c r="H18" s="129">
        <f>IF(OR(ISNUMBER($G18),ISNUMBER($Q18)),(SIGN(N($G18)-N($Q18))+1)/2,"")</f>
        <v>1</v>
      </c>
      <c r="I18" s="123"/>
      <c r="K18" s="226" t="s">
        <v>186</v>
      </c>
      <c r="L18" s="227"/>
      <c r="M18" s="133">
        <v>1</v>
      </c>
      <c r="N18" s="132">
        <v>128</v>
      </c>
      <c r="O18" s="131">
        <v>43</v>
      </c>
      <c r="P18" s="131">
        <v>8</v>
      </c>
      <c r="Q18" s="130">
        <f>IF(AND(ISBLANK(N18),ISBLANK(O18)),"",N18+O18)</f>
        <v>171</v>
      </c>
      <c r="R18" s="129">
        <f>IF(ISNUMBER($H18),1-$H18,"")</f>
        <v>0</v>
      </c>
      <c r="S18" s="123"/>
    </row>
    <row r="19" spans="1:19" ht="12.75" customHeight="1">
      <c r="A19" s="228"/>
      <c r="B19" s="229"/>
      <c r="C19" s="128">
        <v>2</v>
      </c>
      <c r="D19" s="127">
        <v>144</v>
      </c>
      <c r="E19" s="126">
        <v>42</v>
      </c>
      <c r="F19" s="126">
        <v>8</v>
      </c>
      <c r="G19" s="125">
        <f>IF(AND(ISBLANK(D19),ISBLANK(E19)),"",D19+E19)</f>
        <v>186</v>
      </c>
      <c r="H19" s="124">
        <f>IF(OR(ISNUMBER($G19),ISNUMBER($Q19)),(SIGN(N($G19)-N($Q19))+1)/2,"")</f>
        <v>0</v>
      </c>
      <c r="I19" s="123"/>
      <c r="K19" s="228"/>
      <c r="L19" s="229"/>
      <c r="M19" s="128">
        <v>2</v>
      </c>
      <c r="N19" s="127">
        <v>168</v>
      </c>
      <c r="O19" s="126">
        <v>63</v>
      </c>
      <c r="P19" s="126">
        <v>7</v>
      </c>
      <c r="Q19" s="125">
        <f>IF(AND(ISBLANK(N19),ISBLANK(O19)),"",N19+O19)</f>
        <v>231</v>
      </c>
      <c r="R19" s="124">
        <f>IF(ISNUMBER($H19),1-$H19,"")</f>
        <v>1</v>
      </c>
      <c r="S19" s="123"/>
    </row>
    <row r="20" spans="1:19" ht="12.75" customHeight="1" thickBot="1">
      <c r="A20" s="230" t="s">
        <v>85</v>
      </c>
      <c r="B20" s="231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230" t="s">
        <v>178</v>
      </c>
      <c r="L20" s="231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232"/>
      <c r="B21" s="233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73">
        <f>IF(ISNUMBER(H22),(SIGN(1000*($H22-$R22)+$G22-$Q22)+1)/2,"")</f>
        <v>0</v>
      </c>
      <c r="K21" s="232"/>
      <c r="L21" s="233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73">
        <f>IF(ISNUMBER($I21),1-$I21,"")</f>
        <v>1</v>
      </c>
    </row>
    <row r="22" spans="1:19" ht="15.75" customHeight="1" thickBot="1">
      <c r="A22" s="234">
        <v>22672</v>
      </c>
      <c r="B22" s="235"/>
      <c r="C22" s="117" t="s">
        <v>14</v>
      </c>
      <c r="D22" s="114">
        <f>IF(ISNUMBER($G22),SUM(D18:D21),"")</f>
        <v>288</v>
      </c>
      <c r="E22" s="116">
        <f>IF(ISNUMBER($G22),SUM(E18:E21),"")</f>
        <v>113</v>
      </c>
      <c r="F22" s="116">
        <f>IF(ISNUMBER($G22),SUM(F18:F21),"")</f>
        <v>10</v>
      </c>
      <c r="G22" s="115">
        <f>IF(SUM($G18:$G21)+SUM($Q18:$Q21)&gt;0,SUM(G18:G21),"")</f>
        <v>401</v>
      </c>
      <c r="H22" s="114">
        <f>IF(ISNUMBER($G22),SUM(H18:H21),"")</f>
        <v>1</v>
      </c>
      <c r="I22" s="174"/>
      <c r="K22" s="234">
        <v>13002</v>
      </c>
      <c r="L22" s="235"/>
      <c r="M22" s="117" t="s">
        <v>14</v>
      </c>
      <c r="N22" s="114">
        <f>IF(ISNUMBER($G22),SUM(N18:N21),"")</f>
        <v>296</v>
      </c>
      <c r="O22" s="116">
        <f>IF(ISNUMBER($G22),SUM(O18:O21),"")</f>
        <v>106</v>
      </c>
      <c r="P22" s="116">
        <f>IF(ISNUMBER($G22),SUM(P18:P21),"")</f>
        <v>15</v>
      </c>
      <c r="Q22" s="115">
        <f>IF(SUM($G18:$G21)+SUM($Q18:$Q21)&gt;0,SUM(Q18:Q21),"")</f>
        <v>402</v>
      </c>
      <c r="R22" s="114">
        <f>IF(ISNUMBER($G22),SUM(R18:R21),"")</f>
        <v>1</v>
      </c>
      <c r="S22" s="174"/>
    </row>
    <row r="23" spans="1:19" ht="12.75" customHeight="1">
      <c r="A23" s="226" t="s">
        <v>185</v>
      </c>
      <c r="B23" s="227"/>
      <c r="C23" s="133">
        <v>1</v>
      </c>
      <c r="D23" s="132">
        <v>143</v>
      </c>
      <c r="E23" s="131">
        <v>54</v>
      </c>
      <c r="F23" s="131">
        <v>2</v>
      </c>
      <c r="G23" s="130">
        <f>IF(AND(ISBLANK(D23),ISBLANK(E23)),"",D23+E23)</f>
        <v>197</v>
      </c>
      <c r="H23" s="129">
        <f>IF(OR(ISNUMBER($G23),ISNUMBER($Q23)),(SIGN(N($G23)-N($Q23))+1)/2,"")</f>
        <v>0</v>
      </c>
      <c r="I23" s="123"/>
      <c r="K23" s="226" t="s">
        <v>184</v>
      </c>
      <c r="L23" s="227"/>
      <c r="M23" s="133">
        <v>1</v>
      </c>
      <c r="N23" s="132">
        <v>155</v>
      </c>
      <c r="O23" s="131">
        <v>52</v>
      </c>
      <c r="P23" s="131">
        <v>1</v>
      </c>
      <c r="Q23" s="130">
        <f>IF(AND(ISBLANK(N23),ISBLANK(O23)),"",N23+O23)</f>
        <v>207</v>
      </c>
      <c r="R23" s="129">
        <f>IF(ISNUMBER($H23),1-$H23,"")</f>
        <v>1</v>
      </c>
      <c r="S23" s="123"/>
    </row>
    <row r="24" spans="1:19" ht="12.75" customHeight="1">
      <c r="A24" s="228"/>
      <c r="B24" s="229"/>
      <c r="C24" s="128">
        <v>2</v>
      </c>
      <c r="D24" s="127">
        <v>138</v>
      </c>
      <c r="E24" s="126">
        <v>62</v>
      </c>
      <c r="F24" s="126">
        <v>2</v>
      </c>
      <c r="G24" s="125">
        <f>IF(AND(ISBLANK(D24),ISBLANK(E24)),"",D24+E24)</f>
        <v>200</v>
      </c>
      <c r="H24" s="124">
        <f>IF(OR(ISNUMBER($G24),ISNUMBER($Q24)),(SIGN(N($G24)-N($Q24))+1)/2,"")</f>
        <v>0</v>
      </c>
      <c r="I24" s="123"/>
      <c r="K24" s="228"/>
      <c r="L24" s="229"/>
      <c r="M24" s="128">
        <v>2</v>
      </c>
      <c r="N24" s="127">
        <v>150</v>
      </c>
      <c r="O24" s="126">
        <v>59</v>
      </c>
      <c r="P24" s="126">
        <v>5</v>
      </c>
      <c r="Q24" s="125">
        <f>IF(AND(ISBLANK(N24),ISBLANK(O24)),"",N24+O24)</f>
        <v>209</v>
      </c>
      <c r="R24" s="124">
        <f>IF(ISNUMBER($H24),1-$H24,"")</f>
        <v>1</v>
      </c>
      <c r="S24" s="123"/>
    </row>
    <row r="25" spans="1:19" ht="12.75" customHeight="1" thickBot="1">
      <c r="A25" s="230" t="s">
        <v>90</v>
      </c>
      <c r="B25" s="231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230" t="s">
        <v>183</v>
      </c>
      <c r="L25" s="231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232"/>
      <c r="B26" s="233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73">
        <f>IF(ISNUMBER(H27),(SIGN(1000*($H27-$R27)+$G27-$Q27)+1)/2,"")</f>
        <v>0</v>
      </c>
      <c r="K26" s="232"/>
      <c r="L26" s="233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73">
        <f>IF(ISNUMBER($I26),1-$I26,"")</f>
        <v>1</v>
      </c>
    </row>
    <row r="27" spans="1:19" ht="15.75" customHeight="1" thickBot="1">
      <c r="A27" s="234">
        <v>20095</v>
      </c>
      <c r="B27" s="235"/>
      <c r="C27" s="117" t="s">
        <v>14</v>
      </c>
      <c r="D27" s="114">
        <f>IF(ISNUMBER($G27),SUM(D23:D26),"")</f>
        <v>281</v>
      </c>
      <c r="E27" s="116">
        <f>IF(ISNUMBER($G27),SUM(E23:E26),"")</f>
        <v>116</v>
      </c>
      <c r="F27" s="116">
        <f>IF(ISNUMBER($G27),SUM(F23:F26),"")</f>
        <v>4</v>
      </c>
      <c r="G27" s="115">
        <f>IF(SUM($G23:$G26)+SUM($Q23:$Q26)&gt;0,SUM(G23:G26),"")</f>
        <v>397</v>
      </c>
      <c r="H27" s="114">
        <f>IF(ISNUMBER($G27),SUM(H23:H26),"")</f>
        <v>0</v>
      </c>
      <c r="I27" s="174"/>
      <c r="K27" s="234">
        <v>1010</v>
      </c>
      <c r="L27" s="235"/>
      <c r="M27" s="117" t="s">
        <v>14</v>
      </c>
      <c r="N27" s="114">
        <f>IF(ISNUMBER($G27),SUM(N23:N26),"")</f>
        <v>305</v>
      </c>
      <c r="O27" s="116">
        <f>IF(ISNUMBER($G27),SUM(O23:O26),"")</f>
        <v>111</v>
      </c>
      <c r="P27" s="116">
        <f>IF(ISNUMBER($G27),SUM(P23:P26),"")</f>
        <v>6</v>
      </c>
      <c r="Q27" s="115">
        <f>IF(SUM($G23:$G26)+SUM($Q23:$Q26)&gt;0,SUM(Q23:Q26),"")</f>
        <v>416</v>
      </c>
      <c r="R27" s="114">
        <f>IF(ISNUMBER($G27),SUM(R23:R26),"")</f>
        <v>2</v>
      </c>
      <c r="S27" s="174"/>
    </row>
    <row r="28" spans="1:19" ht="12.75" customHeight="1">
      <c r="A28" s="226" t="s">
        <v>182</v>
      </c>
      <c r="B28" s="227"/>
      <c r="C28" s="133">
        <v>1</v>
      </c>
      <c r="D28" s="132">
        <v>160</v>
      </c>
      <c r="E28" s="131">
        <v>53</v>
      </c>
      <c r="F28" s="131">
        <v>4</v>
      </c>
      <c r="G28" s="130">
        <f>IF(AND(ISBLANK(D28),ISBLANK(E28)),"",D28+E28)</f>
        <v>213</v>
      </c>
      <c r="H28" s="129">
        <f>IF(OR(ISNUMBER($G28),ISNUMBER($Q28)),(SIGN(N($G28)-N($Q28))+1)/2,"")</f>
        <v>1</v>
      </c>
      <c r="I28" s="123"/>
      <c r="K28" s="226" t="s">
        <v>181</v>
      </c>
      <c r="L28" s="227"/>
      <c r="M28" s="133">
        <v>1</v>
      </c>
      <c r="N28" s="132">
        <v>137</v>
      </c>
      <c r="O28" s="131">
        <v>62</v>
      </c>
      <c r="P28" s="131">
        <v>3</v>
      </c>
      <c r="Q28" s="130">
        <f>IF(AND(ISBLANK(N28),ISBLANK(O28)),"",N28+O28)</f>
        <v>199</v>
      </c>
      <c r="R28" s="129">
        <f>IF(ISNUMBER($H28),1-$H28,"")</f>
        <v>0</v>
      </c>
      <c r="S28" s="123"/>
    </row>
    <row r="29" spans="1:19" ht="12.75" customHeight="1">
      <c r="A29" s="228"/>
      <c r="B29" s="229"/>
      <c r="C29" s="128">
        <v>2</v>
      </c>
      <c r="D29" s="127">
        <v>152</v>
      </c>
      <c r="E29" s="126">
        <v>79</v>
      </c>
      <c r="F29" s="126">
        <v>2</v>
      </c>
      <c r="G29" s="125">
        <f>IF(AND(ISBLANK(D29),ISBLANK(E29)),"",D29+E29)</f>
        <v>231</v>
      </c>
      <c r="H29" s="124">
        <f>IF(OR(ISNUMBER($G29),ISNUMBER($Q29)),(SIGN(N($G29)-N($Q29))+1)/2,"")</f>
        <v>1</v>
      </c>
      <c r="I29" s="123"/>
      <c r="K29" s="228"/>
      <c r="L29" s="229"/>
      <c r="M29" s="128">
        <v>2</v>
      </c>
      <c r="N29" s="127">
        <v>148</v>
      </c>
      <c r="O29" s="126">
        <v>71</v>
      </c>
      <c r="P29" s="126">
        <v>1</v>
      </c>
      <c r="Q29" s="125">
        <f>IF(AND(ISBLANK(N29),ISBLANK(O29)),"",N29+O29)</f>
        <v>219</v>
      </c>
      <c r="R29" s="124">
        <f>IF(ISNUMBER($H29),1-$H29,"")</f>
        <v>0</v>
      </c>
      <c r="S29" s="123"/>
    </row>
    <row r="30" spans="1:19" ht="12.75" customHeight="1" thickBot="1">
      <c r="A30" s="230" t="s">
        <v>82</v>
      </c>
      <c r="B30" s="231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230" t="s">
        <v>178</v>
      </c>
      <c r="L30" s="231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232"/>
      <c r="B31" s="233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73">
        <f>IF(ISNUMBER(H32),(SIGN(1000*($H32-$R32)+$G32-$Q32)+1)/2,"")</f>
        <v>1</v>
      </c>
      <c r="K31" s="232"/>
      <c r="L31" s="233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73">
        <f>IF(ISNUMBER($I31),1-$I31,"")</f>
        <v>0</v>
      </c>
    </row>
    <row r="32" spans="1:19" ht="15.75" customHeight="1" thickBot="1">
      <c r="A32" s="234">
        <v>22566</v>
      </c>
      <c r="B32" s="235"/>
      <c r="C32" s="117" t="s">
        <v>14</v>
      </c>
      <c r="D32" s="114">
        <f>IF(ISNUMBER($G32),SUM(D28:D31),"")</f>
        <v>312</v>
      </c>
      <c r="E32" s="116">
        <f>IF(ISNUMBER($G32),SUM(E28:E31),"")</f>
        <v>132</v>
      </c>
      <c r="F32" s="116">
        <f>IF(ISNUMBER($G32),SUM(F28:F31),"")</f>
        <v>6</v>
      </c>
      <c r="G32" s="115">
        <f>IF(SUM($G28:$G31)+SUM($Q28:$Q31)&gt;0,SUM(G28:G31),"")</f>
        <v>444</v>
      </c>
      <c r="H32" s="114">
        <f>IF(ISNUMBER($G32),SUM(H28:H31),"")</f>
        <v>2</v>
      </c>
      <c r="I32" s="174"/>
      <c r="K32" s="234">
        <v>997</v>
      </c>
      <c r="L32" s="235"/>
      <c r="M32" s="117" t="s">
        <v>14</v>
      </c>
      <c r="N32" s="114">
        <f>IF(ISNUMBER($G32),SUM(N28:N31),"")</f>
        <v>285</v>
      </c>
      <c r="O32" s="116">
        <f>IF(ISNUMBER($G32),SUM(O28:O31),"")</f>
        <v>133</v>
      </c>
      <c r="P32" s="116">
        <f>IF(ISNUMBER($G32),SUM(P28:P31),"")</f>
        <v>4</v>
      </c>
      <c r="Q32" s="115">
        <f>IF(SUM($G28:$G31)+SUM($Q28:$Q31)&gt;0,SUM(Q28:Q31),"")</f>
        <v>418</v>
      </c>
      <c r="R32" s="114">
        <f>IF(ISNUMBER($G32),SUM(R28:R31),"")</f>
        <v>0</v>
      </c>
      <c r="S32" s="174"/>
    </row>
    <row r="33" spans="1:19" ht="12.75" customHeight="1">
      <c r="A33" s="226" t="s">
        <v>180</v>
      </c>
      <c r="B33" s="227"/>
      <c r="C33" s="133">
        <v>1</v>
      </c>
      <c r="D33" s="132">
        <v>135</v>
      </c>
      <c r="E33" s="131">
        <v>54</v>
      </c>
      <c r="F33" s="131">
        <v>5</v>
      </c>
      <c r="G33" s="130">
        <f>IF(AND(ISBLANK(D33),ISBLANK(E33)),"",D33+E33)</f>
        <v>189</v>
      </c>
      <c r="H33" s="129">
        <f>IF(OR(ISNUMBER($G33),ISNUMBER($Q33)),(SIGN(N($G33)-N($Q33))+1)/2,"")</f>
        <v>0</v>
      </c>
      <c r="I33" s="123"/>
      <c r="K33" s="226" t="s">
        <v>179</v>
      </c>
      <c r="L33" s="227"/>
      <c r="M33" s="133">
        <v>1</v>
      </c>
      <c r="N33" s="132">
        <v>144</v>
      </c>
      <c r="O33" s="131">
        <v>70</v>
      </c>
      <c r="P33" s="131">
        <v>4</v>
      </c>
      <c r="Q33" s="130">
        <f>IF(AND(ISBLANK(N33),ISBLANK(O33)),"",N33+O33)</f>
        <v>214</v>
      </c>
      <c r="R33" s="129">
        <f>IF(ISNUMBER($H33),1-$H33,"")</f>
        <v>1</v>
      </c>
      <c r="S33" s="123"/>
    </row>
    <row r="34" spans="1:19" ht="12.75" customHeight="1">
      <c r="A34" s="228"/>
      <c r="B34" s="229"/>
      <c r="C34" s="128">
        <v>2</v>
      </c>
      <c r="D34" s="127">
        <v>169</v>
      </c>
      <c r="E34" s="126">
        <v>62</v>
      </c>
      <c r="F34" s="126">
        <v>1</v>
      </c>
      <c r="G34" s="125">
        <f>IF(AND(ISBLANK(D34),ISBLANK(E34)),"",D34+E34)</f>
        <v>231</v>
      </c>
      <c r="H34" s="124">
        <f>IF(OR(ISNUMBER($G34),ISNUMBER($Q34)),(SIGN(N($G34)-N($Q34))+1)/2,"")</f>
        <v>1</v>
      </c>
      <c r="I34" s="123"/>
      <c r="K34" s="228"/>
      <c r="L34" s="229"/>
      <c r="M34" s="128">
        <v>2</v>
      </c>
      <c r="N34" s="127">
        <v>138</v>
      </c>
      <c r="O34" s="126">
        <v>49</v>
      </c>
      <c r="P34" s="126">
        <v>4</v>
      </c>
      <c r="Q34" s="125">
        <f>IF(AND(ISBLANK(N34),ISBLANK(O34)),"",N34+O34)</f>
        <v>187</v>
      </c>
      <c r="R34" s="124">
        <f>IF(ISNUMBER($H34),1-$H34,"")</f>
        <v>0</v>
      </c>
      <c r="S34" s="123"/>
    </row>
    <row r="35" spans="1:19" ht="12.75" customHeight="1" thickBot="1">
      <c r="A35" s="230" t="s">
        <v>52</v>
      </c>
      <c r="B35" s="231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230" t="s">
        <v>178</v>
      </c>
      <c r="L35" s="231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232"/>
      <c r="B36" s="233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73">
        <f>IF(ISNUMBER(H37),(SIGN(1000*($H37-$R37)+$G37-$Q37)+1)/2,"")</f>
        <v>1</v>
      </c>
      <c r="K36" s="232"/>
      <c r="L36" s="233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73">
        <f>IF(ISNUMBER($I36),1-$I36,"")</f>
        <v>0</v>
      </c>
    </row>
    <row r="37" spans="1:19" ht="15.75" customHeight="1" thickBot="1">
      <c r="A37" s="234">
        <v>2416</v>
      </c>
      <c r="B37" s="235"/>
      <c r="C37" s="117" t="s">
        <v>14</v>
      </c>
      <c r="D37" s="114">
        <f>IF(ISNUMBER($G37),SUM(D33:D36),"")</f>
        <v>304</v>
      </c>
      <c r="E37" s="116">
        <f>IF(ISNUMBER($G37),SUM(E33:E36),"")</f>
        <v>116</v>
      </c>
      <c r="F37" s="116">
        <f>IF(ISNUMBER($G37),SUM(F33:F36),"")</f>
        <v>6</v>
      </c>
      <c r="G37" s="115">
        <f>IF(SUM($G33:$G36)+SUM($Q33:$Q36)&gt;0,SUM(G33:G36),"")</f>
        <v>420</v>
      </c>
      <c r="H37" s="114">
        <f>IF(ISNUMBER($G37),SUM(H33:H36),"")</f>
        <v>1</v>
      </c>
      <c r="I37" s="174"/>
      <c r="K37" s="234">
        <v>16920</v>
      </c>
      <c r="L37" s="235"/>
      <c r="M37" s="117" t="s">
        <v>14</v>
      </c>
      <c r="N37" s="114">
        <f>IF(ISNUMBER($G37),SUM(N33:N36),"")</f>
        <v>282</v>
      </c>
      <c r="O37" s="116">
        <f>IF(ISNUMBER($G37),SUM(O33:O36),"")</f>
        <v>119</v>
      </c>
      <c r="P37" s="116">
        <f>IF(ISNUMBER($G37),SUM(P33:P36),"")</f>
        <v>8</v>
      </c>
      <c r="Q37" s="115">
        <f>IF(SUM($G33:$G36)+SUM($Q33:$Q36)&gt;0,SUM(Q33:Q36),"")</f>
        <v>401</v>
      </c>
      <c r="R37" s="114">
        <f>IF(ISNUMBER($G37),SUM(R33:R36),"")</f>
        <v>1</v>
      </c>
      <c r="S37" s="174"/>
    </row>
    <row r="38" ht="4.5" customHeight="1" thickBot="1"/>
    <row r="39" spans="1:19" ht="19.5" customHeight="1" thickBot="1">
      <c r="A39" s="113"/>
      <c r="B39" s="112"/>
      <c r="C39" s="111" t="s">
        <v>19</v>
      </c>
      <c r="D39" s="110">
        <f>IF(ISNUMBER($G39),SUM(D12,D17,D22,D27,D32,D37),"")</f>
        <v>1760</v>
      </c>
      <c r="E39" s="109">
        <f>IF(ISNUMBER($G39),SUM(E12,E17,E22,E27,E32,E37),"")</f>
        <v>720</v>
      </c>
      <c r="F39" s="109">
        <f>IF(ISNUMBER($G39),SUM(F12,F17,F22,F27,F32,F37),"")</f>
        <v>47</v>
      </c>
      <c r="G39" s="108">
        <f>IF(SUM($G$8:$G$37)+SUM($Q$8:$Q$37)&gt;0,SUM(G12,G17,G22,G27,G32,G37),"")</f>
        <v>2480</v>
      </c>
      <c r="H39" s="107">
        <f>IF(SUM($G$8:$G$37)+SUM($Q$8:$Q$37)&gt;0,SUM(H12,H17,H22,H27,H32,H37),"")</f>
        <v>7.5</v>
      </c>
      <c r="I39" s="106">
        <f>IF(ISNUMBER($G39),(SIGN($G39-$Q39)+1)/IF(COUNT(I$11,I$16,I$21,I$26,I$31,I$36)&gt;3,1,2),"")</f>
        <v>2</v>
      </c>
      <c r="K39" s="113"/>
      <c r="L39" s="112"/>
      <c r="M39" s="111" t="s">
        <v>19</v>
      </c>
      <c r="N39" s="110">
        <f>IF(ISNUMBER($G39),SUM(N12,N17,N22,N27,N32,N37),"")</f>
        <v>1734</v>
      </c>
      <c r="O39" s="109">
        <f>IF(ISNUMBER($G39),SUM(O12,O17,O22,O27,O32,O37),"")</f>
        <v>686</v>
      </c>
      <c r="P39" s="109">
        <f>IF(ISNUMBER($G39),SUM(P12,P17,P22,P27,P32,P37),"")</f>
        <v>54</v>
      </c>
      <c r="Q39" s="108">
        <f>IF(SUM($G$8:$G$37)+SUM($Q$8:$Q$37)&gt;0,SUM(Q12,Q17,Q22,Q27,Q32,Q37),"")</f>
        <v>2420</v>
      </c>
      <c r="R39" s="107">
        <f>IF(SUM($G$8:$G$37)+SUM($Q$8:$Q$37)&gt;0,SUM(R12,R17,R22,R27,R32,R37),"")</f>
        <v>4.5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20</v>
      </c>
      <c r="C41" s="203" t="s">
        <v>177</v>
      </c>
      <c r="D41" s="203"/>
      <c r="E41" s="203"/>
      <c r="G41" s="195"/>
      <c r="H41" s="195"/>
      <c r="I41" s="105">
        <f>IF(ISNUMBER(I$39),SUM(I11,I16,I21,I26,I31,I36,I39),"")</f>
        <v>6</v>
      </c>
      <c r="K41" s="102"/>
      <c r="L41" s="103" t="s">
        <v>20</v>
      </c>
      <c r="M41" s="203" t="s">
        <v>176</v>
      </c>
      <c r="N41" s="203"/>
      <c r="O41" s="203"/>
      <c r="Q41" s="195" t="s">
        <v>21</v>
      </c>
      <c r="R41" s="195"/>
      <c r="S41" s="105">
        <f>IF(ISNUMBER(S$39),SUM(S11,S16,S21,S26,S31,S36,S39),"")</f>
        <v>2</v>
      </c>
    </row>
    <row r="42" spans="1:19" ht="18" customHeight="1">
      <c r="A42" s="102"/>
      <c r="B42" s="103" t="s">
        <v>22</v>
      </c>
      <c r="C42" s="197"/>
      <c r="D42" s="197"/>
      <c r="E42" s="197"/>
      <c r="G42" s="104"/>
      <c r="H42" s="104"/>
      <c r="I42" s="104"/>
      <c r="K42" s="102"/>
      <c r="L42" s="103" t="s">
        <v>22</v>
      </c>
      <c r="M42" s="197"/>
      <c r="N42" s="197"/>
      <c r="O42" s="197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05" t="s">
        <v>175</v>
      </c>
      <c r="D43" s="205"/>
      <c r="E43" s="205"/>
      <c r="F43" s="205"/>
      <c r="G43" s="205"/>
      <c r="H43" s="205"/>
      <c r="I43" s="103"/>
      <c r="J43" s="103"/>
      <c r="K43" s="103" t="s">
        <v>25</v>
      </c>
      <c r="L43" s="198" t="s">
        <v>174</v>
      </c>
      <c r="M43" s="198"/>
      <c r="O43" s="103" t="s">
        <v>22</v>
      </c>
      <c r="P43" s="205"/>
      <c r="Q43" s="205"/>
      <c r="R43" s="205"/>
      <c r="S43" s="205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KK Vlašim -  KK Vlašim A – KK Slavia Praha -  KK Slavia Praha A</v>
      </c>
    </row>
    <row r="46" spans="2:11" ht="19.5" customHeight="1">
      <c r="B46" s="100" t="s">
        <v>26</v>
      </c>
      <c r="C46" s="204">
        <v>0.6979166666666666</v>
      </c>
      <c r="D46" s="206"/>
      <c r="I46" s="100" t="s">
        <v>27</v>
      </c>
      <c r="J46" s="206">
        <v>18</v>
      </c>
      <c r="K46" s="206"/>
    </row>
    <row r="47" spans="2:19" ht="19.5" customHeight="1">
      <c r="B47" s="100" t="s">
        <v>28</v>
      </c>
      <c r="C47" s="218">
        <v>0.8923611111111112</v>
      </c>
      <c r="D47" s="219"/>
      <c r="I47" s="100" t="s">
        <v>29</v>
      </c>
      <c r="J47" s="219">
        <v>15</v>
      </c>
      <c r="K47" s="219"/>
      <c r="P47" s="100" t="s">
        <v>30</v>
      </c>
      <c r="Q47" s="202">
        <v>43343</v>
      </c>
      <c r="R47" s="225"/>
      <c r="S47" s="225"/>
    </row>
    <row r="48" ht="9.75" customHeight="1"/>
    <row r="49" spans="1:19" ht="15" customHeight="1">
      <c r="A49" s="199" t="s">
        <v>31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1"/>
    </row>
    <row r="50" spans="1:19" ht="81" customHeight="1">
      <c r="A50" s="215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7"/>
    </row>
    <row r="51" ht="4.5" customHeight="1"/>
    <row r="52" spans="1:19" ht="15" customHeight="1">
      <c r="A52" s="199" t="s">
        <v>32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1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4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5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33</v>
      </c>
      <c r="C55" s="91"/>
      <c r="D55" s="93"/>
      <c r="E55" s="92" t="s">
        <v>34</v>
      </c>
      <c r="F55" s="91"/>
      <c r="G55" s="91"/>
      <c r="H55" s="91"/>
      <c r="I55" s="93"/>
      <c r="J55" s="80"/>
      <c r="K55" s="94"/>
      <c r="L55" s="92" t="s">
        <v>33</v>
      </c>
      <c r="M55" s="91"/>
      <c r="N55" s="93"/>
      <c r="O55" s="92" t="s">
        <v>34</v>
      </c>
      <c r="P55" s="91"/>
      <c r="Q55" s="91"/>
      <c r="R55" s="91"/>
      <c r="S55" s="90"/>
    </row>
    <row r="56" spans="1:19" ht="21" customHeight="1">
      <c r="A56" s="89" t="s">
        <v>35</v>
      </c>
      <c r="B56" s="85" t="s">
        <v>36</v>
      </c>
      <c r="C56" s="87"/>
      <c r="D56" s="86" t="s">
        <v>37</v>
      </c>
      <c r="E56" s="85" t="s">
        <v>36</v>
      </c>
      <c r="F56" s="84"/>
      <c r="G56" s="84"/>
      <c r="H56" s="83"/>
      <c r="I56" s="86" t="s">
        <v>37</v>
      </c>
      <c r="J56" s="80"/>
      <c r="K56" s="88" t="s">
        <v>35</v>
      </c>
      <c r="L56" s="85" t="s">
        <v>36</v>
      </c>
      <c r="M56" s="87"/>
      <c r="N56" s="86" t="s">
        <v>37</v>
      </c>
      <c r="O56" s="85" t="s">
        <v>36</v>
      </c>
      <c r="P56" s="84"/>
      <c r="Q56" s="84"/>
      <c r="R56" s="83"/>
      <c r="S56" s="82" t="s">
        <v>37</v>
      </c>
    </row>
    <row r="57" spans="1:19" ht="21" customHeight="1">
      <c r="A57" s="81"/>
      <c r="B57" s="220"/>
      <c r="C57" s="221"/>
      <c r="D57" s="78"/>
      <c r="E57" s="220"/>
      <c r="F57" s="222"/>
      <c r="G57" s="222"/>
      <c r="H57" s="221"/>
      <c r="I57" s="78"/>
      <c r="J57" s="80"/>
      <c r="K57" s="79"/>
      <c r="L57" s="220"/>
      <c r="M57" s="221"/>
      <c r="N57" s="78"/>
      <c r="O57" s="220"/>
      <c r="P57" s="222"/>
      <c r="Q57" s="222"/>
      <c r="R57" s="221"/>
      <c r="S57" s="77"/>
    </row>
    <row r="58" spans="1:19" ht="21" customHeight="1">
      <c r="A58" s="81"/>
      <c r="B58" s="220"/>
      <c r="C58" s="221"/>
      <c r="D58" s="78"/>
      <c r="E58" s="220"/>
      <c r="F58" s="222"/>
      <c r="G58" s="222"/>
      <c r="H58" s="221"/>
      <c r="I58" s="78"/>
      <c r="J58" s="80"/>
      <c r="K58" s="79"/>
      <c r="L58" s="220"/>
      <c r="M58" s="221"/>
      <c r="N58" s="78"/>
      <c r="O58" s="220"/>
      <c r="P58" s="222"/>
      <c r="Q58" s="222"/>
      <c r="R58" s="221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09" t="s">
        <v>38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1"/>
    </row>
    <row r="62" spans="1:19" ht="81" customHeigh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4"/>
    </row>
    <row r="63" ht="4.5" customHeight="1"/>
    <row r="64" spans="1:19" ht="15" customHeight="1">
      <c r="A64" s="199" t="s">
        <v>39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1"/>
    </row>
    <row r="65" spans="1:19" ht="81" customHeight="1">
      <c r="A65" s="215" t="s">
        <v>173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7"/>
    </row>
    <row r="66" spans="1:8" ht="30" customHeight="1">
      <c r="A66" s="73"/>
      <c r="B66" s="72" t="s">
        <v>40</v>
      </c>
      <c r="C66" s="224" t="s">
        <v>172</v>
      </c>
      <c r="D66" s="224"/>
      <c r="E66" s="224"/>
      <c r="F66" s="224"/>
      <c r="G66" s="224"/>
      <c r="H66" s="22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43" customWidth="1"/>
    <col min="2" max="2" width="15.7109375" style="243" customWidth="1"/>
    <col min="3" max="3" width="5.7109375" style="243" customWidth="1"/>
    <col min="4" max="5" width="6.7109375" style="243" customWidth="1"/>
    <col min="6" max="6" width="4.7109375" style="243" customWidth="1"/>
    <col min="7" max="7" width="6.7109375" style="243" customWidth="1"/>
    <col min="8" max="8" width="6.28125" style="243" customWidth="1"/>
    <col min="9" max="9" width="6.7109375" style="243" customWidth="1"/>
    <col min="10" max="10" width="1.7109375" style="243" customWidth="1"/>
    <col min="11" max="11" width="10.7109375" style="243" customWidth="1"/>
    <col min="12" max="12" width="15.7109375" style="243" customWidth="1"/>
    <col min="13" max="13" width="5.7109375" style="243" customWidth="1"/>
    <col min="14" max="15" width="6.7109375" style="243" customWidth="1"/>
    <col min="16" max="16" width="4.7109375" style="243" customWidth="1"/>
    <col min="17" max="17" width="6.7109375" style="243" customWidth="1"/>
    <col min="18" max="18" width="6.28125" style="243" customWidth="1"/>
    <col min="19" max="19" width="6.7109375" style="243" customWidth="1"/>
    <col min="20" max="16384" width="9.140625" style="243" customWidth="1"/>
  </cols>
  <sheetData>
    <row r="1" spans="2:19" ht="26.25">
      <c r="B1" s="373" t="s">
        <v>0</v>
      </c>
      <c r="C1" s="373"/>
      <c r="D1" s="372" t="s">
        <v>1</v>
      </c>
      <c r="E1" s="372"/>
      <c r="F1" s="372"/>
      <c r="G1" s="372"/>
      <c r="H1" s="372"/>
      <c r="I1" s="372"/>
      <c r="K1" s="291" t="s">
        <v>2</v>
      </c>
      <c r="L1" s="371" t="s">
        <v>217</v>
      </c>
      <c r="M1" s="371"/>
      <c r="N1" s="371"/>
      <c r="O1" s="370" t="s">
        <v>3</v>
      </c>
      <c r="P1" s="370"/>
      <c r="Q1" s="369">
        <v>43014</v>
      </c>
      <c r="R1" s="368"/>
      <c r="S1" s="368"/>
    </row>
    <row r="2" spans="2:3" ht="6" customHeight="1" thickBot="1">
      <c r="B2" s="367"/>
      <c r="C2" s="367"/>
    </row>
    <row r="3" spans="1:19" ht="19.5" customHeight="1" thickBot="1">
      <c r="A3" s="366" t="s">
        <v>4</v>
      </c>
      <c r="B3" s="365" t="s">
        <v>216</v>
      </c>
      <c r="C3" s="364"/>
      <c r="D3" s="364"/>
      <c r="E3" s="364"/>
      <c r="F3" s="364"/>
      <c r="G3" s="364"/>
      <c r="H3" s="364"/>
      <c r="I3" s="363"/>
      <c r="K3" s="366" t="s">
        <v>5</v>
      </c>
      <c r="L3" s="365" t="s">
        <v>215</v>
      </c>
      <c r="M3" s="364"/>
      <c r="N3" s="364"/>
      <c r="O3" s="364"/>
      <c r="P3" s="364"/>
      <c r="Q3" s="364"/>
      <c r="R3" s="364"/>
      <c r="S3" s="363"/>
    </row>
    <row r="4" ht="4.5" customHeight="1" thickBot="1"/>
    <row r="5" spans="1:19" ht="12.75" customHeight="1">
      <c r="A5" s="362" t="s">
        <v>6</v>
      </c>
      <c r="B5" s="361"/>
      <c r="C5" s="360" t="s">
        <v>7</v>
      </c>
      <c r="D5" s="359" t="s">
        <v>8</v>
      </c>
      <c r="E5" s="358"/>
      <c r="F5" s="358"/>
      <c r="G5" s="357"/>
      <c r="H5" s="356" t="s">
        <v>9</v>
      </c>
      <c r="I5" s="355"/>
      <c r="K5" s="362" t="s">
        <v>6</v>
      </c>
      <c r="L5" s="361"/>
      <c r="M5" s="360" t="s">
        <v>7</v>
      </c>
      <c r="N5" s="359" t="s">
        <v>8</v>
      </c>
      <c r="O5" s="358"/>
      <c r="P5" s="358"/>
      <c r="Q5" s="357"/>
      <c r="R5" s="356" t="s">
        <v>9</v>
      </c>
      <c r="S5" s="355"/>
    </row>
    <row r="6" spans="1:19" ht="12.75" customHeight="1" thickBot="1">
      <c r="A6" s="354" t="s">
        <v>10</v>
      </c>
      <c r="B6" s="353"/>
      <c r="C6" s="352"/>
      <c r="D6" s="351" t="s">
        <v>11</v>
      </c>
      <c r="E6" s="350" t="s">
        <v>12</v>
      </c>
      <c r="F6" s="350" t="s">
        <v>13</v>
      </c>
      <c r="G6" s="349" t="s">
        <v>14</v>
      </c>
      <c r="H6" s="348" t="s">
        <v>15</v>
      </c>
      <c r="I6" s="347" t="s">
        <v>16</v>
      </c>
      <c r="K6" s="354" t="s">
        <v>10</v>
      </c>
      <c r="L6" s="353"/>
      <c r="M6" s="352"/>
      <c r="N6" s="351" t="s">
        <v>11</v>
      </c>
      <c r="O6" s="350" t="s">
        <v>12</v>
      </c>
      <c r="P6" s="350" t="s">
        <v>13</v>
      </c>
      <c r="Q6" s="349" t="s">
        <v>14</v>
      </c>
      <c r="R6" s="348" t="s">
        <v>15</v>
      </c>
      <c r="S6" s="347" t="s">
        <v>16</v>
      </c>
    </row>
    <row r="7" spans="1:12" ht="4.5" customHeight="1" thickBot="1">
      <c r="A7" s="346"/>
      <c r="B7" s="346"/>
      <c r="K7" s="346"/>
      <c r="L7" s="346"/>
    </row>
    <row r="8" spans="1:19" ht="12.75" customHeight="1">
      <c r="A8" s="345" t="s">
        <v>212</v>
      </c>
      <c r="B8" s="344"/>
      <c r="C8" s="343">
        <v>1</v>
      </c>
      <c r="D8" s="342">
        <v>136</v>
      </c>
      <c r="E8" s="341">
        <v>51</v>
      </c>
      <c r="F8" s="341">
        <v>5</v>
      </c>
      <c r="G8" s="340">
        <f>IF(AND(ISBLANK(D8),ISBLANK(E8)),"",D8+E8)</f>
        <v>187</v>
      </c>
      <c r="H8" s="339">
        <f>IF(OR(ISNUMBER($G8),ISNUMBER($Q8)),(SIGN(N($G8)-N($Q8))+1)/2,"")</f>
        <v>0</v>
      </c>
      <c r="I8" s="329"/>
      <c r="K8" s="345" t="s">
        <v>214</v>
      </c>
      <c r="L8" s="344"/>
      <c r="M8" s="343">
        <v>1</v>
      </c>
      <c r="N8" s="342">
        <v>128</v>
      </c>
      <c r="O8" s="341">
        <v>72</v>
      </c>
      <c r="P8" s="341">
        <v>2</v>
      </c>
      <c r="Q8" s="340">
        <f>IF(AND(ISBLANK(N8),ISBLANK(O8)),"",N8+O8)</f>
        <v>200</v>
      </c>
      <c r="R8" s="339">
        <f>IF(ISNUMBER($H8),1-$H8,"")</f>
        <v>1</v>
      </c>
      <c r="S8" s="329"/>
    </row>
    <row r="9" spans="1:19" ht="12.75" customHeight="1">
      <c r="A9" s="338"/>
      <c r="B9" s="337"/>
      <c r="C9" s="334">
        <v>2</v>
      </c>
      <c r="D9" s="333">
        <v>128</v>
      </c>
      <c r="E9" s="332">
        <v>68</v>
      </c>
      <c r="F9" s="332">
        <v>4</v>
      </c>
      <c r="G9" s="331">
        <f>IF(AND(ISBLANK(D9),ISBLANK(E9)),"",D9+E9)</f>
        <v>196</v>
      </c>
      <c r="H9" s="330">
        <f>IF(OR(ISNUMBER($G9),ISNUMBER($Q9)),(SIGN(N($G9)-N($Q9))+1)/2,"")</f>
        <v>0.5</v>
      </c>
      <c r="I9" s="329"/>
      <c r="K9" s="338"/>
      <c r="L9" s="337"/>
      <c r="M9" s="334">
        <v>2</v>
      </c>
      <c r="N9" s="333">
        <v>148</v>
      </c>
      <c r="O9" s="332">
        <v>48</v>
      </c>
      <c r="P9" s="332">
        <v>9</v>
      </c>
      <c r="Q9" s="331">
        <f>IF(AND(ISBLANK(N9),ISBLANK(O9)),"",N9+O9)</f>
        <v>196</v>
      </c>
      <c r="R9" s="330">
        <f>IF(ISNUMBER($H9),1-$H9,"")</f>
        <v>0.5</v>
      </c>
      <c r="S9" s="329"/>
    </row>
    <row r="10" spans="1:19" ht="12.75" customHeight="1" thickBot="1">
      <c r="A10" s="336" t="s">
        <v>206</v>
      </c>
      <c r="B10" s="335"/>
      <c r="C10" s="334">
        <v>3</v>
      </c>
      <c r="D10" s="333"/>
      <c r="E10" s="332"/>
      <c r="F10" s="332"/>
      <c r="G10" s="331">
        <f>IF(AND(ISBLANK(D10),ISBLANK(E10)),"",D10+E10)</f>
      </c>
      <c r="H10" s="330">
        <f>IF(OR(ISNUMBER($G10),ISNUMBER($Q10)),(SIGN(N($G10)-N($Q10))+1)/2,"")</f>
      </c>
      <c r="I10" s="329"/>
      <c r="K10" s="336" t="s">
        <v>145</v>
      </c>
      <c r="L10" s="335"/>
      <c r="M10" s="334">
        <v>3</v>
      </c>
      <c r="N10" s="333"/>
      <c r="O10" s="332"/>
      <c r="P10" s="332"/>
      <c r="Q10" s="331">
        <f>IF(AND(ISBLANK(N10),ISBLANK(O10)),"",N10+O10)</f>
      </c>
      <c r="R10" s="330">
        <f>IF(ISNUMBER($H10),1-$H10,"")</f>
      </c>
      <c r="S10" s="329"/>
    </row>
    <row r="11" spans="1:19" ht="12.75" customHeight="1">
      <c r="A11" s="328"/>
      <c r="B11" s="327"/>
      <c r="C11" s="326">
        <v>4</v>
      </c>
      <c r="D11" s="325"/>
      <c r="E11" s="324"/>
      <c r="F11" s="324"/>
      <c r="G11" s="323">
        <f>IF(AND(ISBLANK(D11),ISBLANK(E11)),"",D11+E11)</f>
      </c>
      <c r="H11" s="322">
        <f>IF(OR(ISNUMBER($G11),ISNUMBER($Q11)),(SIGN(N($G11)-N($Q11))+1)/2,"")</f>
      </c>
      <c r="I11" s="321">
        <f>IF(ISNUMBER(H12),(SIGN(1000*($H12-$R12)+$G12-$Q12)+1)/2,"")</f>
        <v>0</v>
      </c>
      <c r="K11" s="328"/>
      <c r="L11" s="327"/>
      <c r="M11" s="326">
        <v>4</v>
      </c>
      <c r="N11" s="325"/>
      <c r="O11" s="324"/>
      <c r="P11" s="324"/>
      <c r="Q11" s="323">
        <f>IF(AND(ISBLANK(N11),ISBLANK(O11)),"",N11+O11)</f>
      </c>
      <c r="R11" s="322">
        <f>IF(ISNUMBER($H11),1-$H11,"")</f>
      </c>
      <c r="S11" s="321">
        <f>IF(ISNUMBER($I11),1-$I11,"")</f>
        <v>1</v>
      </c>
    </row>
    <row r="12" spans="1:19" ht="15.75" customHeight="1" thickBot="1">
      <c r="A12" s="320">
        <v>17698</v>
      </c>
      <c r="B12" s="319"/>
      <c r="C12" s="318" t="s">
        <v>14</v>
      </c>
      <c r="D12" s="315">
        <f>IF(ISNUMBER($G12),SUM(D8:D11),"")</f>
        <v>264</v>
      </c>
      <c r="E12" s="317">
        <f>IF(ISNUMBER($G12),SUM(E8:E11),"")</f>
        <v>119</v>
      </c>
      <c r="F12" s="317">
        <f>IF(ISNUMBER($G12),SUM(F8:F11),"")</f>
        <v>9</v>
      </c>
      <c r="G12" s="316">
        <f>IF(SUM($G8:$G11)+SUM($Q8:$Q11)&gt;0,SUM(G8:G11),"")</f>
        <v>383</v>
      </c>
      <c r="H12" s="315">
        <f>IF(ISNUMBER($G12),SUM(H8:H11),"")</f>
        <v>0.5</v>
      </c>
      <c r="I12" s="314"/>
      <c r="K12" s="320">
        <v>9445</v>
      </c>
      <c r="L12" s="319"/>
      <c r="M12" s="318" t="s">
        <v>14</v>
      </c>
      <c r="N12" s="315">
        <f>IF(ISNUMBER($G12),SUM(N8:N11),"")</f>
        <v>276</v>
      </c>
      <c r="O12" s="317">
        <f>IF(ISNUMBER($G12),SUM(O8:O11),"")</f>
        <v>120</v>
      </c>
      <c r="P12" s="317">
        <f>IF(ISNUMBER($G12),SUM(P8:P11),"")</f>
        <v>11</v>
      </c>
      <c r="Q12" s="316">
        <f>IF(SUM($G8:$G11)+SUM($Q8:$Q11)&gt;0,SUM(Q8:Q11),"")</f>
        <v>396</v>
      </c>
      <c r="R12" s="315">
        <f>IF(ISNUMBER($G12),SUM(R8:R11),"")</f>
        <v>1.5</v>
      </c>
      <c r="S12" s="314"/>
    </row>
    <row r="13" spans="1:19" ht="12.75" customHeight="1">
      <c r="A13" s="345" t="s">
        <v>212</v>
      </c>
      <c r="B13" s="344"/>
      <c r="C13" s="343">
        <v>1</v>
      </c>
      <c r="D13" s="342">
        <v>145</v>
      </c>
      <c r="E13" s="341">
        <v>88</v>
      </c>
      <c r="F13" s="341">
        <v>1</v>
      </c>
      <c r="G13" s="340">
        <f>IF(AND(ISBLANK(D13),ISBLANK(E13)),"",D13+E13)</f>
        <v>233</v>
      </c>
      <c r="H13" s="339">
        <f>IF(OR(ISNUMBER($G13),ISNUMBER($Q13)),(SIGN(N($G13)-N($Q13))+1)/2,"")</f>
        <v>1</v>
      </c>
      <c r="I13" s="329"/>
      <c r="K13" s="345" t="s">
        <v>213</v>
      </c>
      <c r="L13" s="344"/>
      <c r="M13" s="343">
        <v>1</v>
      </c>
      <c r="N13" s="342">
        <v>144</v>
      </c>
      <c r="O13" s="341">
        <v>61</v>
      </c>
      <c r="P13" s="341">
        <v>5</v>
      </c>
      <c r="Q13" s="340">
        <f>IF(AND(ISBLANK(N13),ISBLANK(O13)),"",N13+O13)</f>
        <v>205</v>
      </c>
      <c r="R13" s="339">
        <f>IF(ISNUMBER($H13),1-$H13,"")</f>
        <v>0</v>
      </c>
      <c r="S13" s="329"/>
    </row>
    <row r="14" spans="1:19" ht="12.75" customHeight="1">
      <c r="A14" s="338"/>
      <c r="B14" s="337"/>
      <c r="C14" s="334">
        <v>2</v>
      </c>
      <c r="D14" s="333">
        <v>130</v>
      </c>
      <c r="E14" s="332">
        <v>63</v>
      </c>
      <c r="F14" s="332">
        <v>5</v>
      </c>
      <c r="G14" s="331">
        <f>IF(AND(ISBLANK(D14),ISBLANK(E14)),"",D14+E14)</f>
        <v>193</v>
      </c>
      <c r="H14" s="330">
        <f>IF(OR(ISNUMBER($G14),ISNUMBER($Q14)),(SIGN(N($G14)-N($Q14))+1)/2,"")</f>
        <v>0</v>
      </c>
      <c r="I14" s="329"/>
      <c r="K14" s="338"/>
      <c r="L14" s="337"/>
      <c r="M14" s="334">
        <v>2</v>
      </c>
      <c r="N14" s="333">
        <v>131</v>
      </c>
      <c r="O14" s="332">
        <v>80</v>
      </c>
      <c r="P14" s="332">
        <v>1</v>
      </c>
      <c r="Q14" s="331">
        <f>IF(AND(ISBLANK(N14),ISBLANK(O14)),"",N14+O14)</f>
        <v>211</v>
      </c>
      <c r="R14" s="330">
        <f>IF(ISNUMBER($H14),1-$H14,"")</f>
        <v>1</v>
      </c>
      <c r="S14" s="329"/>
    </row>
    <row r="15" spans="1:19" ht="12.75" customHeight="1" thickBot="1">
      <c r="A15" s="336" t="s">
        <v>18</v>
      </c>
      <c r="B15" s="335"/>
      <c r="C15" s="334">
        <v>3</v>
      </c>
      <c r="D15" s="333"/>
      <c r="E15" s="332"/>
      <c r="F15" s="332"/>
      <c r="G15" s="331">
        <f>IF(AND(ISBLANK(D15),ISBLANK(E15)),"",D15+E15)</f>
      </c>
      <c r="H15" s="330">
        <f>IF(OR(ISNUMBER($G15),ISNUMBER($Q15)),(SIGN(N($G15)-N($Q15))+1)/2,"")</f>
      </c>
      <c r="I15" s="329"/>
      <c r="K15" s="336" t="s">
        <v>107</v>
      </c>
      <c r="L15" s="335"/>
      <c r="M15" s="334">
        <v>3</v>
      </c>
      <c r="N15" s="333"/>
      <c r="O15" s="332"/>
      <c r="P15" s="332"/>
      <c r="Q15" s="331">
        <f>IF(AND(ISBLANK(N15),ISBLANK(O15)),"",N15+O15)</f>
      </c>
      <c r="R15" s="330">
        <f>IF(ISNUMBER($H15),1-$H15,"")</f>
      </c>
      <c r="S15" s="329"/>
    </row>
    <row r="16" spans="1:19" ht="12.75" customHeight="1">
      <c r="A16" s="328"/>
      <c r="B16" s="327"/>
      <c r="C16" s="326">
        <v>4</v>
      </c>
      <c r="D16" s="325"/>
      <c r="E16" s="324"/>
      <c r="F16" s="324"/>
      <c r="G16" s="323">
        <f>IF(AND(ISBLANK(D16),ISBLANK(E16)),"",D16+E16)</f>
      </c>
      <c r="H16" s="322">
        <f>IF(OR(ISNUMBER($G16),ISNUMBER($Q16)),(SIGN(N($G16)-N($Q16))+1)/2,"")</f>
      </c>
      <c r="I16" s="321">
        <f>IF(ISNUMBER(H17),(SIGN(1000*($H17-$R17)+$G17-$Q17)+1)/2,"")</f>
        <v>1</v>
      </c>
      <c r="K16" s="328"/>
      <c r="L16" s="327"/>
      <c r="M16" s="326">
        <v>4</v>
      </c>
      <c r="N16" s="325"/>
      <c r="O16" s="324"/>
      <c r="P16" s="324"/>
      <c r="Q16" s="323">
        <f>IF(AND(ISBLANK(N16),ISBLANK(O16)),"",N16+O16)</f>
      </c>
      <c r="R16" s="322">
        <f>IF(ISNUMBER($H16),1-$H16,"")</f>
      </c>
      <c r="S16" s="321">
        <f>IF(ISNUMBER($I16),1-$I16,"")</f>
        <v>0</v>
      </c>
    </row>
    <row r="17" spans="1:19" ht="15.75" customHeight="1" thickBot="1">
      <c r="A17" s="320">
        <v>17700</v>
      </c>
      <c r="B17" s="319"/>
      <c r="C17" s="318" t="s">
        <v>14</v>
      </c>
      <c r="D17" s="315">
        <f>IF(ISNUMBER($G17),SUM(D13:D16),"")</f>
        <v>275</v>
      </c>
      <c r="E17" s="317">
        <f>IF(ISNUMBER($G17),SUM(E13:E16),"")</f>
        <v>151</v>
      </c>
      <c r="F17" s="317">
        <f>IF(ISNUMBER($G17),SUM(F13:F16),"")</f>
        <v>6</v>
      </c>
      <c r="G17" s="316">
        <f>IF(SUM($G13:$G16)+SUM($Q13:$Q16)&gt;0,SUM(G13:G16),"")</f>
        <v>426</v>
      </c>
      <c r="H17" s="315">
        <f>IF(ISNUMBER($G17),SUM(H13:H16),"")</f>
        <v>1</v>
      </c>
      <c r="I17" s="314"/>
      <c r="K17" s="320">
        <v>22292</v>
      </c>
      <c r="L17" s="319"/>
      <c r="M17" s="318" t="s">
        <v>14</v>
      </c>
      <c r="N17" s="315">
        <f>IF(ISNUMBER($G17),SUM(N13:N16),"")</f>
        <v>275</v>
      </c>
      <c r="O17" s="317">
        <f>IF(ISNUMBER($G17),SUM(O13:O16),"")</f>
        <v>141</v>
      </c>
      <c r="P17" s="317">
        <f>IF(ISNUMBER($G17),SUM(P13:P16),"")</f>
        <v>6</v>
      </c>
      <c r="Q17" s="316">
        <f>IF(SUM($G13:$G16)+SUM($Q13:$Q16)&gt;0,SUM(Q13:Q16),"")</f>
        <v>416</v>
      </c>
      <c r="R17" s="315">
        <f>IF(ISNUMBER($G17),SUM(R13:R16),"")</f>
        <v>1</v>
      </c>
      <c r="S17" s="314"/>
    </row>
    <row r="18" spans="1:19" ht="12.75" customHeight="1">
      <c r="A18" s="345" t="s">
        <v>212</v>
      </c>
      <c r="B18" s="344"/>
      <c r="C18" s="343">
        <v>1</v>
      </c>
      <c r="D18" s="342">
        <v>144</v>
      </c>
      <c r="E18" s="341">
        <v>70</v>
      </c>
      <c r="F18" s="341">
        <v>0</v>
      </c>
      <c r="G18" s="340">
        <f>IF(AND(ISBLANK(D18),ISBLANK(E18)),"",D18+E18)</f>
        <v>214</v>
      </c>
      <c r="H18" s="339">
        <f>IF(OR(ISNUMBER($G18),ISNUMBER($Q18)),(SIGN(N($G18)-N($Q18))+1)/2,"")</f>
        <v>1</v>
      </c>
      <c r="I18" s="329"/>
      <c r="K18" s="345" t="s">
        <v>211</v>
      </c>
      <c r="L18" s="344"/>
      <c r="M18" s="343">
        <v>1</v>
      </c>
      <c r="N18" s="342">
        <v>148</v>
      </c>
      <c r="O18" s="341">
        <v>63</v>
      </c>
      <c r="P18" s="341">
        <v>4</v>
      </c>
      <c r="Q18" s="340">
        <f>IF(AND(ISBLANK(N18),ISBLANK(O18)),"",N18+O18)</f>
        <v>211</v>
      </c>
      <c r="R18" s="339">
        <f>IF(ISNUMBER($H18),1-$H18,"")</f>
        <v>0</v>
      </c>
      <c r="S18" s="329"/>
    </row>
    <row r="19" spans="1:19" ht="12.75" customHeight="1">
      <c r="A19" s="338"/>
      <c r="B19" s="337"/>
      <c r="C19" s="334">
        <v>2</v>
      </c>
      <c r="D19" s="333">
        <v>153</v>
      </c>
      <c r="E19" s="332">
        <v>54</v>
      </c>
      <c r="F19" s="332">
        <v>7</v>
      </c>
      <c r="G19" s="331">
        <f>IF(AND(ISBLANK(D19),ISBLANK(E19)),"",D19+E19)</f>
        <v>207</v>
      </c>
      <c r="H19" s="330">
        <f>IF(OR(ISNUMBER($G19),ISNUMBER($Q19)),(SIGN(N($G19)-N($Q19))+1)/2,"")</f>
        <v>0</v>
      </c>
      <c r="I19" s="329"/>
      <c r="K19" s="338"/>
      <c r="L19" s="337"/>
      <c r="M19" s="334">
        <v>2</v>
      </c>
      <c r="N19" s="333">
        <v>139</v>
      </c>
      <c r="O19" s="332">
        <v>72</v>
      </c>
      <c r="P19" s="332">
        <v>2</v>
      </c>
      <c r="Q19" s="331">
        <f>IF(AND(ISBLANK(N19),ISBLANK(O19)),"",N19+O19)</f>
        <v>211</v>
      </c>
      <c r="R19" s="330">
        <f>IF(ISNUMBER($H19),1-$H19,"")</f>
        <v>1</v>
      </c>
      <c r="S19" s="329"/>
    </row>
    <row r="20" spans="1:19" ht="12.75" customHeight="1" thickBot="1">
      <c r="A20" s="336" t="s">
        <v>178</v>
      </c>
      <c r="B20" s="335"/>
      <c r="C20" s="334">
        <v>3</v>
      </c>
      <c r="D20" s="333"/>
      <c r="E20" s="332"/>
      <c r="F20" s="332"/>
      <c r="G20" s="331">
        <f>IF(AND(ISBLANK(D20),ISBLANK(E20)),"",D20+E20)</f>
      </c>
      <c r="H20" s="330">
        <f>IF(OR(ISNUMBER($G20),ISNUMBER($Q20)),(SIGN(N($G20)-N($Q20))+1)/2,"")</f>
      </c>
      <c r="I20" s="329"/>
      <c r="K20" s="336" t="s">
        <v>55</v>
      </c>
      <c r="L20" s="335"/>
      <c r="M20" s="334">
        <v>3</v>
      </c>
      <c r="N20" s="333"/>
      <c r="O20" s="332"/>
      <c r="P20" s="332"/>
      <c r="Q20" s="331">
        <f>IF(AND(ISBLANK(N20),ISBLANK(O20)),"",N20+O20)</f>
      </c>
      <c r="R20" s="330">
        <f>IF(ISNUMBER($H20),1-$H20,"")</f>
      </c>
      <c r="S20" s="329"/>
    </row>
    <row r="21" spans="1:19" ht="12.75" customHeight="1">
      <c r="A21" s="328"/>
      <c r="B21" s="327"/>
      <c r="C21" s="326">
        <v>4</v>
      </c>
      <c r="D21" s="325"/>
      <c r="E21" s="324"/>
      <c r="F21" s="324"/>
      <c r="G21" s="323">
        <f>IF(AND(ISBLANK(D21),ISBLANK(E21)),"",D21+E21)</f>
      </c>
      <c r="H21" s="322">
        <f>IF(OR(ISNUMBER($G21),ISNUMBER($Q21)),(SIGN(N($G21)-N($Q21))+1)/2,"")</f>
      </c>
      <c r="I21" s="321">
        <f>IF(ISNUMBER(H22),(SIGN(1000*($H22-$R22)+$G22-$Q22)+1)/2,"")</f>
        <v>0</v>
      </c>
      <c r="K21" s="328"/>
      <c r="L21" s="327"/>
      <c r="M21" s="326">
        <v>4</v>
      </c>
      <c r="N21" s="325"/>
      <c r="O21" s="324"/>
      <c r="P21" s="324"/>
      <c r="Q21" s="323">
        <f>IF(AND(ISBLANK(N21),ISBLANK(O21)),"",N21+O21)</f>
      </c>
      <c r="R21" s="322">
        <f>IF(ISNUMBER($H21),1-$H21,"")</f>
      </c>
      <c r="S21" s="321">
        <f>IF(ISNUMBER($I21),1-$I21,"")</f>
        <v>1</v>
      </c>
    </row>
    <row r="22" spans="1:19" ht="15.75" customHeight="1" thickBot="1">
      <c r="A22" s="320">
        <v>19782</v>
      </c>
      <c r="B22" s="319"/>
      <c r="C22" s="318" t="s">
        <v>14</v>
      </c>
      <c r="D22" s="315">
        <f>IF(ISNUMBER($G22),SUM(D18:D21),"")</f>
        <v>297</v>
      </c>
      <c r="E22" s="317">
        <f>IF(ISNUMBER($G22),SUM(E18:E21),"")</f>
        <v>124</v>
      </c>
      <c r="F22" s="317">
        <f>IF(ISNUMBER($G22),SUM(F18:F21),"")</f>
        <v>7</v>
      </c>
      <c r="G22" s="316">
        <f>IF(SUM($G18:$G21)+SUM($Q18:$Q21)&gt;0,SUM(G18:G21),"")</f>
        <v>421</v>
      </c>
      <c r="H22" s="315">
        <f>IF(ISNUMBER($G22),SUM(H18:H21),"")</f>
        <v>1</v>
      </c>
      <c r="I22" s="314"/>
      <c r="K22" s="320">
        <v>17600</v>
      </c>
      <c r="L22" s="319"/>
      <c r="M22" s="318" t="s">
        <v>14</v>
      </c>
      <c r="N22" s="315">
        <f>IF(ISNUMBER($G22),SUM(N18:N21),"")</f>
        <v>287</v>
      </c>
      <c r="O22" s="317">
        <f>IF(ISNUMBER($G22),SUM(O18:O21),"")</f>
        <v>135</v>
      </c>
      <c r="P22" s="317">
        <f>IF(ISNUMBER($G22),SUM(P18:P21),"")</f>
        <v>6</v>
      </c>
      <c r="Q22" s="316">
        <f>IF(SUM($G18:$G21)+SUM($Q18:$Q21)&gt;0,SUM(Q18:Q21),"")</f>
        <v>422</v>
      </c>
      <c r="R22" s="315">
        <f>IF(ISNUMBER($G22),SUM(R18:R21),"")</f>
        <v>1</v>
      </c>
      <c r="S22" s="314"/>
    </row>
    <row r="23" spans="1:19" ht="12.75" customHeight="1">
      <c r="A23" s="345" t="s">
        <v>208</v>
      </c>
      <c r="B23" s="344"/>
      <c r="C23" s="343">
        <v>1</v>
      </c>
      <c r="D23" s="342">
        <v>135</v>
      </c>
      <c r="E23" s="341">
        <v>53</v>
      </c>
      <c r="F23" s="341">
        <v>4</v>
      </c>
      <c r="G23" s="340">
        <f>IF(AND(ISBLANK(D23),ISBLANK(E23)),"",D23+E23)</f>
        <v>188</v>
      </c>
      <c r="H23" s="339">
        <f>IF(OR(ISNUMBER($G23),ISNUMBER($Q23)),(SIGN(N($G23)-N($Q23))+1)/2,"")</f>
        <v>0</v>
      </c>
      <c r="I23" s="329"/>
      <c r="K23" s="345" t="s">
        <v>210</v>
      </c>
      <c r="L23" s="344"/>
      <c r="M23" s="343">
        <v>1</v>
      </c>
      <c r="N23" s="342">
        <v>149</v>
      </c>
      <c r="O23" s="341">
        <v>77</v>
      </c>
      <c r="P23" s="341">
        <v>4</v>
      </c>
      <c r="Q23" s="340">
        <f>IF(AND(ISBLANK(N23),ISBLANK(O23)),"",N23+O23)</f>
        <v>226</v>
      </c>
      <c r="R23" s="339">
        <f>IF(ISNUMBER($H23),1-$H23,"")</f>
        <v>1</v>
      </c>
      <c r="S23" s="329"/>
    </row>
    <row r="24" spans="1:19" ht="12.75" customHeight="1">
      <c r="A24" s="338"/>
      <c r="B24" s="337"/>
      <c r="C24" s="334">
        <v>2</v>
      </c>
      <c r="D24" s="333">
        <v>134</v>
      </c>
      <c r="E24" s="332">
        <v>71</v>
      </c>
      <c r="F24" s="332">
        <v>3</v>
      </c>
      <c r="G24" s="331">
        <f>IF(AND(ISBLANK(D24),ISBLANK(E24)),"",D24+E24)</f>
        <v>205</v>
      </c>
      <c r="H24" s="330">
        <f>IF(OR(ISNUMBER($G24),ISNUMBER($Q24)),(SIGN(N($G24)-N($Q24))+1)/2,"")</f>
        <v>0</v>
      </c>
      <c r="I24" s="329"/>
      <c r="K24" s="338"/>
      <c r="L24" s="337"/>
      <c r="M24" s="334">
        <v>2</v>
      </c>
      <c r="N24" s="333">
        <v>145</v>
      </c>
      <c r="O24" s="332">
        <v>62</v>
      </c>
      <c r="P24" s="332">
        <v>1</v>
      </c>
      <c r="Q24" s="331">
        <f>IF(AND(ISBLANK(N24),ISBLANK(O24)),"",N24+O24)</f>
        <v>207</v>
      </c>
      <c r="R24" s="330">
        <f>IF(ISNUMBER($H24),1-$H24,"")</f>
        <v>1</v>
      </c>
      <c r="S24" s="329"/>
    </row>
    <row r="25" spans="1:19" ht="12.75" customHeight="1" thickBot="1">
      <c r="A25" s="336" t="s">
        <v>18</v>
      </c>
      <c r="B25" s="335"/>
      <c r="C25" s="334">
        <v>3</v>
      </c>
      <c r="D25" s="333"/>
      <c r="E25" s="332"/>
      <c r="F25" s="332"/>
      <c r="G25" s="331">
        <f>IF(AND(ISBLANK(D25),ISBLANK(E25)),"",D25+E25)</f>
      </c>
      <c r="H25" s="330">
        <f>IF(OR(ISNUMBER($G25),ISNUMBER($Q25)),(SIGN(N($G25)-N($Q25))+1)/2,"")</f>
      </c>
      <c r="I25" s="329"/>
      <c r="K25" s="336" t="s">
        <v>209</v>
      </c>
      <c r="L25" s="335"/>
      <c r="M25" s="334">
        <v>3</v>
      </c>
      <c r="N25" s="333"/>
      <c r="O25" s="332"/>
      <c r="P25" s="332"/>
      <c r="Q25" s="331">
        <f>IF(AND(ISBLANK(N25),ISBLANK(O25)),"",N25+O25)</f>
      </c>
      <c r="R25" s="330">
        <f>IF(ISNUMBER($H25),1-$H25,"")</f>
      </c>
      <c r="S25" s="329"/>
    </row>
    <row r="26" spans="1:19" ht="12.75" customHeight="1">
      <c r="A26" s="328"/>
      <c r="B26" s="327"/>
      <c r="C26" s="326">
        <v>4</v>
      </c>
      <c r="D26" s="325"/>
      <c r="E26" s="324"/>
      <c r="F26" s="324"/>
      <c r="G26" s="323">
        <f>IF(AND(ISBLANK(D26),ISBLANK(E26)),"",D26+E26)</f>
      </c>
      <c r="H26" s="322">
        <f>IF(OR(ISNUMBER($G26),ISNUMBER($Q26)),(SIGN(N($G26)-N($Q26))+1)/2,"")</f>
      </c>
      <c r="I26" s="321">
        <f>IF(ISNUMBER(H27),(SIGN(1000*($H27-$R27)+$G27-$Q27)+1)/2,"")</f>
        <v>0</v>
      </c>
      <c r="K26" s="328"/>
      <c r="L26" s="327"/>
      <c r="M26" s="326">
        <v>4</v>
      </c>
      <c r="N26" s="325"/>
      <c r="O26" s="324"/>
      <c r="P26" s="324"/>
      <c r="Q26" s="323">
        <f>IF(AND(ISBLANK(N26),ISBLANK(O26)),"",N26+O26)</f>
      </c>
      <c r="R26" s="322">
        <f>IF(ISNUMBER($H26),1-$H26,"")</f>
      </c>
      <c r="S26" s="321">
        <f>IF(ISNUMBER($I26),1-$I26,"")</f>
        <v>1</v>
      </c>
    </row>
    <row r="27" spans="1:19" ht="15.75" customHeight="1" thickBot="1">
      <c r="A27" s="320">
        <v>1914</v>
      </c>
      <c r="B27" s="319"/>
      <c r="C27" s="318" t="s">
        <v>14</v>
      </c>
      <c r="D27" s="315">
        <f>IF(ISNUMBER($G27),SUM(D23:D26),"")</f>
        <v>269</v>
      </c>
      <c r="E27" s="317">
        <f>IF(ISNUMBER($G27),SUM(E23:E26),"")</f>
        <v>124</v>
      </c>
      <c r="F27" s="317">
        <f>IF(ISNUMBER($G27),SUM(F23:F26),"")</f>
        <v>7</v>
      </c>
      <c r="G27" s="316">
        <f>IF(SUM($G23:$G26)+SUM($Q23:$Q26)&gt;0,SUM(G23:G26),"")</f>
        <v>393</v>
      </c>
      <c r="H27" s="315">
        <f>IF(ISNUMBER($G27),SUM(H23:H26),"")</f>
        <v>0</v>
      </c>
      <c r="I27" s="314"/>
      <c r="K27" s="320">
        <v>21788</v>
      </c>
      <c r="L27" s="319"/>
      <c r="M27" s="318" t="s">
        <v>14</v>
      </c>
      <c r="N27" s="315">
        <f>IF(ISNUMBER($G27),SUM(N23:N26),"")</f>
        <v>294</v>
      </c>
      <c r="O27" s="317">
        <f>IF(ISNUMBER($G27),SUM(O23:O26),"")</f>
        <v>139</v>
      </c>
      <c r="P27" s="317">
        <f>IF(ISNUMBER($G27),SUM(P23:P26),"")</f>
        <v>5</v>
      </c>
      <c r="Q27" s="316">
        <f>IF(SUM($G23:$G26)+SUM($Q23:$Q26)&gt;0,SUM(Q23:Q26),"")</f>
        <v>433</v>
      </c>
      <c r="R27" s="315">
        <f>IF(ISNUMBER($G27),SUM(R23:R26),"")</f>
        <v>2</v>
      </c>
      <c r="S27" s="314"/>
    </row>
    <row r="28" spans="1:19" ht="12.75" customHeight="1">
      <c r="A28" s="345" t="s">
        <v>208</v>
      </c>
      <c r="B28" s="344"/>
      <c r="C28" s="343">
        <v>1</v>
      </c>
      <c r="D28" s="342">
        <v>132</v>
      </c>
      <c r="E28" s="341">
        <v>62</v>
      </c>
      <c r="F28" s="341">
        <v>4</v>
      </c>
      <c r="G28" s="340">
        <f>IF(AND(ISBLANK(D28),ISBLANK(E28)),"",D28+E28)</f>
        <v>194</v>
      </c>
      <c r="H28" s="339">
        <f>IF(OR(ISNUMBER($G28),ISNUMBER($Q28)),(SIGN(N($G28)-N($Q28))+1)/2,"")</f>
        <v>0</v>
      </c>
      <c r="I28" s="329"/>
      <c r="K28" s="345" t="s">
        <v>207</v>
      </c>
      <c r="L28" s="344"/>
      <c r="M28" s="343">
        <v>1</v>
      </c>
      <c r="N28" s="342">
        <v>153</v>
      </c>
      <c r="O28" s="341">
        <v>53</v>
      </c>
      <c r="P28" s="341">
        <v>4</v>
      </c>
      <c r="Q28" s="340">
        <f>IF(AND(ISBLANK(N28),ISBLANK(O28)),"",N28+O28)</f>
        <v>206</v>
      </c>
      <c r="R28" s="339">
        <f>IF(ISNUMBER($H28),1-$H28,"")</f>
        <v>1</v>
      </c>
      <c r="S28" s="329"/>
    </row>
    <row r="29" spans="1:19" ht="12.75" customHeight="1">
      <c r="A29" s="338"/>
      <c r="B29" s="337"/>
      <c r="C29" s="334">
        <v>2</v>
      </c>
      <c r="D29" s="333">
        <v>148</v>
      </c>
      <c r="E29" s="332">
        <v>70</v>
      </c>
      <c r="F29" s="332">
        <v>4</v>
      </c>
      <c r="G29" s="331">
        <f>IF(AND(ISBLANK(D29),ISBLANK(E29)),"",D29+E29)</f>
        <v>218</v>
      </c>
      <c r="H29" s="330">
        <f>IF(OR(ISNUMBER($G29),ISNUMBER($Q29)),(SIGN(N($G29)-N($Q29))+1)/2,"")</f>
        <v>1</v>
      </c>
      <c r="I29" s="329"/>
      <c r="K29" s="338"/>
      <c r="L29" s="337"/>
      <c r="M29" s="334">
        <v>2</v>
      </c>
      <c r="N29" s="333">
        <v>140</v>
      </c>
      <c r="O29" s="332">
        <v>62</v>
      </c>
      <c r="P29" s="332">
        <v>6</v>
      </c>
      <c r="Q29" s="331">
        <f>IF(AND(ISBLANK(N29),ISBLANK(O29)),"",N29+O29)</f>
        <v>202</v>
      </c>
      <c r="R29" s="330">
        <f>IF(ISNUMBER($H29),1-$H29,"")</f>
        <v>0</v>
      </c>
      <c r="S29" s="329"/>
    </row>
    <row r="30" spans="1:19" ht="12.75" customHeight="1" thickBot="1">
      <c r="A30" s="336" t="s">
        <v>55</v>
      </c>
      <c r="B30" s="335"/>
      <c r="C30" s="334">
        <v>3</v>
      </c>
      <c r="D30" s="333"/>
      <c r="E30" s="332"/>
      <c r="F30" s="332"/>
      <c r="G30" s="331">
        <f>IF(AND(ISBLANK(D30),ISBLANK(E30)),"",D30+E30)</f>
      </c>
      <c r="H30" s="330">
        <f>IF(OR(ISNUMBER($G30),ISNUMBER($Q30)),(SIGN(N($G30)-N($Q30))+1)/2,"")</f>
      </c>
      <c r="I30" s="329"/>
      <c r="K30" s="336" t="s">
        <v>206</v>
      </c>
      <c r="L30" s="335"/>
      <c r="M30" s="334">
        <v>3</v>
      </c>
      <c r="N30" s="333"/>
      <c r="O30" s="332"/>
      <c r="P30" s="332"/>
      <c r="Q30" s="331">
        <f>IF(AND(ISBLANK(N30),ISBLANK(O30)),"",N30+O30)</f>
      </c>
      <c r="R30" s="330">
        <f>IF(ISNUMBER($H30),1-$H30,"")</f>
      </c>
      <c r="S30" s="329"/>
    </row>
    <row r="31" spans="1:19" ht="12.75" customHeight="1">
      <c r="A31" s="328"/>
      <c r="B31" s="327"/>
      <c r="C31" s="326">
        <v>4</v>
      </c>
      <c r="D31" s="325"/>
      <c r="E31" s="324"/>
      <c r="F31" s="324"/>
      <c r="G31" s="323">
        <f>IF(AND(ISBLANK(D31),ISBLANK(E31)),"",D31+E31)</f>
      </c>
      <c r="H31" s="322">
        <f>IF(OR(ISNUMBER($G31),ISNUMBER($Q31)),(SIGN(N($G31)-N($Q31))+1)/2,"")</f>
      </c>
      <c r="I31" s="321">
        <f>IF(ISNUMBER(H32),(SIGN(1000*($H32-$R32)+$G32-$Q32)+1)/2,"")</f>
        <v>1</v>
      </c>
      <c r="K31" s="328"/>
      <c r="L31" s="327"/>
      <c r="M31" s="326">
        <v>4</v>
      </c>
      <c r="N31" s="325"/>
      <c r="O31" s="324"/>
      <c r="P31" s="324"/>
      <c r="Q31" s="323">
        <f>IF(AND(ISBLANK(N31),ISBLANK(O31)),"",N31+O31)</f>
      </c>
      <c r="R31" s="322">
        <f>IF(ISNUMBER($H31),1-$H31,"")</f>
      </c>
      <c r="S31" s="321">
        <f>IF(ISNUMBER($I31),1-$I31,"")</f>
        <v>0</v>
      </c>
    </row>
    <row r="32" spans="1:19" ht="15.75" customHeight="1" thickBot="1">
      <c r="A32" s="320">
        <v>11823</v>
      </c>
      <c r="B32" s="319"/>
      <c r="C32" s="318" t="s">
        <v>14</v>
      </c>
      <c r="D32" s="315">
        <f>IF(ISNUMBER($G32),SUM(D28:D31),"")</f>
        <v>280</v>
      </c>
      <c r="E32" s="317">
        <f>IF(ISNUMBER($G32),SUM(E28:E31),"")</f>
        <v>132</v>
      </c>
      <c r="F32" s="317">
        <f>IF(ISNUMBER($G32),SUM(F28:F31),"")</f>
        <v>8</v>
      </c>
      <c r="G32" s="316">
        <f>IF(SUM($G28:$G31)+SUM($Q28:$Q31)&gt;0,SUM(G28:G31),"")</f>
        <v>412</v>
      </c>
      <c r="H32" s="315">
        <f>IF(ISNUMBER($G32),SUM(H28:H31),"")</f>
        <v>1</v>
      </c>
      <c r="I32" s="314"/>
      <c r="K32" s="320">
        <v>18911</v>
      </c>
      <c r="L32" s="319"/>
      <c r="M32" s="318" t="s">
        <v>14</v>
      </c>
      <c r="N32" s="315">
        <f>IF(ISNUMBER($G32),SUM(N28:N31),"")</f>
        <v>293</v>
      </c>
      <c r="O32" s="317">
        <f>IF(ISNUMBER($G32),SUM(O28:O31),"")</f>
        <v>115</v>
      </c>
      <c r="P32" s="317">
        <f>IF(ISNUMBER($G32),SUM(P28:P31),"")</f>
        <v>10</v>
      </c>
      <c r="Q32" s="316">
        <f>IF(SUM($G28:$G31)+SUM($Q28:$Q31)&gt;0,SUM(Q28:Q31),"")</f>
        <v>408</v>
      </c>
      <c r="R32" s="315">
        <f>IF(ISNUMBER($G32),SUM(R28:R31),"")</f>
        <v>1</v>
      </c>
      <c r="S32" s="314"/>
    </row>
    <row r="33" spans="1:19" ht="12.75" customHeight="1">
      <c r="A33" s="345" t="s">
        <v>205</v>
      </c>
      <c r="B33" s="344"/>
      <c r="C33" s="343">
        <v>1</v>
      </c>
      <c r="D33" s="342">
        <v>136</v>
      </c>
      <c r="E33" s="341">
        <v>61</v>
      </c>
      <c r="F33" s="341">
        <v>4</v>
      </c>
      <c r="G33" s="340">
        <f>IF(AND(ISBLANK(D33),ISBLANK(E33)),"",D33+E33)</f>
        <v>197</v>
      </c>
      <c r="H33" s="339">
        <f>IF(OR(ISNUMBER($G33),ISNUMBER($Q33)),(SIGN(N($G33)-N($Q33))+1)/2,"")</f>
        <v>0</v>
      </c>
      <c r="I33" s="329"/>
      <c r="K33" s="345" t="s">
        <v>204</v>
      </c>
      <c r="L33" s="344"/>
      <c r="M33" s="343">
        <v>1</v>
      </c>
      <c r="N33" s="342">
        <v>144</v>
      </c>
      <c r="O33" s="341">
        <v>59</v>
      </c>
      <c r="P33" s="341">
        <v>6</v>
      </c>
      <c r="Q33" s="340">
        <f>IF(AND(ISBLANK(N33),ISBLANK(O33)),"",N33+O33)</f>
        <v>203</v>
      </c>
      <c r="R33" s="339">
        <f>IF(ISNUMBER($H33),1-$H33,"")</f>
        <v>1</v>
      </c>
      <c r="S33" s="329"/>
    </row>
    <row r="34" spans="1:19" ht="12.75" customHeight="1">
      <c r="A34" s="338"/>
      <c r="B34" s="337"/>
      <c r="C34" s="334">
        <v>2</v>
      </c>
      <c r="D34" s="333">
        <v>138</v>
      </c>
      <c r="E34" s="332">
        <v>80</v>
      </c>
      <c r="F34" s="332">
        <v>2</v>
      </c>
      <c r="G34" s="331">
        <f>IF(AND(ISBLANK(D34),ISBLANK(E34)),"",D34+E34)</f>
        <v>218</v>
      </c>
      <c r="H34" s="330">
        <f>IF(OR(ISNUMBER($G34),ISNUMBER($Q34)),(SIGN(N($G34)-N($Q34))+1)/2,"")</f>
        <v>1</v>
      </c>
      <c r="I34" s="329"/>
      <c r="K34" s="338"/>
      <c r="L34" s="337"/>
      <c r="M34" s="334">
        <v>2</v>
      </c>
      <c r="N34" s="333">
        <v>114</v>
      </c>
      <c r="O34" s="332">
        <v>45</v>
      </c>
      <c r="P34" s="332">
        <v>1</v>
      </c>
      <c r="Q34" s="331">
        <f>IF(AND(ISBLANK(N34),ISBLANK(O34)),"",N34+O34)</f>
        <v>159</v>
      </c>
      <c r="R34" s="330">
        <f>IF(ISNUMBER($H34),1-$H34,"")</f>
        <v>0</v>
      </c>
      <c r="S34" s="329"/>
    </row>
    <row r="35" spans="1:19" ht="12.75" customHeight="1" thickBot="1">
      <c r="A35" s="336" t="s">
        <v>93</v>
      </c>
      <c r="B35" s="335"/>
      <c r="C35" s="334">
        <v>3</v>
      </c>
      <c r="D35" s="333"/>
      <c r="E35" s="332"/>
      <c r="F35" s="332"/>
      <c r="G35" s="331">
        <f>IF(AND(ISBLANK(D35),ISBLANK(E35)),"",D35+E35)</f>
      </c>
      <c r="H35" s="330">
        <f>IF(OR(ISNUMBER($G35),ISNUMBER($Q35)),(SIGN(N($G35)-N($Q35))+1)/2,"")</f>
      </c>
      <c r="I35" s="329"/>
      <c r="K35" s="336" t="s">
        <v>203</v>
      </c>
      <c r="L35" s="335"/>
      <c r="M35" s="334">
        <v>3</v>
      </c>
      <c r="N35" s="333"/>
      <c r="O35" s="332"/>
      <c r="P35" s="332"/>
      <c r="Q35" s="331">
        <f>IF(AND(ISBLANK(N35),ISBLANK(O35)),"",N35+O35)</f>
      </c>
      <c r="R35" s="330">
        <f>IF(ISNUMBER($H35),1-$H35,"")</f>
      </c>
      <c r="S35" s="329"/>
    </row>
    <row r="36" spans="1:19" ht="12.75" customHeight="1">
      <c r="A36" s="328"/>
      <c r="B36" s="327"/>
      <c r="C36" s="326">
        <v>4</v>
      </c>
      <c r="D36" s="325"/>
      <c r="E36" s="324"/>
      <c r="F36" s="324"/>
      <c r="G36" s="323">
        <f>IF(AND(ISBLANK(D36),ISBLANK(E36)),"",D36+E36)</f>
      </c>
      <c r="H36" s="322">
        <f>IF(OR(ISNUMBER($G36),ISNUMBER($Q36)),(SIGN(N($G36)-N($Q36))+1)/2,"")</f>
      </c>
      <c r="I36" s="321">
        <f>IF(ISNUMBER(H37),(SIGN(1000*($H37-$R37)+$G37-$Q37)+1)/2,"")</f>
        <v>1</v>
      </c>
      <c r="K36" s="328"/>
      <c r="L36" s="327"/>
      <c r="M36" s="326">
        <v>4</v>
      </c>
      <c r="N36" s="325"/>
      <c r="O36" s="324"/>
      <c r="P36" s="324"/>
      <c r="Q36" s="323">
        <f>IF(AND(ISBLANK(N36),ISBLANK(O36)),"",N36+O36)</f>
      </c>
      <c r="R36" s="322">
        <f>IF(ISNUMBER($H36),1-$H36,"")</f>
      </c>
      <c r="S36" s="321">
        <f>IF(ISNUMBER($I36),1-$I36,"")</f>
        <v>0</v>
      </c>
    </row>
    <row r="37" spans="1:19" ht="15.75" customHeight="1" thickBot="1">
      <c r="A37" s="320">
        <v>13293</v>
      </c>
      <c r="B37" s="319"/>
      <c r="C37" s="318" t="s">
        <v>14</v>
      </c>
      <c r="D37" s="315">
        <f>IF(ISNUMBER($G37),SUM(D33:D36),"")</f>
        <v>274</v>
      </c>
      <c r="E37" s="317">
        <f>IF(ISNUMBER($G37),SUM(E33:E36),"")</f>
        <v>141</v>
      </c>
      <c r="F37" s="317">
        <f>IF(ISNUMBER($G37),SUM(F33:F36),"")</f>
        <v>6</v>
      </c>
      <c r="G37" s="316">
        <f>IF(SUM($G33:$G36)+SUM($Q33:$Q36)&gt;0,SUM(G33:G36),"")</f>
        <v>415</v>
      </c>
      <c r="H37" s="315">
        <f>IF(ISNUMBER($G37),SUM(H33:H36),"")</f>
        <v>1</v>
      </c>
      <c r="I37" s="314"/>
      <c r="K37" s="320">
        <v>16443</v>
      </c>
      <c r="L37" s="319"/>
      <c r="M37" s="318" t="s">
        <v>14</v>
      </c>
      <c r="N37" s="315">
        <f>IF(ISNUMBER($G37),SUM(N33:N36),"")</f>
        <v>258</v>
      </c>
      <c r="O37" s="317">
        <f>IF(ISNUMBER($G37),SUM(O33:O36),"")</f>
        <v>104</v>
      </c>
      <c r="P37" s="317">
        <f>IF(ISNUMBER($G37),SUM(P33:P36),"")</f>
        <v>7</v>
      </c>
      <c r="Q37" s="316">
        <f>IF(SUM($G33:$G36)+SUM($Q33:$Q36)&gt;0,SUM(Q33:Q36),"")</f>
        <v>362</v>
      </c>
      <c r="R37" s="315">
        <f>IF(ISNUMBER($G37),SUM(R33:R36),"")</f>
        <v>1</v>
      </c>
      <c r="S37" s="314"/>
    </row>
    <row r="38" ht="4.5" customHeight="1" thickBot="1"/>
    <row r="39" spans="1:19" ht="19.5" customHeight="1" thickBot="1">
      <c r="A39" s="313"/>
      <c r="B39" s="312"/>
      <c r="C39" s="311" t="s">
        <v>19</v>
      </c>
      <c r="D39" s="310">
        <f>IF(ISNUMBER($G39),SUM(D12,D17,D22,D27,D32,D37),"")</f>
        <v>1659</v>
      </c>
      <c r="E39" s="309">
        <f>IF(ISNUMBER($G39),SUM(E12,E17,E22,E27,E32,E37),"")</f>
        <v>791</v>
      </c>
      <c r="F39" s="309">
        <f>IF(ISNUMBER($G39),SUM(F12,F17,F22,F27,F32,F37),"")</f>
        <v>43</v>
      </c>
      <c r="G39" s="308">
        <f>IF(SUM($G$8:$G$37)+SUM($Q$8:$Q$37)&gt;0,SUM(G12,G17,G22,G27,G32,G37),"")</f>
        <v>2450</v>
      </c>
      <c r="H39" s="307">
        <f>IF(SUM($G$8:$G$37)+SUM($Q$8:$Q$37)&gt;0,SUM(H12,H17,H22,H27,H32,H37),"")</f>
        <v>4.5</v>
      </c>
      <c r="I39" s="306">
        <f>IF(ISNUMBER($G39),(SIGN($G39-$Q39)+1)/IF(COUNT(I$11,I$16,I$21,I$26,I$31,I$36)&gt;3,1,2),"")</f>
        <v>2</v>
      </c>
      <c r="K39" s="313"/>
      <c r="L39" s="312"/>
      <c r="M39" s="311" t="s">
        <v>19</v>
      </c>
      <c r="N39" s="310">
        <f>IF(ISNUMBER($G39),SUM(N12,N17,N22,N27,N32,N37),"")</f>
        <v>1683</v>
      </c>
      <c r="O39" s="309">
        <f>IF(ISNUMBER($G39),SUM(O12,O17,O22,O27,O32,O37),"")</f>
        <v>754</v>
      </c>
      <c r="P39" s="309">
        <f>IF(ISNUMBER($G39),SUM(P12,P17,P22,P27,P32,P37),"")</f>
        <v>45</v>
      </c>
      <c r="Q39" s="308">
        <f>IF(SUM($G$8:$G$37)+SUM($Q$8:$Q$37)&gt;0,SUM(Q12,Q17,Q22,Q27,Q32,Q37),"")</f>
        <v>2437</v>
      </c>
      <c r="R39" s="307">
        <f>IF(SUM($G$8:$G$37)+SUM($Q$8:$Q$37)&gt;0,SUM(R12,R17,R22,R27,R32,R37),"")</f>
        <v>7.5</v>
      </c>
      <c r="S39" s="3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97"/>
      <c r="B41" s="299" t="s">
        <v>20</v>
      </c>
      <c r="C41" s="305" t="s">
        <v>202</v>
      </c>
      <c r="D41" s="305"/>
      <c r="E41" s="305"/>
      <c r="G41" s="304" t="s">
        <v>21</v>
      </c>
      <c r="H41" s="304"/>
      <c r="I41" s="303">
        <f>IF(ISNUMBER(I$39),SUM(I11,I16,I21,I26,I31,I36,I39),"")</f>
        <v>5</v>
      </c>
      <c r="K41" s="297"/>
      <c r="L41" s="299" t="s">
        <v>20</v>
      </c>
      <c r="M41" s="305" t="s">
        <v>201</v>
      </c>
      <c r="N41" s="305"/>
      <c r="O41" s="305"/>
      <c r="Q41" s="304" t="s">
        <v>21</v>
      </c>
      <c r="R41" s="304"/>
      <c r="S41" s="303">
        <f>IF(ISNUMBER(S$39),SUM(S11,S16,S21,S26,S31,S36,S39),"")</f>
        <v>3</v>
      </c>
    </row>
    <row r="42" spans="1:19" ht="18" customHeight="1">
      <c r="A42" s="297"/>
      <c r="B42" s="299" t="s">
        <v>22</v>
      </c>
      <c r="C42" s="302"/>
      <c r="D42" s="302"/>
      <c r="E42" s="302"/>
      <c r="G42" s="301"/>
      <c r="H42" s="301"/>
      <c r="I42" s="301"/>
      <c r="K42" s="297"/>
      <c r="L42" s="299" t="s">
        <v>22</v>
      </c>
      <c r="M42" s="302"/>
      <c r="N42" s="302"/>
      <c r="O42" s="302"/>
      <c r="Q42" s="301"/>
      <c r="R42" s="301"/>
      <c r="S42" s="301"/>
    </row>
    <row r="43" spans="1:19" ht="19.5" customHeight="1">
      <c r="A43" s="299" t="s">
        <v>23</v>
      </c>
      <c r="B43" s="299" t="s">
        <v>24</v>
      </c>
      <c r="C43" s="298" t="s">
        <v>200</v>
      </c>
      <c r="D43" s="298"/>
      <c r="E43" s="298"/>
      <c r="F43" s="298"/>
      <c r="G43" s="298"/>
      <c r="H43" s="298"/>
      <c r="I43" s="299"/>
      <c r="J43" s="299"/>
      <c r="K43" s="299" t="s">
        <v>25</v>
      </c>
      <c r="L43" s="300" t="s">
        <v>199</v>
      </c>
      <c r="M43" s="300"/>
      <c r="O43" s="299" t="s">
        <v>22</v>
      </c>
      <c r="P43" s="298"/>
      <c r="Q43" s="298"/>
      <c r="R43" s="298"/>
      <c r="S43" s="298"/>
    </row>
    <row r="44" spans="5:8" ht="9.75" customHeight="1">
      <c r="E44" s="297"/>
      <c r="H44" s="297"/>
    </row>
    <row r="45" ht="30" customHeight="1">
      <c r="A45" s="296" t="str">
        <f>"Technické podmínky utkání:   "&amp;$B$3&amp;IF(ISBLANK($B$3),""," – ")&amp;$L$3</f>
        <v>Technické podmínky utkání:   AUTO ŠKODA Mladá Boleslav – TJ SOKOL "B" Benešov</v>
      </c>
    </row>
    <row r="46" spans="2:11" ht="19.5" customHeight="1">
      <c r="B46" s="291" t="s">
        <v>26</v>
      </c>
      <c r="C46" s="295">
        <v>0.7083333333333334</v>
      </c>
      <c r="D46" s="294"/>
      <c r="I46" s="291" t="s">
        <v>27</v>
      </c>
      <c r="J46" s="294">
        <v>19</v>
      </c>
      <c r="K46" s="294"/>
    </row>
    <row r="47" spans="2:19" ht="19.5" customHeight="1">
      <c r="B47" s="291" t="s">
        <v>28</v>
      </c>
      <c r="C47" s="293">
        <v>0.8854166666666666</v>
      </c>
      <c r="D47" s="292"/>
      <c r="I47" s="291" t="s">
        <v>29</v>
      </c>
      <c r="J47" s="292">
        <v>4</v>
      </c>
      <c r="K47" s="292"/>
      <c r="P47" s="291" t="s">
        <v>30</v>
      </c>
      <c r="Q47" s="290">
        <v>43707</v>
      </c>
      <c r="R47" s="289"/>
      <c r="S47" s="289"/>
    </row>
    <row r="48" ht="9.75" customHeight="1"/>
    <row r="49" spans="1:19" ht="15" customHeight="1">
      <c r="A49" s="253" t="s">
        <v>31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1"/>
    </row>
    <row r="50" spans="1:19" ht="81" customHeight="1">
      <c r="A50" s="250" t="s">
        <v>198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8"/>
    </row>
    <row r="51" ht="4.5" customHeight="1"/>
    <row r="52" spans="1:19" ht="15" customHeight="1">
      <c r="A52" s="253" t="s">
        <v>32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1"/>
    </row>
    <row r="53" spans="1:19" ht="6" customHeight="1">
      <c r="A53" s="288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85"/>
    </row>
    <row r="54" spans="1:19" ht="21" customHeight="1">
      <c r="A54" s="287" t="s">
        <v>4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86" t="s">
        <v>5</v>
      </c>
      <c r="L54" s="269"/>
      <c r="M54" s="269"/>
      <c r="N54" s="269"/>
      <c r="O54" s="269"/>
      <c r="P54" s="269"/>
      <c r="Q54" s="269"/>
      <c r="R54" s="269"/>
      <c r="S54" s="285"/>
    </row>
    <row r="55" spans="1:19" ht="21" customHeight="1">
      <c r="A55" s="284"/>
      <c r="B55" s="281" t="s">
        <v>33</v>
      </c>
      <c r="C55" s="280"/>
      <c r="D55" s="282"/>
      <c r="E55" s="281" t="s">
        <v>34</v>
      </c>
      <c r="F55" s="280"/>
      <c r="G55" s="280"/>
      <c r="H55" s="280"/>
      <c r="I55" s="282"/>
      <c r="J55" s="269"/>
      <c r="K55" s="283"/>
      <c r="L55" s="281" t="s">
        <v>33</v>
      </c>
      <c r="M55" s="280"/>
      <c r="N55" s="282"/>
      <c r="O55" s="281" t="s">
        <v>34</v>
      </c>
      <c r="P55" s="280"/>
      <c r="Q55" s="280"/>
      <c r="R55" s="280"/>
      <c r="S55" s="279"/>
    </row>
    <row r="56" spans="1:19" ht="21" customHeight="1">
      <c r="A56" s="278" t="s">
        <v>35</v>
      </c>
      <c r="B56" s="274" t="s">
        <v>36</v>
      </c>
      <c r="C56" s="276"/>
      <c r="D56" s="275" t="s">
        <v>37</v>
      </c>
      <c r="E56" s="274" t="s">
        <v>36</v>
      </c>
      <c r="F56" s="273"/>
      <c r="G56" s="273"/>
      <c r="H56" s="272"/>
      <c r="I56" s="275" t="s">
        <v>37</v>
      </c>
      <c r="J56" s="269"/>
      <c r="K56" s="277" t="s">
        <v>35</v>
      </c>
      <c r="L56" s="274" t="s">
        <v>36</v>
      </c>
      <c r="M56" s="276"/>
      <c r="N56" s="275" t="s">
        <v>37</v>
      </c>
      <c r="O56" s="274" t="s">
        <v>36</v>
      </c>
      <c r="P56" s="273"/>
      <c r="Q56" s="273"/>
      <c r="R56" s="272"/>
      <c r="S56" s="271" t="s">
        <v>37</v>
      </c>
    </row>
    <row r="57" spans="1:19" ht="21" customHeight="1">
      <c r="A57" s="270"/>
      <c r="B57" s="266"/>
      <c r="C57" s="264"/>
      <c r="D57" s="267"/>
      <c r="E57" s="266"/>
      <c r="F57" s="265"/>
      <c r="G57" s="265"/>
      <c r="H57" s="264"/>
      <c r="I57" s="267"/>
      <c r="J57" s="269"/>
      <c r="K57" s="268"/>
      <c r="L57" s="266"/>
      <c r="M57" s="264"/>
      <c r="N57" s="267"/>
      <c r="O57" s="266"/>
      <c r="P57" s="265"/>
      <c r="Q57" s="265"/>
      <c r="R57" s="264"/>
      <c r="S57" s="263"/>
    </row>
    <row r="58" spans="1:19" ht="21" customHeight="1">
      <c r="A58" s="270"/>
      <c r="B58" s="266"/>
      <c r="C58" s="264"/>
      <c r="D58" s="267"/>
      <c r="E58" s="266"/>
      <c r="F58" s="265"/>
      <c r="G58" s="265"/>
      <c r="H58" s="264"/>
      <c r="I58" s="267"/>
      <c r="J58" s="269"/>
      <c r="K58" s="268"/>
      <c r="L58" s="266"/>
      <c r="M58" s="264"/>
      <c r="N58" s="267"/>
      <c r="O58" s="266"/>
      <c r="P58" s="265"/>
      <c r="Q58" s="265"/>
      <c r="R58" s="264"/>
      <c r="S58" s="263"/>
    </row>
    <row r="59" spans="1:19" ht="12" customHeight="1">
      <c r="A59" s="262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0"/>
    </row>
    <row r="60" ht="4.5" customHeight="1"/>
    <row r="61" spans="1:19" ht="15" customHeight="1">
      <c r="A61" s="259" t="s">
        <v>38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7"/>
    </row>
    <row r="62" spans="1:19" ht="81" customHeight="1">
      <c r="A62" s="256" t="s">
        <v>198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4"/>
    </row>
    <row r="63" ht="4.5" customHeight="1"/>
    <row r="64" spans="1:19" ht="15" customHeight="1">
      <c r="A64" s="253" t="s">
        <v>39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1"/>
    </row>
    <row r="65" spans="1:19" ht="81" customHeight="1">
      <c r="A65" s="250" t="s">
        <v>197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8"/>
    </row>
    <row r="66" spans="1:8" ht="30" customHeight="1">
      <c r="A66" s="247"/>
      <c r="B66" s="246" t="s">
        <v>40</v>
      </c>
      <c r="C66" s="245">
        <v>43014</v>
      </c>
      <c r="D66" s="244"/>
      <c r="E66" s="244"/>
      <c r="F66" s="244"/>
      <c r="G66" s="244"/>
      <c r="H66" s="24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43" customWidth="1"/>
    <col min="2" max="2" width="15.7109375" style="243" customWidth="1"/>
    <col min="3" max="3" width="5.7109375" style="243" customWidth="1"/>
    <col min="4" max="5" width="6.7109375" style="243" customWidth="1"/>
    <col min="6" max="6" width="4.7109375" style="243" customWidth="1"/>
    <col min="7" max="7" width="6.7109375" style="243" customWidth="1"/>
    <col min="8" max="8" width="6.28125" style="243" customWidth="1"/>
    <col min="9" max="9" width="6.7109375" style="243" customWidth="1"/>
    <col min="10" max="10" width="1.7109375" style="243" customWidth="1"/>
    <col min="11" max="11" width="10.7109375" style="243" customWidth="1"/>
    <col min="12" max="12" width="15.7109375" style="243" customWidth="1"/>
    <col min="13" max="13" width="5.7109375" style="243" customWidth="1"/>
    <col min="14" max="15" width="6.7109375" style="243" customWidth="1"/>
    <col min="16" max="16" width="4.7109375" style="243" customWidth="1"/>
    <col min="17" max="17" width="6.7109375" style="243" customWidth="1"/>
    <col min="18" max="18" width="6.28125" style="243" customWidth="1"/>
    <col min="19" max="19" width="6.7109375" style="243" customWidth="1"/>
    <col min="20" max="16384" width="9.140625" style="243" customWidth="1"/>
  </cols>
  <sheetData>
    <row r="1" spans="2:19" ht="26.25">
      <c r="B1" s="373" t="s">
        <v>0</v>
      </c>
      <c r="C1" s="373"/>
      <c r="D1" s="372" t="s">
        <v>1</v>
      </c>
      <c r="E1" s="372"/>
      <c r="F1" s="372"/>
      <c r="G1" s="372"/>
      <c r="H1" s="372"/>
      <c r="I1" s="372"/>
      <c r="K1" s="291" t="s">
        <v>2</v>
      </c>
      <c r="L1" s="371" t="s">
        <v>240</v>
      </c>
      <c r="M1" s="371"/>
      <c r="N1" s="371"/>
      <c r="O1" s="370" t="s">
        <v>3</v>
      </c>
      <c r="P1" s="370"/>
      <c r="Q1" s="369">
        <v>43014</v>
      </c>
      <c r="R1" s="368"/>
      <c r="S1" s="368"/>
    </row>
    <row r="2" spans="2:3" ht="6" customHeight="1" thickBot="1">
      <c r="B2" s="367"/>
      <c r="C2" s="367"/>
    </row>
    <row r="3" spans="1:19" ht="19.5" customHeight="1" thickBot="1">
      <c r="A3" s="366" t="s">
        <v>4</v>
      </c>
      <c r="B3" s="365" t="s">
        <v>239</v>
      </c>
      <c r="C3" s="364"/>
      <c r="D3" s="364"/>
      <c r="E3" s="364"/>
      <c r="F3" s="364"/>
      <c r="G3" s="364"/>
      <c r="H3" s="364"/>
      <c r="I3" s="363"/>
      <c r="K3" s="366" t="s">
        <v>5</v>
      </c>
      <c r="L3" s="365" t="s">
        <v>238</v>
      </c>
      <c r="M3" s="364"/>
      <c r="N3" s="364"/>
      <c r="O3" s="364"/>
      <c r="P3" s="364"/>
      <c r="Q3" s="364"/>
      <c r="R3" s="364"/>
      <c r="S3" s="363"/>
    </row>
    <row r="4" ht="4.5" customHeight="1" thickBot="1"/>
    <row r="5" spans="1:19" ht="12.75" customHeight="1">
      <c r="A5" s="362" t="s">
        <v>6</v>
      </c>
      <c r="B5" s="361"/>
      <c r="C5" s="360" t="s">
        <v>7</v>
      </c>
      <c r="D5" s="359" t="s">
        <v>8</v>
      </c>
      <c r="E5" s="358"/>
      <c r="F5" s="358"/>
      <c r="G5" s="357"/>
      <c r="H5" s="356" t="s">
        <v>9</v>
      </c>
      <c r="I5" s="355"/>
      <c r="K5" s="362" t="s">
        <v>6</v>
      </c>
      <c r="L5" s="361"/>
      <c r="M5" s="360" t="s">
        <v>7</v>
      </c>
      <c r="N5" s="359" t="s">
        <v>8</v>
      </c>
      <c r="O5" s="358"/>
      <c r="P5" s="358"/>
      <c r="Q5" s="357"/>
      <c r="R5" s="356" t="s">
        <v>9</v>
      </c>
      <c r="S5" s="355"/>
    </row>
    <row r="6" spans="1:19" ht="12.75" customHeight="1" thickBot="1">
      <c r="A6" s="354" t="s">
        <v>10</v>
      </c>
      <c r="B6" s="353"/>
      <c r="C6" s="352"/>
      <c r="D6" s="351" t="s">
        <v>11</v>
      </c>
      <c r="E6" s="350" t="s">
        <v>12</v>
      </c>
      <c r="F6" s="350" t="s">
        <v>13</v>
      </c>
      <c r="G6" s="349" t="s">
        <v>14</v>
      </c>
      <c r="H6" s="348" t="s">
        <v>15</v>
      </c>
      <c r="I6" s="347" t="s">
        <v>16</v>
      </c>
      <c r="K6" s="354" t="s">
        <v>10</v>
      </c>
      <c r="L6" s="353"/>
      <c r="M6" s="352"/>
      <c r="N6" s="351" t="s">
        <v>11</v>
      </c>
      <c r="O6" s="350" t="s">
        <v>12</v>
      </c>
      <c r="P6" s="350" t="s">
        <v>13</v>
      </c>
      <c r="Q6" s="349" t="s">
        <v>14</v>
      </c>
      <c r="R6" s="348" t="s">
        <v>15</v>
      </c>
      <c r="S6" s="347" t="s">
        <v>16</v>
      </c>
    </row>
    <row r="7" spans="1:12" ht="4.5" customHeight="1" thickBot="1">
      <c r="A7" s="346"/>
      <c r="B7" s="346"/>
      <c r="K7" s="346"/>
      <c r="L7" s="346"/>
    </row>
    <row r="8" spans="1:19" ht="12.75" customHeight="1">
      <c r="A8" s="345" t="s">
        <v>237</v>
      </c>
      <c r="B8" s="344"/>
      <c r="C8" s="343">
        <v>1</v>
      </c>
      <c r="D8" s="342">
        <v>130</v>
      </c>
      <c r="E8" s="341">
        <v>87</v>
      </c>
      <c r="F8" s="341">
        <v>1</v>
      </c>
      <c r="G8" s="340">
        <f>IF(AND(ISBLANK(D8),ISBLANK(E8)),"",D8+E8)</f>
        <v>217</v>
      </c>
      <c r="H8" s="339">
        <f>IF(OR(ISNUMBER($G8),ISNUMBER($Q8)),(SIGN(N($G8)-N($Q8))+1)/2,"")</f>
        <v>1</v>
      </c>
      <c r="I8" s="329"/>
      <c r="K8" s="345" t="s">
        <v>236</v>
      </c>
      <c r="L8" s="344"/>
      <c r="M8" s="343">
        <v>1</v>
      </c>
      <c r="N8" s="342">
        <v>127</v>
      </c>
      <c r="O8" s="341">
        <v>53</v>
      </c>
      <c r="P8" s="341">
        <v>6</v>
      </c>
      <c r="Q8" s="340">
        <f>IF(AND(ISBLANK(N8),ISBLANK(O8)),"",N8+O8)</f>
        <v>180</v>
      </c>
      <c r="R8" s="339">
        <f>IF(ISNUMBER($H8),1-$H8,"")</f>
        <v>0</v>
      </c>
      <c r="S8" s="329"/>
    </row>
    <row r="9" spans="1:19" ht="12.75" customHeight="1">
      <c r="A9" s="338"/>
      <c r="B9" s="337"/>
      <c r="C9" s="334">
        <v>2</v>
      </c>
      <c r="D9" s="333">
        <v>139</v>
      </c>
      <c r="E9" s="332">
        <v>42</v>
      </c>
      <c r="F9" s="332">
        <v>6</v>
      </c>
      <c r="G9" s="331">
        <f>IF(AND(ISBLANK(D9),ISBLANK(E9)),"",D9+E9)</f>
        <v>181</v>
      </c>
      <c r="H9" s="330">
        <f>IF(OR(ISNUMBER($G9),ISNUMBER($Q9)),(SIGN(N($G9)-N($Q9))+1)/2,"")</f>
        <v>0</v>
      </c>
      <c r="I9" s="329"/>
      <c r="K9" s="338"/>
      <c r="L9" s="337"/>
      <c r="M9" s="334">
        <v>2</v>
      </c>
      <c r="N9" s="333">
        <v>143</v>
      </c>
      <c r="O9" s="332">
        <v>61</v>
      </c>
      <c r="P9" s="332">
        <v>4</v>
      </c>
      <c r="Q9" s="331">
        <f>IF(AND(ISBLANK(N9),ISBLANK(O9)),"",N9+O9)</f>
        <v>204</v>
      </c>
      <c r="R9" s="330">
        <f>IF(ISNUMBER($H9),1-$H9,"")</f>
        <v>1</v>
      </c>
      <c r="S9" s="329"/>
    </row>
    <row r="10" spans="1:19" ht="12.75" customHeight="1" thickBot="1">
      <c r="A10" s="336" t="s">
        <v>90</v>
      </c>
      <c r="B10" s="335"/>
      <c r="C10" s="334">
        <v>3</v>
      </c>
      <c r="D10" s="333"/>
      <c r="E10" s="332"/>
      <c r="F10" s="332"/>
      <c r="G10" s="331">
        <f>IF(AND(ISBLANK(D10),ISBLANK(E10)),"",D10+E10)</f>
      </c>
      <c r="H10" s="330">
        <f>IF(OR(ISNUMBER($G10),ISNUMBER($Q10)),(SIGN(N($G10)-N($Q10))+1)/2,"")</f>
      </c>
      <c r="I10" s="329"/>
      <c r="K10" s="336" t="s">
        <v>90</v>
      </c>
      <c r="L10" s="335"/>
      <c r="M10" s="334">
        <v>3</v>
      </c>
      <c r="N10" s="333"/>
      <c r="O10" s="332"/>
      <c r="P10" s="332"/>
      <c r="Q10" s="331">
        <f>IF(AND(ISBLANK(N10),ISBLANK(O10)),"",N10+O10)</f>
      </c>
      <c r="R10" s="330">
        <f>IF(ISNUMBER($H10),1-$H10,"")</f>
      </c>
      <c r="S10" s="329"/>
    </row>
    <row r="11" spans="1:19" ht="12.75" customHeight="1">
      <c r="A11" s="328"/>
      <c r="B11" s="327"/>
      <c r="C11" s="326">
        <v>4</v>
      </c>
      <c r="D11" s="325"/>
      <c r="E11" s="324"/>
      <c r="F11" s="324"/>
      <c r="G11" s="323">
        <f>IF(AND(ISBLANK(D11),ISBLANK(E11)),"",D11+E11)</f>
      </c>
      <c r="H11" s="322">
        <f>IF(OR(ISNUMBER($G11),ISNUMBER($Q11)),(SIGN(N($G11)-N($Q11))+1)/2,"")</f>
      </c>
      <c r="I11" s="321">
        <f>IF(ISNUMBER(H12),(SIGN(1000*($H12-$R12)+$G12-$Q12)+1)/2,"")</f>
        <v>1</v>
      </c>
      <c r="K11" s="328"/>
      <c r="L11" s="327"/>
      <c r="M11" s="326">
        <v>4</v>
      </c>
      <c r="N11" s="325"/>
      <c r="O11" s="324"/>
      <c r="P11" s="324"/>
      <c r="Q11" s="323">
        <f>IF(AND(ISBLANK(N11),ISBLANK(O11)),"",N11+O11)</f>
      </c>
      <c r="R11" s="322">
        <f>IF(ISNUMBER($H11),1-$H11,"")</f>
      </c>
      <c r="S11" s="321">
        <f>IF(ISNUMBER($I11),1-$I11,"")</f>
        <v>0</v>
      </c>
    </row>
    <row r="12" spans="1:19" ht="15.75" customHeight="1" thickBot="1">
      <c r="A12" s="320">
        <v>20779</v>
      </c>
      <c r="B12" s="319"/>
      <c r="C12" s="318" t="s">
        <v>14</v>
      </c>
      <c r="D12" s="315">
        <f>IF(ISNUMBER($G12),SUM(D8:D11),"")</f>
        <v>269</v>
      </c>
      <c r="E12" s="317">
        <f>IF(ISNUMBER($G12),SUM(E8:E11),"")</f>
        <v>129</v>
      </c>
      <c r="F12" s="317">
        <f>IF(ISNUMBER($G12),SUM(F8:F11),"")</f>
        <v>7</v>
      </c>
      <c r="G12" s="316">
        <f>IF(SUM($G8:$G11)+SUM($Q8:$Q11)&gt;0,SUM(G8:G11),"")</f>
        <v>398</v>
      </c>
      <c r="H12" s="315">
        <f>IF(ISNUMBER($G12),SUM(H8:H11),"")</f>
        <v>1</v>
      </c>
      <c r="I12" s="314"/>
      <c r="K12" s="320">
        <v>14418</v>
      </c>
      <c r="L12" s="319"/>
      <c r="M12" s="318" t="s">
        <v>14</v>
      </c>
      <c r="N12" s="315">
        <f>IF(ISNUMBER($G12),SUM(N8:N11),"")</f>
        <v>270</v>
      </c>
      <c r="O12" s="317">
        <f>IF(ISNUMBER($G12),SUM(O8:O11),"")</f>
        <v>114</v>
      </c>
      <c r="P12" s="317">
        <f>IF(ISNUMBER($G12),SUM(P8:P11),"")</f>
        <v>10</v>
      </c>
      <c r="Q12" s="316">
        <f>IF(SUM($G8:$G11)+SUM($Q8:$Q11)&gt;0,SUM(Q8:Q11),"")</f>
        <v>384</v>
      </c>
      <c r="R12" s="315">
        <f>IF(ISNUMBER($G12),SUM(R8:R11),"")</f>
        <v>1</v>
      </c>
      <c r="S12" s="314"/>
    </row>
    <row r="13" spans="1:19" ht="12.75" customHeight="1">
      <c r="A13" s="345" t="s">
        <v>235</v>
      </c>
      <c r="B13" s="344"/>
      <c r="C13" s="343">
        <v>1</v>
      </c>
      <c r="D13" s="342">
        <v>129</v>
      </c>
      <c r="E13" s="341">
        <v>45</v>
      </c>
      <c r="F13" s="341">
        <v>4</v>
      </c>
      <c r="G13" s="340">
        <f>IF(AND(ISBLANK(D13),ISBLANK(E13)),"",D13+E13)</f>
        <v>174</v>
      </c>
      <c r="H13" s="339">
        <f>IF(OR(ISNUMBER($G13),ISNUMBER($Q13)),(SIGN(N($G13)-N($Q13))+1)/2,"")</f>
        <v>0</v>
      </c>
      <c r="I13" s="329"/>
      <c r="K13" s="345" t="s">
        <v>234</v>
      </c>
      <c r="L13" s="344"/>
      <c r="M13" s="343">
        <v>1</v>
      </c>
      <c r="N13" s="342">
        <v>139</v>
      </c>
      <c r="O13" s="341">
        <v>62</v>
      </c>
      <c r="P13" s="341">
        <v>4</v>
      </c>
      <c r="Q13" s="340">
        <f>IF(AND(ISBLANK(N13),ISBLANK(O13)),"",N13+O13)</f>
        <v>201</v>
      </c>
      <c r="R13" s="339">
        <f>IF(ISNUMBER($H13),1-$H13,"")</f>
        <v>1</v>
      </c>
      <c r="S13" s="329"/>
    </row>
    <row r="14" spans="1:19" ht="12.75" customHeight="1">
      <c r="A14" s="338"/>
      <c r="B14" s="337"/>
      <c r="C14" s="334">
        <v>2</v>
      </c>
      <c r="D14" s="333">
        <v>142</v>
      </c>
      <c r="E14" s="332">
        <v>62</v>
      </c>
      <c r="F14" s="332">
        <v>8</v>
      </c>
      <c r="G14" s="331">
        <f>IF(AND(ISBLANK(D14),ISBLANK(E14)),"",D14+E14)</f>
        <v>204</v>
      </c>
      <c r="H14" s="330">
        <f>IF(OR(ISNUMBER($G14),ISNUMBER($Q14)),(SIGN(N($G14)-N($Q14))+1)/2,"")</f>
        <v>1</v>
      </c>
      <c r="I14" s="329"/>
      <c r="K14" s="338"/>
      <c r="L14" s="337"/>
      <c r="M14" s="334">
        <v>2</v>
      </c>
      <c r="N14" s="333">
        <v>129</v>
      </c>
      <c r="O14" s="332">
        <v>67</v>
      </c>
      <c r="P14" s="332">
        <v>2</v>
      </c>
      <c r="Q14" s="331">
        <f>IF(AND(ISBLANK(N14),ISBLANK(O14)),"",N14+O14)</f>
        <v>196</v>
      </c>
      <c r="R14" s="330">
        <f>IF(ISNUMBER($H14),1-$H14,"")</f>
        <v>0</v>
      </c>
      <c r="S14" s="329"/>
    </row>
    <row r="15" spans="1:19" ht="12.75" customHeight="1" thickBot="1">
      <c r="A15" s="336" t="s">
        <v>47</v>
      </c>
      <c r="B15" s="335"/>
      <c r="C15" s="334">
        <v>3</v>
      </c>
      <c r="D15" s="333"/>
      <c r="E15" s="332"/>
      <c r="F15" s="332"/>
      <c r="G15" s="331">
        <f>IF(AND(ISBLANK(D15),ISBLANK(E15)),"",D15+E15)</f>
      </c>
      <c r="H15" s="330">
        <f>IF(OR(ISNUMBER($G15),ISNUMBER($Q15)),(SIGN(N($G15)-N($Q15))+1)/2,"")</f>
      </c>
      <c r="I15" s="329"/>
      <c r="K15" s="336" t="s">
        <v>203</v>
      </c>
      <c r="L15" s="335"/>
      <c r="M15" s="334">
        <v>3</v>
      </c>
      <c r="N15" s="333"/>
      <c r="O15" s="332"/>
      <c r="P15" s="332"/>
      <c r="Q15" s="331">
        <f>IF(AND(ISBLANK(N15),ISBLANK(O15)),"",N15+O15)</f>
      </c>
      <c r="R15" s="330">
        <f>IF(ISNUMBER($H15),1-$H15,"")</f>
      </c>
      <c r="S15" s="329"/>
    </row>
    <row r="16" spans="1:19" ht="12.75" customHeight="1">
      <c r="A16" s="328"/>
      <c r="B16" s="327"/>
      <c r="C16" s="326">
        <v>4</v>
      </c>
      <c r="D16" s="325"/>
      <c r="E16" s="324"/>
      <c r="F16" s="324"/>
      <c r="G16" s="323">
        <f>IF(AND(ISBLANK(D16),ISBLANK(E16)),"",D16+E16)</f>
      </c>
      <c r="H16" s="322">
        <f>IF(OR(ISNUMBER($G16),ISNUMBER($Q16)),(SIGN(N($G16)-N($Q16))+1)/2,"")</f>
      </c>
      <c r="I16" s="321">
        <f>IF(ISNUMBER(H17),(SIGN(1000*($H17-$R17)+$G17-$Q17)+1)/2,"")</f>
        <v>0</v>
      </c>
      <c r="K16" s="328"/>
      <c r="L16" s="327"/>
      <c r="M16" s="326">
        <v>4</v>
      </c>
      <c r="N16" s="325"/>
      <c r="O16" s="324"/>
      <c r="P16" s="324"/>
      <c r="Q16" s="323">
        <f>IF(AND(ISBLANK(N16),ISBLANK(O16)),"",N16+O16)</f>
      </c>
      <c r="R16" s="322">
        <f>IF(ISNUMBER($H16),1-$H16,"")</f>
      </c>
      <c r="S16" s="321">
        <f>IF(ISNUMBER($I16),1-$I16,"")</f>
        <v>1</v>
      </c>
    </row>
    <row r="17" spans="1:19" ht="15.75" customHeight="1" thickBot="1">
      <c r="A17" s="320">
        <v>14005</v>
      </c>
      <c r="B17" s="319"/>
      <c r="C17" s="318" t="s">
        <v>14</v>
      </c>
      <c r="D17" s="315">
        <f>IF(ISNUMBER($G17),SUM(D13:D16),"")</f>
        <v>271</v>
      </c>
      <c r="E17" s="317">
        <f>IF(ISNUMBER($G17),SUM(E13:E16),"")</f>
        <v>107</v>
      </c>
      <c r="F17" s="317">
        <f>IF(ISNUMBER($G17),SUM(F13:F16),"")</f>
        <v>12</v>
      </c>
      <c r="G17" s="316">
        <f>IF(SUM($G13:$G16)+SUM($Q13:$Q16)&gt;0,SUM(G13:G16),"")</f>
        <v>378</v>
      </c>
      <c r="H17" s="315">
        <f>IF(ISNUMBER($G17),SUM(H13:H16),"")</f>
        <v>1</v>
      </c>
      <c r="I17" s="314"/>
      <c r="K17" s="320">
        <v>15752</v>
      </c>
      <c r="L17" s="319"/>
      <c r="M17" s="318" t="s">
        <v>14</v>
      </c>
      <c r="N17" s="315">
        <f>IF(ISNUMBER($G17),SUM(N13:N16),"")</f>
        <v>268</v>
      </c>
      <c r="O17" s="317">
        <f>IF(ISNUMBER($G17),SUM(O13:O16),"")</f>
        <v>129</v>
      </c>
      <c r="P17" s="317">
        <f>IF(ISNUMBER($G17),SUM(P13:P16),"")</f>
        <v>6</v>
      </c>
      <c r="Q17" s="316">
        <f>IF(SUM($G13:$G16)+SUM($Q13:$Q16)&gt;0,SUM(Q13:Q16),"")</f>
        <v>397</v>
      </c>
      <c r="R17" s="315">
        <f>IF(ISNUMBER($G17),SUM(R13:R16),"")</f>
        <v>1</v>
      </c>
      <c r="S17" s="314"/>
    </row>
    <row r="18" spans="1:19" ht="12.75" customHeight="1">
      <c r="A18" s="345" t="s">
        <v>233</v>
      </c>
      <c r="B18" s="344"/>
      <c r="C18" s="343">
        <v>1</v>
      </c>
      <c r="D18" s="342">
        <v>139</v>
      </c>
      <c r="E18" s="341">
        <v>81</v>
      </c>
      <c r="F18" s="341">
        <v>0</v>
      </c>
      <c r="G18" s="340">
        <f>IF(AND(ISBLANK(D18),ISBLANK(E18)),"",D18+E18)</f>
        <v>220</v>
      </c>
      <c r="H18" s="339">
        <f>IF(OR(ISNUMBER($G18),ISNUMBER($Q18)),(SIGN(N($G18)-N($Q18))+1)/2,"")</f>
        <v>1</v>
      </c>
      <c r="I18" s="329"/>
      <c r="K18" s="345" t="s">
        <v>227</v>
      </c>
      <c r="L18" s="344"/>
      <c r="M18" s="343">
        <v>1</v>
      </c>
      <c r="N18" s="342">
        <v>145</v>
      </c>
      <c r="O18" s="341">
        <v>72</v>
      </c>
      <c r="P18" s="341">
        <v>0</v>
      </c>
      <c r="Q18" s="340">
        <f>IF(AND(ISBLANK(N18),ISBLANK(O18)),"",N18+O18)</f>
        <v>217</v>
      </c>
      <c r="R18" s="339">
        <f>IF(ISNUMBER($H18),1-$H18,"")</f>
        <v>0</v>
      </c>
      <c r="S18" s="329"/>
    </row>
    <row r="19" spans="1:19" ht="12.75" customHeight="1">
      <c r="A19" s="338"/>
      <c r="B19" s="337"/>
      <c r="C19" s="334">
        <v>2</v>
      </c>
      <c r="D19" s="333">
        <v>139</v>
      </c>
      <c r="E19" s="332">
        <v>80</v>
      </c>
      <c r="F19" s="332">
        <v>3</v>
      </c>
      <c r="G19" s="331">
        <f>IF(AND(ISBLANK(D19),ISBLANK(E19)),"",D19+E19)</f>
        <v>219</v>
      </c>
      <c r="H19" s="330">
        <f>IF(OR(ISNUMBER($G19),ISNUMBER($Q19)),(SIGN(N($G19)-N($Q19))+1)/2,"")</f>
        <v>1</v>
      </c>
      <c r="I19" s="329"/>
      <c r="K19" s="338"/>
      <c r="L19" s="337"/>
      <c r="M19" s="334">
        <v>2</v>
      </c>
      <c r="N19" s="333">
        <v>141</v>
      </c>
      <c r="O19" s="332">
        <v>76</v>
      </c>
      <c r="P19" s="332">
        <v>0</v>
      </c>
      <c r="Q19" s="331">
        <f>IF(AND(ISBLANK(N19),ISBLANK(O19)),"",N19+O19)</f>
        <v>217</v>
      </c>
      <c r="R19" s="330">
        <f>IF(ISNUMBER($H19),1-$H19,"")</f>
        <v>0</v>
      </c>
      <c r="S19" s="329"/>
    </row>
    <row r="20" spans="1:19" ht="12.75" customHeight="1" thickBot="1">
      <c r="A20" s="336" t="s">
        <v>55</v>
      </c>
      <c r="B20" s="335"/>
      <c r="C20" s="334">
        <v>3</v>
      </c>
      <c r="D20" s="333"/>
      <c r="E20" s="332"/>
      <c r="F20" s="332"/>
      <c r="G20" s="331">
        <f>IF(AND(ISBLANK(D20),ISBLANK(E20)),"",D20+E20)</f>
      </c>
      <c r="H20" s="330">
        <f>IF(OR(ISNUMBER($G20),ISNUMBER($Q20)),(SIGN(N($G20)-N($Q20))+1)/2,"")</f>
      </c>
      <c r="I20" s="329"/>
      <c r="K20" s="336" t="s">
        <v>232</v>
      </c>
      <c r="L20" s="335"/>
      <c r="M20" s="334">
        <v>3</v>
      </c>
      <c r="N20" s="333"/>
      <c r="O20" s="332"/>
      <c r="P20" s="332"/>
      <c r="Q20" s="331">
        <f>IF(AND(ISBLANK(N20),ISBLANK(O20)),"",N20+O20)</f>
      </c>
      <c r="R20" s="330">
        <f>IF(ISNUMBER($H20),1-$H20,"")</f>
      </c>
      <c r="S20" s="329"/>
    </row>
    <row r="21" spans="1:19" ht="12.75" customHeight="1">
      <c r="A21" s="328"/>
      <c r="B21" s="327"/>
      <c r="C21" s="326">
        <v>4</v>
      </c>
      <c r="D21" s="325"/>
      <c r="E21" s="324"/>
      <c r="F21" s="324"/>
      <c r="G21" s="323">
        <f>IF(AND(ISBLANK(D21),ISBLANK(E21)),"",D21+E21)</f>
      </c>
      <c r="H21" s="322">
        <f>IF(OR(ISNUMBER($G21),ISNUMBER($Q21)),(SIGN(N($G21)-N($Q21))+1)/2,"")</f>
      </c>
      <c r="I21" s="321">
        <f>IF(ISNUMBER(H22),(SIGN(1000*($H22-$R22)+$G22-$Q22)+1)/2,"")</f>
        <v>1</v>
      </c>
      <c r="K21" s="328"/>
      <c r="L21" s="327"/>
      <c r="M21" s="326">
        <v>4</v>
      </c>
      <c r="N21" s="325"/>
      <c r="O21" s="324"/>
      <c r="P21" s="324"/>
      <c r="Q21" s="323">
        <f>IF(AND(ISBLANK(N21),ISBLANK(O21)),"",N21+O21)</f>
      </c>
      <c r="R21" s="322">
        <f>IF(ISNUMBER($H21),1-$H21,"")</f>
      </c>
      <c r="S21" s="321">
        <f>IF(ISNUMBER($I21),1-$I21,"")</f>
        <v>0</v>
      </c>
    </row>
    <row r="22" spans="1:19" ht="15.75" customHeight="1" thickBot="1">
      <c r="A22" s="320">
        <v>17882</v>
      </c>
      <c r="B22" s="319"/>
      <c r="C22" s="318" t="s">
        <v>14</v>
      </c>
      <c r="D22" s="315">
        <f>IF(ISNUMBER($G22),SUM(D18:D21),"")</f>
        <v>278</v>
      </c>
      <c r="E22" s="317">
        <f>IF(ISNUMBER($G22),SUM(E18:E21),"")</f>
        <v>161</v>
      </c>
      <c r="F22" s="317">
        <f>IF(ISNUMBER($G22),SUM(F18:F21),"")</f>
        <v>3</v>
      </c>
      <c r="G22" s="316">
        <f>IF(SUM($G18:$G21)+SUM($Q18:$Q21)&gt;0,SUM(G18:G21),"")</f>
        <v>439</v>
      </c>
      <c r="H22" s="315">
        <f>IF(ISNUMBER($G22),SUM(H18:H21),"")</f>
        <v>2</v>
      </c>
      <c r="I22" s="314"/>
      <c r="K22" s="320">
        <v>12577</v>
      </c>
      <c r="L22" s="319"/>
      <c r="M22" s="318" t="s">
        <v>14</v>
      </c>
      <c r="N22" s="315">
        <f>IF(ISNUMBER($G22),SUM(N18:N21),"")</f>
        <v>286</v>
      </c>
      <c r="O22" s="317">
        <f>IF(ISNUMBER($G22),SUM(O18:O21),"")</f>
        <v>148</v>
      </c>
      <c r="P22" s="317">
        <f>IF(ISNUMBER($G22),SUM(P18:P21),"")</f>
        <v>0</v>
      </c>
      <c r="Q22" s="316">
        <f>IF(SUM($G18:$G21)+SUM($Q18:$Q21)&gt;0,SUM(Q18:Q21),"")</f>
        <v>434</v>
      </c>
      <c r="R22" s="315">
        <f>IF(ISNUMBER($G22),SUM(R18:R21),"")</f>
        <v>0</v>
      </c>
      <c r="S22" s="314"/>
    </row>
    <row r="23" spans="1:19" ht="12.75" customHeight="1">
      <c r="A23" s="345" t="s">
        <v>231</v>
      </c>
      <c r="B23" s="344"/>
      <c r="C23" s="343">
        <v>1</v>
      </c>
      <c r="D23" s="342">
        <v>134</v>
      </c>
      <c r="E23" s="341">
        <v>79</v>
      </c>
      <c r="F23" s="341">
        <v>0</v>
      </c>
      <c r="G23" s="340">
        <f>IF(AND(ISBLANK(D23),ISBLANK(E23)),"",D23+E23)</f>
        <v>213</v>
      </c>
      <c r="H23" s="339">
        <f>IF(OR(ISNUMBER($G23),ISNUMBER($Q23)),(SIGN(N($G23)-N($Q23))+1)/2,"")</f>
        <v>1</v>
      </c>
      <c r="I23" s="329"/>
      <c r="K23" s="345" t="s">
        <v>230</v>
      </c>
      <c r="L23" s="344"/>
      <c r="M23" s="343">
        <v>1</v>
      </c>
      <c r="N23" s="342">
        <v>130</v>
      </c>
      <c r="O23" s="341">
        <v>62</v>
      </c>
      <c r="P23" s="341">
        <v>3</v>
      </c>
      <c r="Q23" s="340">
        <f>IF(AND(ISBLANK(N23),ISBLANK(O23)),"",N23+O23)</f>
        <v>192</v>
      </c>
      <c r="R23" s="339">
        <f>IF(ISNUMBER($H23),1-$H23,"")</f>
        <v>0</v>
      </c>
      <c r="S23" s="329"/>
    </row>
    <row r="24" spans="1:19" ht="12.75" customHeight="1">
      <c r="A24" s="338"/>
      <c r="B24" s="337"/>
      <c r="C24" s="334">
        <v>2</v>
      </c>
      <c r="D24" s="333">
        <v>132</v>
      </c>
      <c r="E24" s="332">
        <v>52</v>
      </c>
      <c r="F24" s="332">
        <v>4</v>
      </c>
      <c r="G24" s="331">
        <f>IF(AND(ISBLANK(D24),ISBLANK(E24)),"",D24+E24)</f>
        <v>184</v>
      </c>
      <c r="H24" s="330">
        <f>IF(OR(ISNUMBER($G24),ISNUMBER($Q24)),(SIGN(N($G24)-N($Q24))+1)/2,"")</f>
        <v>0</v>
      </c>
      <c r="I24" s="329"/>
      <c r="K24" s="338"/>
      <c r="L24" s="337"/>
      <c r="M24" s="334">
        <v>2</v>
      </c>
      <c r="N24" s="333">
        <v>160</v>
      </c>
      <c r="O24" s="332">
        <v>51</v>
      </c>
      <c r="P24" s="332">
        <v>4</v>
      </c>
      <c r="Q24" s="331">
        <f>IF(AND(ISBLANK(N24),ISBLANK(O24)),"",N24+O24)</f>
        <v>211</v>
      </c>
      <c r="R24" s="330">
        <f>IF(ISNUMBER($H24),1-$H24,"")</f>
        <v>1</v>
      </c>
      <c r="S24" s="329"/>
    </row>
    <row r="25" spans="1:19" ht="12.75" customHeight="1" thickBot="1">
      <c r="A25" s="336" t="s">
        <v>178</v>
      </c>
      <c r="B25" s="335"/>
      <c r="C25" s="334">
        <v>3</v>
      </c>
      <c r="D25" s="333"/>
      <c r="E25" s="332"/>
      <c r="F25" s="332"/>
      <c r="G25" s="331">
        <f>IF(AND(ISBLANK(D25),ISBLANK(E25)),"",D25+E25)</f>
      </c>
      <c r="H25" s="330">
        <f>IF(OR(ISNUMBER($G25),ISNUMBER($Q25)),(SIGN(N($G25)-N($Q25))+1)/2,"")</f>
      </c>
      <c r="I25" s="329"/>
      <c r="K25" s="336" t="s">
        <v>229</v>
      </c>
      <c r="L25" s="335"/>
      <c r="M25" s="334">
        <v>3</v>
      </c>
      <c r="N25" s="333"/>
      <c r="O25" s="332"/>
      <c r="P25" s="332"/>
      <c r="Q25" s="331">
        <f>IF(AND(ISBLANK(N25),ISBLANK(O25)),"",N25+O25)</f>
      </c>
      <c r="R25" s="330">
        <f>IF(ISNUMBER($H25),1-$H25,"")</f>
      </c>
      <c r="S25" s="329"/>
    </row>
    <row r="26" spans="1:19" ht="12.75" customHeight="1">
      <c r="A26" s="328"/>
      <c r="B26" s="327"/>
      <c r="C26" s="326">
        <v>4</v>
      </c>
      <c r="D26" s="325"/>
      <c r="E26" s="324"/>
      <c r="F26" s="324"/>
      <c r="G26" s="323">
        <f>IF(AND(ISBLANK(D26),ISBLANK(E26)),"",D26+E26)</f>
      </c>
      <c r="H26" s="322">
        <f>IF(OR(ISNUMBER($G26),ISNUMBER($Q26)),(SIGN(N($G26)-N($Q26))+1)/2,"")</f>
      </c>
      <c r="I26" s="321">
        <f>IF(ISNUMBER(H27),(SIGN(1000*($H27-$R27)+$G27-$Q27)+1)/2,"")</f>
        <v>0</v>
      </c>
      <c r="K26" s="328"/>
      <c r="L26" s="327"/>
      <c r="M26" s="326">
        <v>4</v>
      </c>
      <c r="N26" s="325"/>
      <c r="O26" s="324"/>
      <c r="P26" s="324"/>
      <c r="Q26" s="323">
        <f>IF(AND(ISBLANK(N26),ISBLANK(O26)),"",N26+O26)</f>
      </c>
      <c r="R26" s="322">
        <f>IF(ISNUMBER($H26),1-$H26,"")</f>
      </c>
      <c r="S26" s="321">
        <f>IF(ISNUMBER($I26),1-$I26,"")</f>
        <v>1</v>
      </c>
    </row>
    <row r="27" spans="1:19" ht="15.75" customHeight="1" thickBot="1">
      <c r="A27" s="320">
        <v>11908</v>
      </c>
      <c r="B27" s="319"/>
      <c r="C27" s="318" t="s">
        <v>14</v>
      </c>
      <c r="D27" s="315">
        <f>IF(ISNUMBER($G27),SUM(D23:D26),"")</f>
        <v>266</v>
      </c>
      <c r="E27" s="317">
        <f>IF(ISNUMBER($G27),SUM(E23:E26),"")</f>
        <v>131</v>
      </c>
      <c r="F27" s="317">
        <f>IF(ISNUMBER($G27),SUM(F23:F26),"")</f>
        <v>4</v>
      </c>
      <c r="G27" s="316">
        <f>IF(SUM($G23:$G26)+SUM($Q23:$Q26)&gt;0,SUM(G23:G26),"")</f>
        <v>397</v>
      </c>
      <c r="H27" s="315">
        <f>IF(ISNUMBER($G27),SUM(H23:H26),"")</f>
        <v>1</v>
      </c>
      <c r="I27" s="314"/>
      <c r="K27" s="320">
        <v>5957</v>
      </c>
      <c r="L27" s="319"/>
      <c r="M27" s="318" t="s">
        <v>14</v>
      </c>
      <c r="N27" s="315">
        <f>IF(ISNUMBER($G27),SUM(N23:N26),"")</f>
        <v>290</v>
      </c>
      <c r="O27" s="317">
        <f>IF(ISNUMBER($G27),SUM(O23:O26),"")</f>
        <v>113</v>
      </c>
      <c r="P27" s="317">
        <f>IF(ISNUMBER($G27),SUM(P23:P26),"")</f>
        <v>7</v>
      </c>
      <c r="Q27" s="316">
        <f>IF(SUM($G23:$G26)+SUM($Q23:$Q26)&gt;0,SUM(Q23:Q26),"")</f>
        <v>403</v>
      </c>
      <c r="R27" s="315">
        <f>IF(ISNUMBER($G27),SUM(R23:R26),"")</f>
        <v>1</v>
      </c>
      <c r="S27" s="314"/>
    </row>
    <row r="28" spans="1:19" ht="12.75" customHeight="1">
      <c r="A28" s="345" t="s">
        <v>228</v>
      </c>
      <c r="B28" s="344"/>
      <c r="C28" s="343">
        <v>1</v>
      </c>
      <c r="D28" s="342">
        <v>133</v>
      </c>
      <c r="E28" s="341">
        <v>60</v>
      </c>
      <c r="F28" s="341">
        <v>3</v>
      </c>
      <c r="G28" s="340">
        <f>IF(AND(ISBLANK(D28),ISBLANK(E28)),"",D28+E28)</f>
        <v>193</v>
      </c>
      <c r="H28" s="339">
        <f>IF(OR(ISNUMBER($G28),ISNUMBER($Q28)),(SIGN(N($G28)-N($Q28))+1)/2,"")</f>
        <v>0</v>
      </c>
      <c r="I28" s="329"/>
      <c r="K28" s="345" t="s">
        <v>227</v>
      </c>
      <c r="L28" s="344"/>
      <c r="M28" s="343">
        <v>1</v>
      </c>
      <c r="N28" s="342">
        <v>150</v>
      </c>
      <c r="O28" s="341">
        <v>52</v>
      </c>
      <c r="P28" s="341">
        <v>6</v>
      </c>
      <c r="Q28" s="340">
        <f>IF(AND(ISBLANK(N28),ISBLANK(O28)),"",N28+O28)</f>
        <v>202</v>
      </c>
      <c r="R28" s="339">
        <f>IF(ISNUMBER($H28),1-$H28,"")</f>
        <v>1</v>
      </c>
      <c r="S28" s="329"/>
    </row>
    <row r="29" spans="1:19" ht="12.75" customHeight="1">
      <c r="A29" s="338"/>
      <c r="B29" s="337"/>
      <c r="C29" s="334">
        <v>2</v>
      </c>
      <c r="D29" s="333">
        <v>149</v>
      </c>
      <c r="E29" s="332">
        <v>54</v>
      </c>
      <c r="F29" s="332">
        <v>4</v>
      </c>
      <c r="G29" s="331">
        <f>IF(AND(ISBLANK(D29),ISBLANK(E29)),"",D29+E29)</f>
        <v>203</v>
      </c>
      <c r="H29" s="330">
        <f>IF(OR(ISNUMBER($G29),ISNUMBER($Q29)),(SIGN(N($G29)-N($Q29))+1)/2,"")</f>
        <v>0</v>
      </c>
      <c r="I29" s="329"/>
      <c r="K29" s="338"/>
      <c r="L29" s="337"/>
      <c r="M29" s="334">
        <v>2</v>
      </c>
      <c r="N29" s="333">
        <v>147</v>
      </c>
      <c r="O29" s="332">
        <v>63</v>
      </c>
      <c r="P29" s="332">
        <v>4</v>
      </c>
      <c r="Q29" s="331">
        <f>IF(AND(ISBLANK(N29),ISBLANK(O29)),"",N29+O29)</f>
        <v>210</v>
      </c>
      <c r="R29" s="330">
        <f>IF(ISNUMBER($H29),1-$H29,"")</f>
        <v>1</v>
      </c>
      <c r="S29" s="329"/>
    </row>
    <row r="30" spans="1:19" ht="12.75" customHeight="1" thickBot="1">
      <c r="A30" s="336" t="s">
        <v>55</v>
      </c>
      <c r="B30" s="335"/>
      <c r="C30" s="334">
        <v>3</v>
      </c>
      <c r="D30" s="333"/>
      <c r="E30" s="332"/>
      <c r="F30" s="332"/>
      <c r="G30" s="331">
        <f>IF(AND(ISBLANK(D30),ISBLANK(E30)),"",D30+E30)</f>
      </c>
      <c r="H30" s="330">
        <f>IF(OR(ISNUMBER($G30),ISNUMBER($Q30)),(SIGN(N($G30)-N($Q30))+1)/2,"")</f>
      </c>
      <c r="I30" s="329"/>
      <c r="K30" s="336" t="s">
        <v>226</v>
      </c>
      <c r="L30" s="335"/>
      <c r="M30" s="334">
        <v>3</v>
      </c>
      <c r="N30" s="333"/>
      <c r="O30" s="332"/>
      <c r="P30" s="332"/>
      <c r="Q30" s="331">
        <f>IF(AND(ISBLANK(N30),ISBLANK(O30)),"",N30+O30)</f>
      </c>
      <c r="R30" s="330">
        <f>IF(ISNUMBER($H30),1-$H30,"")</f>
      </c>
      <c r="S30" s="329"/>
    </row>
    <row r="31" spans="1:19" ht="12.75" customHeight="1">
      <c r="A31" s="328"/>
      <c r="B31" s="327"/>
      <c r="C31" s="326">
        <v>4</v>
      </c>
      <c r="D31" s="325"/>
      <c r="E31" s="324"/>
      <c r="F31" s="324"/>
      <c r="G31" s="323">
        <f>IF(AND(ISBLANK(D31),ISBLANK(E31)),"",D31+E31)</f>
      </c>
      <c r="H31" s="322">
        <f>IF(OR(ISNUMBER($G31),ISNUMBER($Q31)),(SIGN(N($G31)-N($Q31))+1)/2,"")</f>
      </c>
      <c r="I31" s="321">
        <f>IF(ISNUMBER(H32),(SIGN(1000*($H32-$R32)+$G32-$Q32)+1)/2,"")</f>
        <v>0</v>
      </c>
      <c r="K31" s="328"/>
      <c r="L31" s="327"/>
      <c r="M31" s="326">
        <v>4</v>
      </c>
      <c r="N31" s="325"/>
      <c r="O31" s="324"/>
      <c r="P31" s="324"/>
      <c r="Q31" s="323">
        <f>IF(AND(ISBLANK(N31),ISBLANK(O31)),"",N31+O31)</f>
      </c>
      <c r="R31" s="322">
        <f>IF(ISNUMBER($H31),1-$H31,"")</f>
      </c>
      <c r="S31" s="321">
        <f>IF(ISNUMBER($I31),1-$I31,"")</f>
        <v>1</v>
      </c>
    </row>
    <row r="32" spans="1:19" ht="15.75" customHeight="1" thickBot="1">
      <c r="A32" s="320">
        <v>20299</v>
      </c>
      <c r="B32" s="319"/>
      <c r="C32" s="318" t="s">
        <v>14</v>
      </c>
      <c r="D32" s="315">
        <f>IF(ISNUMBER($G32),SUM(D28:D31),"")</f>
        <v>282</v>
      </c>
      <c r="E32" s="317">
        <f>IF(ISNUMBER($G32),SUM(E28:E31),"")</f>
        <v>114</v>
      </c>
      <c r="F32" s="317">
        <f>IF(ISNUMBER($G32),SUM(F28:F31),"")</f>
        <v>7</v>
      </c>
      <c r="G32" s="316">
        <f>IF(SUM($G28:$G31)+SUM($Q28:$Q31)&gt;0,SUM(G28:G31),"")</f>
        <v>396</v>
      </c>
      <c r="H32" s="315">
        <f>IF(ISNUMBER($G32),SUM(H28:H31),"")</f>
        <v>0</v>
      </c>
      <c r="I32" s="314"/>
      <c r="K32" s="320">
        <v>12576</v>
      </c>
      <c r="L32" s="319"/>
      <c r="M32" s="318" t="s">
        <v>14</v>
      </c>
      <c r="N32" s="315">
        <f>IF(ISNUMBER($G32),SUM(N28:N31),"")</f>
        <v>297</v>
      </c>
      <c r="O32" s="317">
        <f>IF(ISNUMBER($G32),SUM(O28:O31),"")</f>
        <v>115</v>
      </c>
      <c r="P32" s="317">
        <f>IF(ISNUMBER($G32),SUM(P28:P31),"")</f>
        <v>10</v>
      </c>
      <c r="Q32" s="316">
        <f>IF(SUM($G28:$G31)+SUM($Q28:$Q31)&gt;0,SUM(Q28:Q31),"")</f>
        <v>412</v>
      </c>
      <c r="R32" s="315">
        <f>IF(ISNUMBER($G32),SUM(R28:R31),"")</f>
        <v>2</v>
      </c>
      <c r="S32" s="314"/>
    </row>
    <row r="33" spans="1:19" ht="12.75" customHeight="1">
      <c r="A33" s="345" t="s">
        <v>225</v>
      </c>
      <c r="B33" s="344"/>
      <c r="C33" s="343">
        <v>1</v>
      </c>
      <c r="D33" s="342">
        <v>156</v>
      </c>
      <c r="E33" s="341">
        <v>62</v>
      </c>
      <c r="F33" s="341">
        <v>1</v>
      </c>
      <c r="G33" s="340">
        <f>IF(AND(ISBLANK(D33),ISBLANK(E33)),"",D33+E33)</f>
        <v>218</v>
      </c>
      <c r="H33" s="339">
        <f>IF(OR(ISNUMBER($G33),ISNUMBER($Q33)),(SIGN(N($G33)-N($Q33))+1)/2,"")</f>
        <v>1</v>
      </c>
      <c r="I33" s="329"/>
      <c r="K33" s="345" t="s">
        <v>224</v>
      </c>
      <c r="L33" s="344"/>
      <c r="M33" s="343">
        <v>1</v>
      </c>
      <c r="N33" s="342">
        <v>140</v>
      </c>
      <c r="O33" s="341">
        <v>62</v>
      </c>
      <c r="P33" s="341">
        <v>2</v>
      </c>
      <c r="Q33" s="340">
        <f>IF(AND(ISBLANK(N33),ISBLANK(O33)),"",N33+O33)</f>
        <v>202</v>
      </c>
      <c r="R33" s="339">
        <f>IF(ISNUMBER($H33),1-$H33,"")</f>
        <v>0</v>
      </c>
      <c r="S33" s="329"/>
    </row>
    <row r="34" spans="1:19" ht="12.75" customHeight="1">
      <c r="A34" s="338"/>
      <c r="B34" s="337"/>
      <c r="C34" s="334">
        <v>2</v>
      </c>
      <c r="D34" s="333">
        <v>162</v>
      </c>
      <c r="E34" s="332">
        <v>68</v>
      </c>
      <c r="F34" s="332">
        <v>2</v>
      </c>
      <c r="G34" s="331">
        <f>IF(AND(ISBLANK(D34),ISBLANK(E34)),"",D34+E34)</f>
        <v>230</v>
      </c>
      <c r="H34" s="330">
        <f>IF(OR(ISNUMBER($G34),ISNUMBER($Q34)),(SIGN(N($G34)-N($Q34))+1)/2,"")</f>
        <v>1</v>
      </c>
      <c r="I34" s="329"/>
      <c r="K34" s="338"/>
      <c r="L34" s="337"/>
      <c r="M34" s="334">
        <v>2</v>
      </c>
      <c r="N34" s="333">
        <v>151</v>
      </c>
      <c r="O34" s="332">
        <v>42</v>
      </c>
      <c r="P34" s="332">
        <v>6</v>
      </c>
      <c r="Q34" s="331">
        <f>IF(AND(ISBLANK(N34),ISBLANK(O34)),"",N34+O34)</f>
        <v>193</v>
      </c>
      <c r="R34" s="330">
        <f>IF(ISNUMBER($H34),1-$H34,"")</f>
        <v>0</v>
      </c>
      <c r="S34" s="329"/>
    </row>
    <row r="35" spans="1:19" ht="12.75" customHeight="1" thickBot="1">
      <c r="A35" s="336" t="s">
        <v>55</v>
      </c>
      <c r="B35" s="335"/>
      <c r="C35" s="334">
        <v>3</v>
      </c>
      <c r="D35" s="333"/>
      <c r="E35" s="332"/>
      <c r="F35" s="332"/>
      <c r="G35" s="331">
        <f>IF(AND(ISBLANK(D35),ISBLANK(E35)),"",D35+E35)</f>
      </c>
      <c r="H35" s="330">
        <f>IF(OR(ISNUMBER($G35),ISNUMBER($Q35)),(SIGN(N($G35)-N($Q35))+1)/2,"")</f>
      </c>
      <c r="I35" s="329"/>
      <c r="K35" s="336" t="s">
        <v>17</v>
      </c>
      <c r="L35" s="335"/>
      <c r="M35" s="334">
        <v>3</v>
      </c>
      <c r="N35" s="333"/>
      <c r="O35" s="332"/>
      <c r="P35" s="332"/>
      <c r="Q35" s="331">
        <f>IF(AND(ISBLANK(N35),ISBLANK(O35)),"",N35+O35)</f>
      </c>
      <c r="R35" s="330">
        <f>IF(ISNUMBER($H35),1-$H35,"")</f>
      </c>
      <c r="S35" s="329"/>
    </row>
    <row r="36" spans="1:19" ht="12.75" customHeight="1">
      <c r="A36" s="328"/>
      <c r="B36" s="327"/>
      <c r="C36" s="326">
        <v>4</v>
      </c>
      <c r="D36" s="325"/>
      <c r="E36" s="324"/>
      <c r="F36" s="324"/>
      <c r="G36" s="323">
        <f>IF(AND(ISBLANK(D36),ISBLANK(E36)),"",D36+E36)</f>
      </c>
      <c r="H36" s="322">
        <f>IF(OR(ISNUMBER($G36),ISNUMBER($Q36)),(SIGN(N($G36)-N($Q36))+1)/2,"")</f>
      </c>
      <c r="I36" s="321">
        <f>IF(ISNUMBER(H37),(SIGN(1000*($H37-$R37)+$G37-$Q37)+1)/2,"")</f>
        <v>1</v>
      </c>
      <c r="K36" s="328"/>
      <c r="L36" s="327"/>
      <c r="M36" s="326">
        <v>4</v>
      </c>
      <c r="N36" s="325"/>
      <c r="O36" s="324"/>
      <c r="P36" s="324"/>
      <c r="Q36" s="323">
        <f>IF(AND(ISBLANK(N36),ISBLANK(O36)),"",N36+O36)</f>
      </c>
      <c r="R36" s="322">
        <f>IF(ISNUMBER($H36),1-$H36,"")</f>
      </c>
      <c r="S36" s="321">
        <f>IF(ISNUMBER($I36),1-$I36,"")</f>
        <v>0</v>
      </c>
    </row>
    <row r="37" spans="1:19" ht="15.75" customHeight="1" thickBot="1">
      <c r="A37" s="320">
        <v>1181</v>
      </c>
      <c r="B37" s="319"/>
      <c r="C37" s="318" t="s">
        <v>14</v>
      </c>
      <c r="D37" s="315">
        <f>IF(ISNUMBER($G37),SUM(D33:D36),"")</f>
        <v>318</v>
      </c>
      <c r="E37" s="317">
        <f>IF(ISNUMBER($G37),SUM(E33:E36),"")</f>
        <v>130</v>
      </c>
      <c r="F37" s="317">
        <f>IF(ISNUMBER($G37),SUM(F33:F36),"")</f>
        <v>3</v>
      </c>
      <c r="G37" s="316">
        <f>IF(SUM($G33:$G36)+SUM($Q33:$Q36)&gt;0,SUM(G33:G36),"")</f>
        <v>448</v>
      </c>
      <c r="H37" s="315">
        <f>IF(ISNUMBER($G37),SUM(H33:H36),"")</f>
        <v>2</v>
      </c>
      <c r="I37" s="314"/>
      <c r="K37" s="320">
        <v>12176</v>
      </c>
      <c r="L37" s="319"/>
      <c r="M37" s="318" t="s">
        <v>14</v>
      </c>
      <c r="N37" s="315">
        <f>IF(ISNUMBER($G37),SUM(N33:N36),"")</f>
        <v>291</v>
      </c>
      <c r="O37" s="317">
        <f>IF(ISNUMBER($G37),SUM(O33:O36),"")</f>
        <v>104</v>
      </c>
      <c r="P37" s="317">
        <f>IF(ISNUMBER($G37),SUM(P33:P36),"")</f>
        <v>8</v>
      </c>
      <c r="Q37" s="316">
        <f>IF(SUM($G33:$G36)+SUM($Q33:$Q36)&gt;0,SUM(Q33:Q36),"")</f>
        <v>395</v>
      </c>
      <c r="R37" s="315">
        <f>IF(ISNUMBER($G37),SUM(R33:R36),"")</f>
        <v>0</v>
      </c>
      <c r="S37" s="314"/>
    </row>
    <row r="38" ht="4.5" customHeight="1" thickBot="1"/>
    <row r="39" spans="1:19" ht="19.5" customHeight="1" thickBot="1">
      <c r="A39" s="313"/>
      <c r="B39" s="312"/>
      <c r="C39" s="311" t="s">
        <v>19</v>
      </c>
      <c r="D39" s="310">
        <f>IF(ISNUMBER($G39),SUM(D12,D17,D22,D27,D32,D37),"")</f>
        <v>1684</v>
      </c>
      <c r="E39" s="309">
        <f>IF(ISNUMBER($G39),SUM(E12,E17,E22,E27,E32,E37),"")</f>
        <v>772</v>
      </c>
      <c r="F39" s="309">
        <f>IF(ISNUMBER($G39),SUM(F12,F17,F22,F27,F32,F37),"")</f>
        <v>36</v>
      </c>
      <c r="G39" s="308">
        <f>IF(SUM($G$8:$G$37)+SUM($Q$8:$Q$37)&gt;0,SUM(G12,G17,G22,G27,G32,G37),"")</f>
        <v>2456</v>
      </c>
      <c r="H39" s="307">
        <f>IF(SUM($G$8:$G$37)+SUM($Q$8:$Q$37)&gt;0,SUM(H12,H17,H22,H27,H32,H37),"")</f>
        <v>7</v>
      </c>
      <c r="I39" s="306">
        <f>IF(ISNUMBER($G39),(SIGN($G39-$Q39)+1)/IF(COUNT(I$11,I$16,I$21,I$26,I$31,I$36)&gt;3,1,2),"")</f>
        <v>2</v>
      </c>
      <c r="K39" s="313"/>
      <c r="L39" s="312"/>
      <c r="M39" s="311" t="s">
        <v>19</v>
      </c>
      <c r="N39" s="310">
        <f>IF(ISNUMBER($G39),SUM(N12,N17,N22,N27,N32,N37),"")</f>
        <v>1702</v>
      </c>
      <c r="O39" s="309">
        <f>IF(ISNUMBER($G39),SUM(O12,O17,O22,O27,O32,O37),"")</f>
        <v>723</v>
      </c>
      <c r="P39" s="309">
        <f>IF(ISNUMBER($G39),SUM(P12,P17,P22,P27,P32,P37),"")</f>
        <v>41</v>
      </c>
      <c r="Q39" s="308">
        <f>IF(SUM($G$8:$G$37)+SUM($Q$8:$Q$37)&gt;0,SUM(Q12,Q17,Q22,Q27,Q32,Q37),"")</f>
        <v>2425</v>
      </c>
      <c r="R39" s="307">
        <f>IF(SUM($G$8:$G$37)+SUM($Q$8:$Q$37)&gt;0,SUM(R12,R17,R22,R27,R32,R37),"")</f>
        <v>5</v>
      </c>
      <c r="S39" s="3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97"/>
      <c r="B41" s="299" t="s">
        <v>20</v>
      </c>
      <c r="C41" s="305" t="s">
        <v>223</v>
      </c>
      <c r="D41" s="305"/>
      <c r="E41" s="305"/>
      <c r="G41" s="304" t="s">
        <v>21</v>
      </c>
      <c r="H41" s="304"/>
      <c r="I41" s="303">
        <f>IF(ISNUMBER(I$39),SUM(I11,I16,I21,I26,I31,I36,I39),"")</f>
        <v>5</v>
      </c>
      <c r="K41" s="297"/>
      <c r="L41" s="299" t="s">
        <v>20</v>
      </c>
      <c r="M41" s="305" t="s">
        <v>222</v>
      </c>
      <c r="N41" s="305"/>
      <c r="O41" s="305"/>
      <c r="Q41" s="304" t="s">
        <v>21</v>
      </c>
      <c r="R41" s="304"/>
      <c r="S41" s="303">
        <f>IF(ISNUMBER(S$39),SUM(S11,S16,S21,S26,S31,S36,S39),"")</f>
        <v>3</v>
      </c>
    </row>
    <row r="42" spans="1:19" ht="18" customHeight="1">
      <c r="A42" s="297"/>
      <c r="B42" s="299" t="s">
        <v>22</v>
      </c>
      <c r="C42" s="302"/>
      <c r="D42" s="302"/>
      <c r="E42" s="302"/>
      <c r="G42" s="301"/>
      <c r="H42" s="301"/>
      <c r="I42" s="301"/>
      <c r="K42" s="297"/>
      <c r="L42" s="299" t="s">
        <v>22</v>
      </c>
      <c r="M42" s="302"/>
      <c r="N42" s="302"/>
      <c r="O42" s="302"/>
      <c r="Q42" s="301"/>
      <c r="R42" s="301"/>
      <c r="S42" s="301"/>
    </row>
    <row r="43" spans="1:19" ht="19.5" customHeight="1">
      <c r="A43" s="299" t="s">
        <v>23</v>
      </c>
      <c r="B43" s="299" t="s">
        <v>24</v>
      </c>
      <c r="C43" s="298" t="s">
        <v>221</v>
      </c>
      <c r="D43" s="298"/>
      <c r="E43" s="298"/>
      <c r="F43" s="298"/>
      <c r="G43" s="298"/>
      <c r="H43" s="298"/>
      <c r="I43" s="299"/>
      <c r="J43" s="299"/>
      <c r="K43" s="299" t="s">
        <v>25</v>
      </c>
      <c r="L43" s="300" t="s">
        <v>220</v>
      </c>
      <c r="M43" s="300"/>
      <c r="O43" s="299" t="s">
        <v>22</v>
      </c>
      <c r="P43" s="298"/>
      <c r="Q43" s="298"/>
      <c r="R43" s="298"/>
      <c r="S43" s="298"/>
    </row>
    <row r="44" spans="5:8" ht="9.75" customHeight="1">
      <c r="E44" s="297"/>
      <c r="H44" s="297"/>
    </row>
    <row r="45" ht="30" customHeight="1">
      <c r="A45" s="296" t="str">
        <f>"Technické podmínky utkání:   "&amp;$B$3&amp;IF(ISBLANK($B$3),""," – ")&amp;$L$3</f>
        <v>Technické podmínky utkání:   TJ NERATOVICE "A" – KK KOSMONOSY "B"</v>
      </c>
    </row>
    <row r="46" spans="2:11" ht="19.5" customHeight="1">
      <c r="B46" s="291" t="s">
        <v>26</v>
      </c>
      <c r="C46" s="295">
        <v>0.7291666666666666</v>
      </c>
      <c r="D46" s="294"/>
      <c r="I46" s="291" t="s">
        <v>27</v>
      </c>
      <c r="J46" s="294">
        <v>19</v>
      </c>
      <c r="K46" s="294"/>
    </row>
    <row r="47" spans="2:19" ht="19.5" customHeight="1">
      <c r="B47" s="291" t="s">
        <v>28</v>
      </c>
      <c r="C47" s="293">
        <v>0.9097222222222222</v>
      </c>
      <c r="D47" s="292"/>
      <c r="I47" s="291" t="s">
        <v>29</v>
      </c>
      <c r="J47" s="292">
        <v>4</v>
      </c>
      <c r="K47" s="292"/>
      <c r="P47" s="291" t="s">
        <v>30</v>
      </c>
      <c r="Q47" s="290">
        <v>43343</v>
      </c>
      <c r="R47" s="289"/>
      <c r="S47" s="289"/>
    </row>
    <row r="48" ht="9.75" customHeight="1"/>
    <row r="49" spans="1:19" ht="15" customHeight="1">
      <c r="A49" s="253" t="s">
        <v>31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1"/>
    </row>
    <row r="50" spans="1:19" ht="81" customHeight="1">
      <c r="A50" s="250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8"/>
    </row>
    <row r="51" ht="4.5" customHeight="1"/>
    <row r="52" spans="1:19" ht="15" customHeight="1">
      <c r="A52" s="253" t="s">
        <v>32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1"/>
    </row>
    <row r="53" spans="1:19" ht="6" customHeight="1">
      <c r="A53" s="288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85"/>
    </row>
    <row r="54" spans="1:19" ht="21" customHeight="1">
      <c r="A54" s="287" t="s">
        <v>4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86" t="s">
        <v>5</v>
      </c>
      <c r="L54" s="269"/>
      <c r="M54" s="269"/>
      <c r="N54" s="269"/>
      <c r="O54" s="269"/>
      <c r="P54" s="269"/>
      <c r="Q54" s="269"/>
      <c r="R54" s="269"/>
      <c r="S54" s="285"/>
    </row>
    <row r="55" spans="1:19" ht="21" customHeight="1">
      <c r="A55" s="284"/>
      <c r="B55" s="281" t="s">
        <v>33</v>
      </c>
      <c r="C55" s="280"/>
      <c r="D55" s="282"/>
      <c r="E55" s="281" t="s">
        <v>34</v>
      </c>
      <c r="F55" s="280"/>
      <c r="G55" s="280"/>
      <c r="H55" s="280"/>
      <c r="I55" s="282"/>
      <c r="J55" s="269"/>
      <c r="K55" s="283"/>
      <c r="L55" s="281" t="s">
        <v>33</v>
      </c>
      <c r="M55" s="280"/>
      <c r="N55" s="282"/>
      <c r="O55" s="281" t="s">
        <v>34</v>
      </c>
      <c r="P55" s="280"/>
      <c r="Q55" s="280"/>
      <c r="R55" s="280"/>
      <c r="S55" s="279"/>
    </row>
    <row r="56" spans="1:19" ht="21" customHeight="1">
      <c r="A56" s="278" t="s">
        <v>35</v>
      </c>
      <c r="B56" s="274" t="s">
        <v>36</v>
      </c>
      <c r="C56" s="276"/>
      <c r="D56" s="275" t="s">
        <v>37</v>
      </c>
      <c r="E56" s="274" t="s">
        <v>36</v>
      </c>
      <c r="F56" s="273"/>
      <c r="G56" s="273"/>
      <c r="H56" s="272"/>
      <c r="I56" s="275" t="s">
        <v>37</v>
      </c>
      <c r="J56" s="269"/>
      <c r="K56" s="277" t="s">
        <v>35</v>
      </c>
      <c r="L56" s="274" t="s">
        <v>36</v>
      </c>
      <c r="M56" s="276"/>
      <c r="N56" s="275" t="s">
        <v>37</v>
      </c>
      <c r="O56" s="274" t="s">
        <v>36</v>
      </c>
      <c r="P56" s="273"/>
      <c r="Q56" s="273"/>
      <c r="R56" s="272"/>
      <c r="S56" s="271" t="s">
        <v>37</v>
      </c>
    </row>
    <row r="57" spans="1:19" ht="21" customHeight="1">
      <c r="A57" s="270"/>
      <c r="B57" s="266"/>
      <c r="C57" s="264"/>
      <c r="D57" s="267"/>
      <c r="E57" s="266"/>
      <c r="F57" s="265"/>
      <c r="G57" s="265"/>
      <c r="H57" s="264"/>
      <c r="I57" s="267"/>
      <c r="J57" s="269"/>
      <c r="K57" s="268"/>
      <c r="L57" s="266"/>
      <c r="M57" s="264"/>
      <c r="N57" s="267"/>
      <c r="O57" s="266"/>
      <c r="P57" s="265"/>
      <c r="Q57" s="265"/>
      <c r="R57" s="264"/>
      <c r="S57" s="263"/>
    </row>
    <row r="58" spans="1:19" ht="21" customHeight="1">
      <c r="A58" s="270"/>
      <c r="B58" s="266"/>
      <c r="C58" s="264"/>
      <c r="D58" s="267"/>
      <c r="E58" s="266"/>
      <c r="F58" s="265"/>
      <c r="G58" s="265"/>
      <c r="H58" s="264"/>
      <c r="I58" s="267"/>
      <c r="J58" s="269"/>
      <c r="K58" s="268"/>
      <c r="L58" s="266"/>
      <c r="M58" s="264"/>
      <c r="N58" s="267"/>
      <c r="O58" s="266"/>
      <c r="P58" s="265"/>
      <c r="Q58" s="265"/>
      <c r="R58" s="264"/>
      <c r="S58" s="263"/>
    </row>
    <row r="59" spans="1:19" ht="12" customHeight="1">
      <c r="A59" s="262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0"/>
    </row>
    <row r="60" ht="4.5" customHeight="1"/>
    <row r="61" spans="1:19" ht="15" customHeight="1">
      <c r="A61" s="259" t="s">
        <v>38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7"/>
    </row>
    <row r="62" spans="1:19" ht="81" customHeight="1">
      <c r="A62" s="256" t="s">
        <v>219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4"/>
    </row>
    <row r="63" ht="4.5" customHeight="1"/>
    <row r="64" spans="1:19" ht="15" customHeight="1">
      <c r="A64" s="253" t="s">
        <v>39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1"/>
    </row>
    <row r="65" spans="1:19" ht="81" customHeight="1">
      <c r="A65" s="250" t="s">
        <v>218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8"/>
    </row>
    <row r="66" spans="1:8" ht="30" customHeight="1">
      <c r="A66" s="247"/>
      <c r="B66" s="246" t="s">
        <v>40</v>
      </c>
      <c r="C66" s="245">
        <v>43014</v>
      </c>
      <c r="D66" s="244"/>
      <c r="E66" s="244"/>
      <c r="F66" s="244"/>
      <c r="G66" s="244"/>
      <c r="H66" s="24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2017-10-06T20:59:58Z</dcterms:created>
  <dcterms:modified xsi:type="dcterms:W3CDTF">2017-10-06T20:59:58Z</dcterms:modified>
  <cp:category/>
  <cp:version/>
  <cp:contentType/>
  <cp:contentStatus/>
</cp:coreProperties>
</file>