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6"/>
  </bookViews>
  <sheets>
    <sheet name="Union - Benešov B" sheetId="1" r:id="rId1"/>
    <sheet name="Slavia - Radotín" sheetId="2" r:id="rId2"/>
    <sheet name="Vršovice - Meteor B" sheetId="3" r:id="rId3"/>
    <sheet name="Kosmonosy B - AŠ M. Boleslav" sheetId="4" r:id="rId4"/>
    <sheet name="Slavoj B - Neratovice" sheetId="5" r:id="rId5"/>
    <sheet name="Vlašim - Sparta" sheetId="6" r:id="rId6"/>
    <sheet name="Brandýs - K. Hora C" sheetId="7" r:id="rId7"/>
  </sheets>
  <definedNames/>
  <calcPr fullCalcOnLoad="1"/>
</workbook>
</file>

<file path=xl/sharedStrings.xml><?xml version="1.0" encoding="utf-8"?>
<sst xmlns="http://schemas.openxmlformats.org/spreadsheetml/2006/main" count="840" uniqueCount="231">
  <si>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</si>
  <si>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</si>
  <si>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</si>
  <si>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</si>
  <si>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</si>
  <si>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</si>
  <si>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</si>
  <si>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</si>
  <si>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</si>
  <si>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</si>
  <si>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</si>
  <si>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</si>
  <si>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</si>
  <si>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</si>
  <si>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</si>
  <si>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</si>
  <si>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</si>
  <si>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</si>
  <si>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</si>
  <si>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</si>
  <si>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</si>
  <si>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</si>
  <si>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</si>
  <si>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</si>
  <si>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</si>
  <si>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</si>
  <si>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</si>
  <si>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</si>
  <si>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</si>
  <si>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</si>
  <si>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</si>
  <si>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</si>
  <si>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</si>
  <si>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</si>
  <si>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</si>
  <si>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</si>
  <si>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</si>
  <si>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</si>
  <si>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</si>
  <si>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Petr</t>
  </si>
  <si>
    <t>Marek</t>
  </si>
  <si>
    <t>Červ</t>
  </si>
  <si>
    <t>Michal</t>
  </si>
  <si>
    <t>Vyskočil</t>
  </si>
  <si>
    <t>Karel</t>
  </si>
  <si>
    <t>Dušan</t>
  </si>
  <si>
    <t>Dvořák</t>
  </si>
  <si>
    <t>Hašek</t>
  </si>
  <si>
    <t>A/018</t>
  </si>
  <si>
    <t>Michal Franc</t>
  </si>
  <si>
    <t>Marek Červ</t>
  </si>
  <si>
    <t>Luboš Polanský</t>
  </si>
  <si>
    <t>16443</t>
  </si>
  <si>
    <t>10286</t>
  </si>
  <si>
    <t>Luboš</t>
  </si>
  <si>
    <t>Polanský</t>
  </si>
  <si>
    <t>18911</t>
  </si>
  <si>
    <t>09468</t>
  </si>
  <si>
    <t>David</t>
  </si>
  <si>
    <t>Dittrich</t>
  </si>
  <si>
    <t>09445</t>
  </si>
  <si>
    <t>09458</t>
  </si>
  <si>
    <t>Ctirad</t>
  </si>
  <si>
    <t>Dudycha</t>
  </si>
  <si>
    <t>17600</t>
  </si>
  <si>
    <t>10143</t>
  </si>
  <si>
    <t>Pavel</t>
  </si>
  <si>
    <t>Brabenec</t>
  </si>
  <si>
    <t>Novák</t>
  </si>
  <si>
    <t>22292</t>
  </si>
  <si>
    <t>01234</t>
  </si>
  <si>
    <t>Ivan</t>
  </si>
  <si>
    <t>Brabec</t>
  </si>
  <si>
    <t>Vlček</t>
  </si>
  <si>
    <t>21788</t>
  </si>
  <si>
    <t>10118</t>
  </si>
  <si>
    <t>Soukup</t>
  </si>
  <si>
    <t>Benešov B</t>
  </si>
  <si>
    <t>PSK Union Praha</t>
  </si>
  <si>
    <t>23.10.2017</t>
  </si>
  <si>
    <t>24.10 Zelenka</t>
  </si>
  <si>
    <t>Start náhradníků : SLAVIA PRAHA - Mareš Milan - 18283 - PPII</t>
  </si>
  <si>
    <t>A/015</t>
  </si>
  <si>
    <t>Zelenka</t>
  </si>
  <si>
    <t>Asimus</t>
  </si>
  <si>
    <t>Martin</t>
  </si>
  <si>
    <t>Jan</t>
  </si>
  <si>
    <t>PONDĚLÍČEK</t>
  </si>
  <si>
    <t xml:space="preserve">Kryda </t>
  </si>
  <si>
    <t>BÜRGER</t>
  </si>
  <si>
    <t>DVOŘÁK</t>
  </si>
  <si>
    <t>Aleš</t>
  </si>
  <si>
    <t>Jungmann</t>
  </si>
  <si>
    <t>Jiří</t>
  </si>
  <si>
    <t>Tereza</t>
  </si>
  <si>
    <t>UJHELYI</t>
  </si>
  <si>
    <t>Bendová</t>
  </si>
  <si>
    <t>Vladimír</t>
  </si>
  <si>
    <t>KRYDA</t>
  </si>
  <si>
    <t>ZDRAŽIL</t>
  </si>
  <si>
    <t>Vaňata</t>
  </si>
  <si>
    <t>Robert</t>
  </si>
  <si>
    <t>Milan</t>
  </si>
  <si>
    <t>ASIMUS</t>
  </si>
  <si>
    <t>Mareš</t>
  </si>
  <si>
    <t>SC RADOTÍN</t>
  </si>
  <si>
    <t>KK SLAVIA PRAHA</t>
  </si>
  <si>
    <t>EDEN 1-2</t>
  </si>
  <si>
    <t>Hosté: na dráze číslo 2 běží čas při stavění i při zamotání kuželek. Domácí: jen hostům.</t>
  </si>
  <si>
    <t>1/0110</t>
  </si>
  <si>
    <t>Jiří Hnízdil</t>
  </si>
  <si>
    <t>Martin Boháč</t>
  </si>
  <si>
    <t>Jiří Jabůrek</t>
  </si>
  <si>
    <t>Ivana</t>
  </si>
  <si>
    <t>VLKOVÁ</t>
  </si>
  <si>
    <t>ŠMEJKAL</t>
  </si>
  <si>
    <t>Antonín</t>
  </si>
  <si>
    <t>MIKULÁŠEK</t>
  </si>
  <si>
    <t>KREJZA</t>
  </si>
  <si>
    <t>Josef</t>
  </si>
  <si>
    <t>Zbyněk</t>
  </si>
  <si>
    <t>SVAČINA</t>
  </si>
  <si>
    <t>VILÍMOVSKÝ</t>
  </si>
  <si>
    <t>BOHÁČ</t>
  </si>
  <si>
    <t>GRYGAR</t>
  </si>
  <si>
    <t>Jindřich</t>
  </si>
  <si>
    <t>SAHULA</t>
  </si>
  <si>
    <t>ŠVEDA</t>
  </si>
  <si>
    <t>Ladislav</t>
  </si>
  <si>
    <t>ZAHRÁDKA</t>
  </si>
  <si>
    <t>HOLADA</t>
  </si>
  <si>
    <t>meteor</t>
  </si>
  <si>
    <t>TJ SOKOL PRAHA VRŠOVICE</t>
  </si>
  <si>
    <t>Vršovice</t>
  </si>
  <si>
    <t>26.10.2017,</t>
  </si>
  <si>
    <t>II/0473</t>
  </si>
  <si>
    <t>Tajč Vldislav</t>
  </si>
  <si>
    <t>Horáček Petr</t>
  </si>
  <si>
    <t>Řehoř Jiří</t>
  </si>
  <si>
    <t>Břetislav</t>
  </si>
  <si>
    <t>Cíla</t>
  </si>
  <si>
    <t>Vystrčil</t>
  </si>
  <si>
    <t>Tomáš</t>
  </si>
  <si>
    <t>Radek</t>
  </si>
  <si>
    <t>Křenek</t>
  </si>
  <si>
    <t>Tajč</t>
  </si>
  <si>
    <t>Palaštuk</t>
  </si>
  <si>
    <t>Řehoř</t>
  </si>
  <si>
    <t>Vladislav</t>
  </si>
  <si>
    <t>Horáček</t>
  </si>
  <si>
    <t>Ondřej</t>
  </si>
  <si>
    <t>Haráček</t>
  </si>
  <si>
    <t>Majerčík</t>
  </si>
  <si>
    <t>TJ Autoškoda Mladá Boleslav</t>
  </si>
  <si>
    <t>KK Kosmonosy "B"</t>
  </si>
  <si>
    <t>KK Kosmonosy</t>
  </si>
  <si>
    <t>Král Aleš</t>
  </si>
  <si>
    <t>Jungbauer Viktor</t>
  </si>
  <si>
    <t>Technické podmínky utkání:   KK Slavoj Praha  B – TJ Neratovice A A</t>
  </si>
  <si>
    <t>A/014</t>
  </si>
  <si>
    <t>Pravlovský Petr</t>
  </si>
  <si>
    <t>Šteiner</t>
  </si>
  <si>
    <t>Bubeník</t>
  </si>
  <si>
    <t/>
  </si>
  <si>
    <t>ŠŤASTNÝ</t>
  </si>
  <si>
    <t>PRAVLOVSKÝ</t>
  </si>
  <si>
    <t>BOŽKA</t>
  </si>
  <si>
    <t>KRÁL</t>
  </si>
  <si>
    <t>Miroslav</t>
  </si>
  <si>
    <t>ŠTEINER</t>
  </si>
  <si>
    <t>BUBENÍK</t>
  </si>
  <si>
    <t>Roman</t>
  </si>
  <si>
    <t>VACEK</t>
  </si>
  <si>
    <t>CYPRO</t>
  </si>
  <si>
    <t>Jozef</t>
  </si>
  <si>
    <t>ŠÁLEK(N)</t>
  </si>
  <si>
    <t>KAŠPAR</t>
  </si>
  <si>
    <t>Michaela</t>
  </si>
  <si>
    <t>KOZÁK</t>
  </si>
  <si>
    <t>BĚHOUNOVÁ</t>
  </si>
  <si>
    <t>TJ Neratovice A A</t>
  </si>
  <si>
    <t>KK Slavoj Praha  B</t>
  </si>
  <si>
    <t>27.10.2017</t>
  </si>
  <si>
    <t>Žižkov 1-4</t>
  </si>
  <si>
    <t>27.10.2017 Václav Tůma</t>
  </si>
  <si>
    <t>Start náhradníka Jiří Neumajer 23739</t>
  </si>
  <si>
    <t>S/0032</t>
  </si>
  <si>
    <t>Václav Tůma</t>
  </si>
  <si>
    <t>Petr Hartina</t>
  </si>
  <si>
    <t>Jiří Kadleček</t>
  </si>
  <si>
    <t>Václav</t>
  </si>
  <si>
    <t>Klička</t>
  </si>
  <si>
    <t>Dotlačil</t>
  </si>
  <si>
    <t>Neumajer</t>
  </si>
  <si>
    <t>Kadleček</t>
  </si>
  <si>
    <t>Tůma</t>
  </si>
  <si>
    <t>Vojtěch</t>
  </si>
  <si>
    <t>Krákora</t>
  </si>
  <si>
    <t>Hlaváček</t>
  </si>
  <si>
    <t>Vladimíra</t>
  </si>
  <si>
    <t>František</t>
  </si>
  <si>
    <t>Pavlatová</t>
  </si>
  <si>
    <t>Pícha</t>
  </si>
  <si>
    <t>Vlastimil</t>
  </si>
  <si>
    <t>Hartina</t>
  </si>
  <si>
    <t>Pírek</t>
  </si>
  <si>
    <t>KK Sparta Praha -  KK Sparta Praha A</t>
  </si>
  <si>
    <t>KK Vlašim -  KK Vlašim A</t>
  </si>
  <si>
    <t>KK Vlašim</t>
  </si>
  <si>
    <t>27.10.2017 Miloslav Rychetský</t>
  </si>
  <si>
    <t>Šmejkal Martin</t>
  </si>
  <si>
    <t>Keřtof Martin</t>
  </si>
  <si>
    <t>S/0112</t>
  </si>
  <si>
    <t>Miloslav Rychetský</t>
  </si>
  <si>
    <t>František Tesař</t>
  </si>
  <si>
    <t>Bohumír</t>
  </si>
  <si>
    <t>Kopecký</t>
  </si>
  <si>
    <t>Zdeněk</t>
  </si>
  <si>
    <t>Končel</t>
  </si>
  <si>
    <t>Šmejkal</t>
  </si>
  <si>
    <t>Jaroslav</t>
  </si>
  <si>
    <t>Čermák</t>
  </si>
  <si>
    <t>Kotek</t>
  </si>
  <si>
    <t>Jelínek</t>
  </si>
  <si>
    <t xml:space="preserve">Sommer </t>
  </si>
  <si>
    <t>Tesař</t>
  </si>
  <si>
    <t>Miloslav</t>
  </si>
  <si>
    <t>Rychetský</t>
  </si>
  <si>
    <t>TJ SPARTA KUTNÁ HORA "C"</t>
  </si>
  <si>
    <t>TJ SOKOL BRANDÝS NAD LABEM "A"</t>
  </si>
  <si>
    <t>BRANDÝS nad Labem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</si>
</sst>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5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52" fillId="33" borderId="9" applyNumberFormat="0" applyAlignment="0" applyProtection="0"/>
    <xf numFmtId="0" fontId="53" fillId="33" borderId="10" applyNumberFormat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409">
    <xf numFmtId="0" fontId="0" fillId="0" borderId="0" xfId="0" applyAlignment="1">
      <alignment/>
    </xf>
    <xf numFmtId="0" fontId="7" fillId="0" borderId="0" xfId="78" applyProtection="1">
      <alignment/>
      <protection hidden="1"/>
    </xf>
    <xf numFmtId="0" fontId="13" fillId="0" borderId="0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/>
      <protection hidden="1"/>
    </xf>
    <xf numFmtId="0" fontId="17" fillId="0" borderId="0" xfId="78" applyFont="1" applyProtection="1">
      <alignment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3" fillId="0" borderId="11" xfId="78" applyFont="1" applyBorder="1" applyAlignment="1" applyProtection="1">
      <alignment horizontal="right"/>
      <protection hidden="1"/>
    </xf>
    <xf numFmtId="0" fontId="13" fillId="0" borderId="11" xfId="78" applyFont="1" applyBorder="1" applyAlignment="1" applyProtection="1">
      <alignment/>
      <protection hidden="1"/>
    </xf>
    <xf numFmtId="0" fontId="7" fillId="0" borderId="12" xfId="78" applyBorder="1" applyAlignment="1" applyProtection="1">
      <alignment horizontal="left" wrapText="1" indent="1"/>
      <protection hidden="1"/>
    </xf>
    <xf numFmtId="0" fontId="7" fillId="0" borderId="13" xfId="78" applyBorder="1" applyAlignment="1" applyProtection="1">
      <alignment horizontal="left" wrapText="1" indent="1"/>
      <protection hidden="1"/>
    </xf>
    <xf numFmtId="0" fontId="7" fillId="0" borderId="14" xfId="78" applyBorder="1" applyAlignment="1" applyProtection="1">
      <alignment horizontal="left" indent="1"/>
      <protection hidden="1"/>
    </xf>
    <xf numFmtId="0" fontId="20" fillId="0" borderId="15" xfId="78" applyFont="1" applyBorder="1" applyAlignment="1" applyProtection="1">
      <alignment horizontal="center" vertical="center"/>
      <protection hidden="1" locked="0"/>
    </xf>
    <xf numFmtId="0" fontId="20" fillId="0" borderId="16" xfId="78" applyFont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Border="1" applyAlignment="1" applyProtection="1">
      <alignment horizontal="center" vertical="center"/>
      <protection hidden="1" locked="0"/>
    </xf>
    <xf numFmtId="170" fontId="13" fillId="0" borderId="17" xfId="78" applyNumberFormat="1" applyFont="1" applyBorder="1" applyAlignment="1" applyProtection="1">
      <alignment horizontal="center" vertical="center"/>
      <protection hidden="1" locked="0"/>
    </xf>
    <xf numFmtId="0" fontId="13" fillId="0" borderId="18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left" indent="1"/>
      <protection hidden="1"/>
    </xf>
    <xf numFmtId="0" fontId="13" fillId="0" borderId="20" xfId="78" applyFont="1" applyBorder="1" applyAlignment="1" applyProtection="1">
      <alignment horizontal="left" indent="1"/>
      <protection hidden="1"/>
    </xf>
    <xf numFmtId="0" fontId="13" fillId="0" borderId="21" xfId="78" applyFont="1" applyBorder="1" applyAlignment="1" applyProtection="1">
      <alignment horizontal="center"/>
      <protection hidden="1"/>
    </xf>
    <xf numFmtId="0" fontId="7" fillId="0" borderId="19" xfId="78" applyBorder="1" applyProtection="1">
      <alignment/>
      <protection hidden="1"/>
    </xf>
    <xf numFmtId="0" fontId="13" fillId="0" borderId="22" xfId="78" applyFont="1" applyBorder="1" applyAlignment="1" applyProtection="1">
      <alignment horizontal="center"/>
      <protection hidden="1"/>
    </xf>
    <xf numFmtId="0" fontId="13" fillId="0" borderId="23" xfId="78" applyFont="1" applyBorder="1" applyAlignment="1" applyProtection="1">
      <alignment horizontal="center"/>
      <protection hidden="1"/>
    </xf>
    <xf numFmtId="0" fontId="13" fillId="0" borderId="24" xfId="78" applyFont="1" applyBorder="1" applyAlignment="1" applyProtection="1">
      <alignment horizontal="left" indent="1"/>
      <protection hidden="1"/>
    </xf>
    <xf numFmtId="0" fontId="13" fillId="0" borderId="25" xfId="78" applyFont="1" applyBorder="1" applyAlignment="1" applyProtection="1">
      <alignment horizontal="left" indent="1"/>
      <protection hidden="1"/>
    </xf>
    <xf numFmtId="0" fontId="7" fillId="0" borderId="26" xfId="78" applyFont="1" applyBorder="1" applyAlignment="1" applyProtection="1">
      <alignment horizontal="left" indent="1"/>
      <protection hidden="1"/>
    </xf>
    <xf numFmtId="0" fontId="13" fillId="0" borderId="27" xfId="78" applyFont="1" applyBorder="1" applyAlignment="1" applyProtection="1">
      <alignment horizontal="left" indent="1"/>
      <protection hidden="1"/>
    </xf>
    <xf numFmtId="0" fontId="13" fillId="0" borderId="28" xfId="78" applyFont="1" applyBorder="1" applyAlignment="1" applyProtection="1">
      <alignment horizontal="left" indent="1"/>
      <protection hidden="1"/>
    </xf>
    <xf numFmtId="0" fontId="13" fillId="0" borderId="29" xfId="78" applyFont="1" applyBorder="1" applyAlignment="1" applyProtection="1">
      <alignment horizontal="left" indent="1"/>
      <protection hidden="1"/>
    </xf>
    <xf numFmtId="0" fontId="13" fillId="0" borderId="30" xfId="78" applyFont="1" applyBorder="1" applyAlignment="1" applyProtection="1">
      <alignment horizontal="left" indent="1"/>
      <protection hidden="1"/>
    </xf>
    <xf numFmtId="0" fontId="11" fillId="0" borderId="31" xfId="78" applyFont="1" applyBorder="1" applyAlignment="1" applyProtection="1">
      <alignment horizontal="left" indent="1"/>
      <protection hidden="1"/>
    </xf>
    <xf numFmtId="0" fontId="13" fillId="0" borderId="31" xfId="78" applyFont="1" applyBorder="1" applyAlignment="1" applyProtection="1">
      <alignment horizontal="left" indent="1"/>
      <protection hidden="1"/>
    </xf>
    <xf numFmtId="0" fontId="16" fillId="40" borderId="32" xfId="78" applyFont="1" applyFill="1" applyBorder="1" applyAlignment="1" applyProtection="1">
      <alignment horizontal="center" vertical="center"/>
      <protection hidden="1"/>
    </xf>
    <xf numFmtId="0" fontId="17" fillId="0" borderId="32" xfId="78" applyFont="1" applyBorder="1" applyAlignment="1" applyProtection="1">
      <alignment horizontal="center" vertical="center"/>
      <protection hidden="1"/>
    </xf>
    <xf numFmtId="0" fontId="19" fillId="0" borderId="32" xfId="78" applyFont="1" applyBorder="1" applyAlignment="1" applyProtection="1">
      <alignment horizontal="center" vertical="center"/>
      <protection hidden="1"/>
    </xf>
    <xf numFmtId="0" fontId="19" fillId="0" borderId="33" xfId="78" applyFont="1" applyBorder="1" applyAlignment="1" applyProtection="1">
      <alignment horizontal="center" vertical="center"/>
      <protection hidden="1"/>
    </xf>
    <xf numFmtId="0" fontId="19" fillId="0" borderId="34" xfId="78" applyFont="1" applyBorder="1" applyAlignment="1" applyProtection="1">
      <alignment horizontal="center" vertical="center"/>
      <protection hidden="1"/>
    </xf>
    <xf numFmtId="0" fontId="19" fillId="0" borderId="35" xfId="78" applyFont="1" applyBorder="1" applyAlignment="1" applyProtection="1">
      <alignment horizontal="center" vertical="center"/>
      <protection hidden="1"/>
    </xf>
    <xf numFmtId="0" fontId="15" fillId="0" borderId="36" xfId="78" applyFont="1" applyBorder="1" applyAlignment="1" applyProtection="1">
      <alignment horizontal="right" vertical="center"/>
      <protection hidden="1"/>
    </xf>
    <xf numFmtId="0" fontId="7" fillId="0" borderId="37" xfId="78" applyBorder="1" applyAlignment="1" applyProtection="1">
      <alignment vertical="center"/>
      <protection hidden="1"/>
    </xf>
    <xf numFmtId="0" fontId="7" fillId="0" borderId="38" xfId="78" applyBorder="1" applyAlignment="1" applyProtection="1">
      <alignment vertical="center"/>
      <protection hidden="1"/>
    </xf>
    <xf numFmtId="0" fontId="19" fillId="0" borderId="39" xfId="78" applyFont="1" applyBorder="1" applyAlignment="1" applyProtection="1">
      <alignment horizontal="center" vertical="center"/>
      <protection hidden="1"/>
    </xf>
    <xf numFmtId="0" fontId="19" fillId="0" borderId="40" xfId="78" applyFont="1" applyBorder="1" applyAlignment="1" applyProtection="1">
      <alignment horizontal="center" vertical="center"/>
      <protection hidden="1"/>
    </xf>
    <xf numFmtId="0" fontId="19" fillId="0" borderId="41" xfId="78" applyFont="1" applyBorder="1" applyAlignment="1" applyProtection="1">
      <alignment horizontal="center" vertical="center"/>
      <protection hidden="1"/>
    </xf>
    <xf numFmtId="0" fontId="13" fillId="0" borderId="42" xfId="78" applyFont="1" applyBorder="1" applyAlignment="1" applyProtection="1">
      <alignment horizontal="center" vertical="center"/>
      <protection hidden="1"/>
    </xf>
    <xf numFmtId="0" fontId="7" fillId="0" borderId="43" xfId="78" applyFont="1" applyBorder="1" applyAlignment="1" applyProtection="1">
      <alignment horizontal="center" vertical="center"/>
      <protection hidden="1"/>
    </xf>
    <xf numFmtId="0" fontId="7" fillId="0" borderId="44" xfId="78" applyFont="1" applyBorder="1" applyAlignment="1" applyProtection="1">
      <alignment horizontal="center" vertical="center"/>
      <protection hidden="1"/>
    </xf>
    <xf numFmtId="0" fontId="7" fillId="0" borderId="45" xfId="78" applyFont="1" applyBorder="1" applyAlignment="1" applyProtection="1">
      <alignment horizontal="center" vertical="center"/>
      <protection hidden="1" locked="0"/>
    </xf>
    <xf numFmtId="0" fontId="7" fillId="0" borderId="46" xfId="78" applyFont="1" applyBorder="1" applyAlignment="1" applyProtection="1">
      <alignment horizontal="center" vertical="center"/>
      <protection hidden="1" locked="0"/>
    </xf>
    <xf numFmtId="0" fontId="13" fillId="0" borderId="43" xfId="78" applyFont="1" applyBorder="1" applyAlignment="1" applyProtection="1">
      <alignment horizontal="center" vertical="center"/>
      <protection hidden="1"/>
    </xf>
    <xf numFmtId="0" fontId="7" fillId="0" borderId="47" xfId="78" applyFont="1" applyBorder="1" applyAlignment="1" applyProtection="1">
      <alignment horizontal="center" vertical="center"/>
      <protection hidden="1"/>
    </xf>
    <xf numFmtId="0" fontId="7" fillId="0" borderId="48" xfId="78" applyFont="1" applyBorder="1" applyAlignment="1" applyProtection="1">
      <alignment horizontal="center" vertical="center"/>
      <protection hidden="1"/>
    </xf>
    <xf numFmtId="0" fontId="7" fillId="0" borderId="16" xfId="78" applyFont="1" applyBorder="1" applyAlignment="1" applyProtection="1">
      <alignment horizontal="center" vertical="center"/>
      <protection hidden="1" locked="0"/>
    </xf>
    <xf numFmtId="0" fontId="7" fillId="0" borderId="49" xfId="78" applyFont="1" applyBorder="1" applyAlignment="1" applyProtection="1">
      <alignment horizontal="center" vertical="center"/>
      <protection hidden="1" locked="0"/>
    </xf>
    <xf numFmtId="0" fontId="13" fillId="0" borderId="47" xfId="78" applyFont="1" applyBorder="1" applyAlignment="1" applyProtection="1">
      <alignment horizontal="center" vertical="center"/>
      <protection hidden="1"/>
    </xf>
    <xf numFmtId="0" fontId="7" fillId="0" borderId="50" xfId="78" applyFont="1" applyBorder="1" applyAlignment="1" applyProtection="1">
      <alignment horizontal="center" vertical="center"/>
      <protection hidden="1"/>
    </xf>
    <xf numFmtId="0" fontId="7" fillId="0" borderId="51" xfId="78" applyFont="1" applyBorder="1" applyAlignment="1" applyProtection="1">
      <alignment horizontal="center" vertical="center"/>
      <protection hidden="1"/>
    </xf>
    <xf numFmtId="0" fontId="7" fillId="0" borderId="52" xfId="78" applyFont="1" applyBorder="1" applyAlignment="1" applyProtection="1">
      <alignment horizontal="center" vertical="center"/>
      <protection hidden="1" locked="0"/>
    </xf>
    <xf numFmtId="0" fontId="7" fillId="0" borderId="53" xfId="78" applyFont="1" applyBorder="1" applyAlignment="1" applyProtection="1">
      <alignment horizontal="center" vertical="center"/>
      <protection hidden="1" locked="0"/>
    </xf>
    <xf numFmtId="0" fontId="13" fillId="0" borderId="50" xfId="78" applyFont="1" applyBorder="1" applyAlignment="1" applyProtection="1">
      <alignment horizontal="center" vertical="center"/>
      <protection hidden="1"/>
    </xf>
    <xf numFmtId="0" fontId="13" fillId="0" borderId="54" xfId="78" applyFont="1" applyBorder="1" applyAlignment="1" applyProtection="1">
      <alignment horizontal="center" vertical="top"/>
      <protection hidden="1"/>
    </xf>
    <xf numFmtId="0" fontId="13" fillId="0" borderId="55" xfId="78" applyFont="1" applyBorder="1" applyAlignment="1" applyProtection="1">
      <alignment horizontal="center" vertical="top"/>
      <protection hidden="1"/>
    </xf>
    <xf numFmtId="0" fontId="13" fillId="0" borderId="56" xfId="78" applyFont="1" applyBorder="1" applyAlignment="1" applyProtection="1">
      <alignment horizontal="center" vertical="top"/>
      <protection hidden="1"/>
    </xf>
    <xf numFmtId="0" fontId="13" fillId="0" borderId="57" xfId="78" applyFont="1" applyBorder="1" applyAlignment="1" applyProtection="1">
      <alignment horizontal="center" vertical="top"/>
      <protection hidden="1"/>
    </xf>
    <xf numFmtId="0" fontId="13" fillId="0" borderId="58" xfId="78" applyFont="1" applyBorder="1" applyAlignment="1" applyProtection="1">
      <alignment horizontal="center" vertical="top"/>
      <protection hidden="1"/>
    </xf>
    <xf numFmtId="0" fontId="15" fillId="40" borderId="38" xfId="78" applyFont="1" applyFill="1" applyBorder="1" applyAlignment="1" applyProtection="1">
      <alignment horizontal="left" vertical="top" indent="1"/>
      <protection hidden="1"/>
    </xf>
    <xf numFmtId="165" fontId="18" fillId="0" borderId="59" xfId="78" applyNumberFormat="1" applyFont="1" applyBorder="1" applyAlignment="1" applyProtection="1">
      <alignment horizontal="left" vertical="center" indent="1"/>
      <protection hidden="1" locked="0"/>
    </xf>
    <xf numFmtId="165" fontId="7" fillId="0" borderId="60" xfId="78" applyNumberFormat="1" applyBorder="1" applyAlignment="1" applyProtection="1">
      <alignment horizontal="left" vertical="center" indent="1"/>
      <protection hidden="1" locked="0"/>
    </xf>
    <xf numFmtId="0" fontId="7" fillId="0" borderId="0" xfId="78" applyFill="1" applyProtection="1">
      <alignment/>
      <protection hidden="1"/>
    </xf>
    <xf numFmtId="0" fontId="13" fillId="0" borderId="11" xfId="78" applyFont="1" applyFill="1" applyBorder="1" applyAlignment="1" applyProtection="1">
      <alignment horizontal="right"/>
      <protection hidden="1"/>
    </xf>
    <xf numFmtId="0" fontId="13" fillId="0" borderId="11" xfId="78" applyFont="1" applyFill="1" applyBorder="1" applyAlignment="1" applyProtection="1">
      <alignment/>
      <protection hidden="1"/>
    </xf>
    <xf numFmtId="0" fontId="7" fillId="0" borderId="12" xfId="78" applyFill="1" applyBorder="1" applyAlignment="1" applyProtection="1">
      <alignment horizontal="left" wrapText="1" indent="1"/>
      <protection hidden="1"/>
    </xf>
    <xf numFmtId="0" fontId="7" fillId="0" borderId="13" xfId="78" applyFill="1" applyBorder="1" applyAlignment="1" applyProtection="1">
      <alignment horizontal="left" wrapText="1" indent="1"/>
      <protection hidden="1"/>
    </xf>
    <xf numFmtId="0" fontId="7" fillId="0" borderId="14" xfId="78" applyFill="1" applyBorder="1" applyAlignment="1" applyProtection="1">
      <alignment horizontal="left" indent="1"/>
      <protection hidden="1"/>
    </xf>
    <xf numFmtId="0" fontId="20" fillId="0" borderId="15" xfId="78" applyFont="1" applyFill="1" applyBorder="1" applyAlignment="1" applyProtection="1">
      <alignment horizontal="center" vertical="center"/>
      <protection hidden="1" locked="0"/>
    </xf>
    <xf numFmtId="0" fontId="20" fillId="0" borderId="16" xfId="78" applyFont="1" applyFill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78" applyFont="1" applyFill="1" applyBorder="1" applyAlignment="1" applyProtection="1">
      <alignment horizontal="left" indent="1"/>
      <protection hidden="1"/>
    </xf>
    <xf numFmtId="170" fontId="13" fillId="0" borderId="17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left" indent="1"/>
      <protection hidden="1"/>
    </xf>
    <xf numFmtId="0" fontId="13" fillId="0" borderId="20" xfId="78" applyFont="1" applyFill="1" applyBorder="1" applyAlignment="1" applyProtection="1">
      <alignment horizontal="left" indent="1"/>
      <protection hidden="1"/>
    </xf>
    <xf numFmtId="0" fontId="13" fillId="0" borderId="21" xfId="78" applyFont="1" applyFill="1" applyBorder="1" applyAlignment="1" applyProtection="1">
      <alignment horizontal="center"/>
      <protection hidden="1"/>
    </xf>
    <xf numFmtId="0" fontId="7" fillId="0" borderId="19" xfId="78" applyFill="1" applyBorder="1" applyProtection="1">
      <alignment/>
      <protection hidden="1"/>
    </xf>
    <xf numFmtId="0" fontId="13" fillId="0" borderId="22" xfId="78" applyFont="1" applyFill="1" applyBorder="1" applyAlignment="1" applyProtection="1">
      <alignment horizontal="center"/>
      <protection hidden="1"/>
    </xf>
    <xf numFmtId="0" fontId="13" fillId="0" borderId="23" xfId="78" applyFont="1" applyFill="1" applyBorder="1" applyAlignment="1" applyProtection="1">
      <alignment horizontal="center"/>
      <protection hidden="1"/>
    </xf>
    <xf numFmtId="0" fontId="13" fillId="0" borderId="24" xfId="78" applyFont="1" applyFill="1" applyBorder="1" applyAlignment="1" applyProtection="1">
      <alignment horizontal="left" indent="1"/>
      <protection hidden="1"/>
    </xf>
    <xf numFmtId="0" fontId="13" fillId="0" borderId="25" xfId="78" applyFont="1" applyFill="1" applyBorder="1" applyAlignment="1" applyProtection="1">
      <alignment horizontal="left" indent="1"/>
      <protection hidden="1"/>
    </xf>
    <xf numFmtId="0" fontId="7" fillId="0" borderId="26" xfId="78" applyFont="1" applyFill="1" applyBorder="1" applyAlignment="1" applyProtection="1">
      <alignment horizontal="left" indent="1"/>
      <protection hidden="1"/>
    </xf>
    <xf numFmtId="0" fontId="13" fillId="0" borderId="27" xfId="78" applyFont="1" applyFill="1" applyBorder="1" applyAlignment="1" applyProtection="1">
      <alignment horizontal="left" indent="1"/>
      <protection hidden="1"/>
    </xf>
    <xf numFmtId="0" fontId="13" fillId="0" borderId="28" xfId="78" applyFont="1" applyFill="1" applyBorder="1" applyAlignment="1" applyProtection="1">
      <alignment horizontal="left" indent="1"/>
      <protection hidden="1"/>
    </xf>
    <xf numFmtId="0" fontId="13" fillId="0" borderId="29" xfId="78" applyFont="1" applyFill="1" applyBorder="1" applyAlignment="1" applyProtection="1">
      <alignment horizontal="left" indent="1"/>
      <protection hidden="1"/>
    </xf>
    <xf numFmtId="0" fontId="13" fillId="0" borderId="30" xfId="78" applyFont="1" applyFill="1" applyBorder="1" applyAlignment="1" applyProtection="1">
      <alignment horizontal="left" indent="1"/>
      <protection hidden="1"/>
    </xf>
    <xf numFmtId="0" fontId="11" fillId="0" borderId="0" xfId="78" applyFont="1" applyFill="1" applyBorder="1" applyAlignment="1" applyProtection="1">
      <alignment horizontal="left" indent="1"/>
      <protection hidden="1"/>
    </xf>
    <xf numFmtId="0" fontId="11" fillId="0" borderId="31" xfId="78" applyFont="1" applyFill="1" applyBorder="1" applyAlignment="1" applyProtection="1">
      <alignment horizontal="left" indent="1"/>
      <protection hidden="1"/>
    </xf>
    <xf numFmtId="0" fontId="13" fillId="0" borderId="31" xfId="78" applyFont="1" applyFill="1" applyBorder="1" applyAlignment="1" applyProtection="1">
      <alignment horizontal="left" indent="1"/>
      <protection hidden="1"/>
    </xf>
    <xf numFmtId="0" fontId="13" fillId="0" borderId="0" xfId="78" applyFont="1" applyFill="1" applyAlignment="1" applyProtection="1">
      <alignment horizontal="right"/>
      <protection hidden="1"/>
    </xf>
    <xf numFmtId="0" fontId="17" fillId="0" borderId="0" xfId="78" applyFont="1" applyFill="1" applyProtection="1">
      <alignment/>
      <protection hidden="1"/>
    </xf>
    <xf numFmtId="0" fontId="13" fillId="0" borderId="0" xfId="78" applyFont="1" applyFill="1" applyAlignment="1" applyProtection="1">
      <alignment horizontal="left" indent="1"/>
      <protection hidden="1"/>
    </xf>
    <xf numFmtId="0" fontId="13" fillId="0" borderId="0" xfId="78" applyFont="1" applyFill="1" applyAlignment="1" applyProtection="1">
      <alignment horizontal="right" indent="1"/>
      <protection hidden="1"/>
    </xf>
    <xf numFmtId="0" fontId="15" fillId="0" borderId="0" xfId="78" applyFont="1" applyFill="1" applyBorder="1" applyAlignment="1" applyProtection="1">
      <alignment horizontal="center" vertical="center"/>
      <protection hidden="1"/>
    </xf>
    <xf numFmtId="0" fontId="16" fillId="0" borderId="32" xfId="78" applyFont="1" applyFill="1" applyBorder="1" applyAlignment="1" applyProtection="1">
      <alignment horizontal="center" vertical="center"/>
      <protection hidden="1"/>
    </xf>
    <xf numFmtId="0" fontId="17" fillId="0" borderId="32" xfId="78" applyFont="1" applyFill="1" applyBorder="1" applyAlignment="1" applyProtection="1">
      <alignment horizontal="center" vertical="center"/>
      <protection hidden="1"/>
    </xf>
    <xf numFmtId="0" fontId="19" fillId="0" borderId="32" xfId="78" applyFont="1" applyFill="1" applyBorder="1" applyAlignment="1" applyProtection="1">
      <alignment horizontal="center" vertical="center"/>
      <protection hidden="1"/>
    </xf>
    <xf numFmtId="0" fontId="19" fillId="0" borderId="33" xfId="78" applyFont="1" applyFill="1" applyBorder="1" applyAlignment="1" applyProtection="1">
      <alignment horizontal="center" vertical="center"/>
      <protection hidden="1"/>
    </xf>
    <xf numFmtId="0" fontId="19" fillId="0" borderId="34" xfId="78" applyFont="1" applyFill="1" applyBorder="1" applyAlignment="1" applyProtection="1">
      <alignment horizontal="center" vertical="center"/>
      <protection hidden="1"/>
    </xf>
    <xf numFmtId="0" fontId="19" fillId="0" borderId="35" xfId="78" applyFont="1" applyFill="1" applyBorder="1" applyAlignment="1" applyProtection="1">
      <alignment horizontal="center" vertical="center"/>
      <protection hidden="1"/>
    </xf>
    <xf numFmtId="0" fontId="15" fillId="0" borderId="36" xfId="78" applyFont="1" applyFill="1" applyBorder="1" applyAlignment="1" applyProtection="1">
      <alignment horizontal="right" vertical="center"/>
      <protection hidden="1"/>
    </xf>
    <xf numFmtId="0" fontId="7" fillId="0" borderId="37" xfId="78" applyFill="1" applyBorder="1" applyAlignment="1" applyProtection="1">
      <alignment vertical="center"/>
      <protection hidden="1"/>
    </xf>
    <xf numFmtId="0" fontId="7" fillId="0" borderId="38" xfId="78" applyFill="1" applyBorder="1" applyAlignment="1" applyProtection="1">
      <alignment vertical="center"/>
      <protection hidden="1"/>
    </xf>
    <xf numFmtId="0" fontId="19" fillId="0" borderId="39" xfId="78" applyFont="1" applyFill="1" applyBorder="1" applyAlignment="1" applyProtection="1">
      <alignment horizontal="center" vertical="center"/>
      <protection hidden="1"/>
    </xf>
    <xf numFmtId="0" fontId="19" fillId="0" borderId="40" xfId="78" applyFont="1" applyFill="1" applyBorder="1" applyAlignment="1" applyProtection="1">
      <alignment horizontal="center" vertical="center"/>
      <protection hidden="1"/>
    </xf>
    <xf numFmtId="0" fontId="19" fillId="0" borderId="41" xfId="78" applyFont="1" applyFill="1" applyBorder="1" applyAlignment="1" applyProtection="1">
      <alignment horizontal="center" vertical="center"/>
      <protection hidden="1"/>
    </xf>
    <xf numFmtId="0" fontId="13" fillId="0" borderId="42" xfId="78" applyFont="1" applyFill="1" applyBorder="1" applyAlignment="1" applyProtection="1">
      <alignment horizontal="center" vertical="center"/>
      <protection hidden="1"/>
    </xf>
    <xf numFmtId="0" fontId="7" fillId="0" borderId="43" xfId="78" applyFont="1" applyFill="1" applyBorder="1" applyAlignment="1" applyProtection="1">
      <alignment horizontal="center" vertical="center"/>
      <protection hidden="1"/>
    </xf>
    <xf numFmtId="0" fontId="7" fillId="0" borderId="44" xfId="78" applyFont="1" applyFill="1" applyBorder="1" applyAlignment="1" applyProtection="1">
      <alignment horizontal="center" vertical="center"/>
      <protection hidden="1"/>
    </xf>
    <xf numFmtId="0" fontId="7" fillId="0" borderId="45" xfId="78" applyFont="1" applyFill="1" applyBorder="1" applyAlignment="1" applyProtection="1">
      <alignment horizontal="center" vertical="center"/>
      <protection hidden="1" locked="0"/>
    </xf>
    <xf numFmtId="0" fontId="7" fillId="0" borderId="46" xfId="78" applyFont="1" applyFill="1" applyBorder="1" applyAlignment="1" applyProtection="1">
      <alignment horizontal="center" vertical="center"/>
      <protection hidden="1" locked="0"/>
    </xf>
    <xf numFmtId="0" fontId="13" fillId="0" borderId="43" xfId="78" applyFont="1" applyFill="1" applyBorder="1" applyAlignment="1" applyProtection="1">
      <alignment horizontal="center" vertical="center"/>
      <protection hidden="1"/>
    </xf>
    <xf numFmtId="0" fontId="14" fillId="0" borderId="0" xfId="78" applyFont="1" applyFill="1" applyAlignment="1" applyProtection="1">
      <alignment horizontal="center" vertical="center"/>
      <protection hidden="1"/>
    </xf>
    <xf numFmtId="0" fontId="7" fillId="0" borderId="47" xfId="78" applyFont="1" applyFill="1" applyBorder="1" applyAlignment="1" applyProtection="1">
      <alignment horizontal="center" vertical="center"/>
      <protection hidden="1"/>
    </xf>
    <xf numFmtId="0" fontId="7" fillId="0" borderId="48" xfId="78" applyFont="1" applyFill="1" applyBorder="1" applyAlignment="1" applyProtection="1">
      <alignment horizontal="center" vertical="center"/>
      <protection hidden="1"/>
    </xf>
    <xf numFmtId="0" fontId="7" fillId="0" borderId="16" xfId="78" applyFont="1" applyFill="1" applyBorder="1" applyAlignment="1" applyProtection="1">
      <alignment horizontal="center" vertical="center"/>
      <protection hidden="1" locked="0"/>
    </xf>
    <xf numFmtId="0" fontId="7" fillId="0" borderId="49" xfId="78" applyFont="1" applyFill="1" applyBorder="1" applyAlignment="1" applyProtection="1">
      <alignment horizontal="center" vertical="center"/>
      <protection hidden="1" locked="0"/>
    </xf>
    <xf numFmtId="0" fontId="13" fillId="0" borderId="47" xfId="78" applyFont="1" applyFill="1" applyBorder="1" applyAlignment="1" applyProtection="1">
      <alignment horizontal="center" vertical="center"/>
      <protection hidden="1"/>
    </xf>
    <xf numFmtId="0" fontId="7" fillId="0" borderId="50" xfId="78" applyFont="1" applyFill="1" applyBorder="1" applyAlignment="1" applyProtection="1">
      <alignment horizontal="center" vertical="center"/>
      <protection hidden="1"/>
    </xf>
    <xf numFmtId="0" fontId="7" fillId="0" borderId="51" xfId="78" applyFont="1" applyFill="1" applyBorder="1" applyAlignment="1" applyProtection="1">
      <alignment horizontal="center" vertical="center"/>
      <protection hidden="1"/>
    </xf>
    <xf numFmtId="0" fontId="7" fillId="0" borderId="52" xfId="78" applyFont="1" applyFill="1" applyBorder="1" applyAlignment="1" applyProtection="1">
      <alignment horizontal="center" vertical="center"/>
      <protection hidden="1" locked="0"/>
    </xf>
    <xf numFmtId="0" fontId="7" fillId="0" borderId="53" xfId="78" applyFont="1" applyFill="1" applyBorder="1" applyAlignment="1" applyProtection="1">
      <alignment horizontal="center" vertical="center"/>
      <protection hidden="1" locked="0"/>
    </xf>
    <xf numFmtId="0" fontId="13" fillId="0" borderId="50" xfId="78" applyFont="1" applyFill="1" applyBorder="1" applyAlignment="1" applyProtection="1">
      <alignment horizontal="center" vertical="center"/>
      <protection hidden="1"/>
    </xf>
    <xf numFmtId="0" fontId="7" fillId="0" borderId="0" xfId="78" applyFill="1" applyBorder="1" applyProtection="1">
      <alignment/>
      <protection hidden="1"/>
    </xf>
    <xf numFmtId="0" fontId="13" fillId="0" borderId="54" xfId="78" applyFont="1" applyFill="1" applyBorder="1" applyAlignment="1" applyProtection="1">
      <alignment horizontal="center" vertical="top"/>
      <protection hidden="1"/>
    </xf>
    <xf numFmtId="0" fontId="13" fillId="0" borderId="55" xfId="78" applyFont="1" applyFill="1" applyBorder="1" applyAlignment="1" applyProtection="1">
      <alignment horizontal="center" vertical="top"/>
      <protection hidden="1"/>
    </xf>
    <xf numFmtId="0" fontId="13" fillId="0" borderId="56" xfId="78" applyFont="1" applyFill="1" applyBorder="1" applyAlignment="1" applyProtection="1">
      <alignment horizontal="center" vertical="top"/>
      <protection hidden="1"/>
    </xf>
    <xf numFmtId="0" fontId="13" fillId="0" borderId="57" xfId="78" applyFont="1" applyFill="1" applyBorder="1" applyAlignment="1" applyProtection="1">
      <alignment horizontal="center" vertical="top"/>
      <protection hidden="1"/>
    </xf>
    <xf numFmtId="0" fontId="13" fillId="0" borderId="58" xfId="78" applyFont="1" applyFill="1" applyBorder="1" applyAlignment="1" applyProtection="1">
      <alignment horizontal="center" vertical="top"/>
      <protection hidden="1"/>
    </xf>
    <xf numFmtId="0" fontId="15" fillId="0" borderId="38" xfId="78" applyFont="1" applyFill="1" applyBorder="1" applyAlignment="1" applyProtection="1">
      <alignment horizontal="left" vertical="top" indent="1"/>
      <protection hidden="1"/>
    </xf>
    <xf numFmtId="0" fontId="17" fillId="0" borderId="61" xfId="78" applyFont="1" applyBorder="1" applyAlignment="1" applyProtection="1">
      <alignment horizontal="center" vertical="center"/>
      <protection hidden="1"/>
    </xf>
    <xf numFmtId="0" fontId="17" fillId="0" borderId="62" xfId="78" applyFont="1" applyBorder="1" applyAlignment="1" applyProtection="1">
      <alignment horizontal="center" vertical="center"/>
      <protection hidden="1"/>
    </xf>
    <xf numFmtId="0" fontId="14" fillId="0" borderId="63" xfId="78" applyFont="1" applyBorder="1" applyAlignment="1" applyProtection="1">
      <alignment horizontal="left" vertical="center" indent="1"/>
      <protection hidden="1" locked="0"/>
    </xf>
    <xf numFmtId="0" fontId="14" fillId="0" borderId="64" xfId="78" applyFont="1" applyBorder="1" applyAlignment="1" applyProtection="1">
      <alignment horizontal="left" vertical="center" indent="1"/>
      <protection hidden="1" locked="0"/>
    </xf>
    <xf numFmtId="0" fontId="14" fillId="0" borderId="65" xfId="78" applyFont="1" applyBorder="1" applyAlignment="1" applyProtection="1">
      <alignment horizontal="left" vertical="center" indent="1"/>
      <protection hidden="1" locked="0"/>
    </xf>
    <xf numFmtId="0" fontId="14" fillId="0" borderId="66" xfId="78" applyFont="1" applyBorder="1" applyAlignment="1" applyProtection="1">
      <alignment horizontal="left" vertical="center" indent="1"/>
      <protection hidden="1" locked="0"/>
    </xf>
    <xf numFmtId="0" fontId="14" fillId="0" borderId="65" xfId="78" applyFont="1" applyBorder="1" applyAlignment="1" applyProtection="1">
      <alignment horizontal="left" vertical="top" indent="1"/>
      <protection hidden="1" locked="0"/>
    </xf>
    <xf numFmtId="0" fontId="14" fillId="0" borderId="66" xfId="78" applyFont="1" applyBorder="1" applyAlignment="1" applyProtection="1">
      <alignment horizontal="left" vertical="top" indent="1"/>
      <protection hidden="1" locked="0"/>
    </xf>
    <xf numFmtId="0" fontId="14" fillId="0" borderId="67" xfId="78" applyFont="1" applyBorder="1" applyAlignment="1" applyProtection="1">
      <alignment horizontal="left" vertical="top" indent="1"/>
      <protection hidden="1" locked="0"/>
    </xf>
    <xf numFmtId="0" fontId="14" fillId="0" borderId="68" xfId="78" applyFont="1" applyBorder="1" applyAlignment="1" applyProtection="1">
      <alignment horizontal="left" vertical="top" indent="1"/>
      <protection hidden="1" locked="0"/>
    </xf>
    <xf numFmtId="165" fontId="18" fillId="0" borderId="59" xfId="78" applyNumberFormat="1" applyFont="1" applyBorder="1" applyAlignment="1" applyProtection="1">
      <alignment horizontal="left" vertical="center" indent="1"/>
      <protection hidden="1" locked="0"/>
    </xf>
    <xf numFmtId="165" fontId="7" fillId="0" borderId="60" xfId="78" applyNumberFormat="1" applyBorder="1" applyAlignment="1" applyProtection="1">
      <alignment horizontal="left" vertical="center" indent="1"/>
      <protection hidden="1" locked="0"/>
    </xf>
    <xf numFmtId="0" fontId="13" fillId="0" borderId="61" xfId="78" applyFont="1" applyBorder="1" applyAlignment="1" applyProtection="1">
      <alignment horizontal="center" vertical="center" wrapText="1"/>
      <protection hidden="1"/>
    </xf>
    <xf numFmtId="0" fontId="13" fillId="0" borderId="62" xfId="78" applyFont="1" applyBorder="1" applyAlignment="1" applyProtection="1">
      <alignment horizontal="center" vertical="center" wrapText="1"/>
      <protection hidden="1"/>
    </xf>
    <xf numFmtId="0" fontId="13" fillId="0" borderId="63" xfId="78" applyFont="1" applyBorder="1" applyAlignment="1" applyProtection="1">
      <alignment horizontal="left" indent="1"/>
      <protection hidden="1"/>
    </xf>
    <xf numFmtId="0" fontId="7" fillId="0" borderId="64" xfId="78" applyBorder="1" applyAlignment="1" applyProtection="1">
      <alignment horizontal="left" indent="1"/>
      <protection hidden="1"/>
    </xf>
    <xf numFmtId="0" fontId="13" fillId="0" borderId="69" xfId="78" applyFont="1" applyBorder="1" applyAlignment="1" applyProtection="1">
      <alignment horizontal="left" indent="1"/>
      <protection hidden="1"/>
    </xf>
    <xf numFmtId="0" fontId="7" fillId="0" borderId="70" xfId="78" applyBorder="1" applyAlignment="1" applyProtection="1">
      <alignment horizontal="left" indent="1"/>
      <protection hidden="1"/>
    </xf>
    <xf numFmtId="0" fontId="13" fillId="0" borderId="71" xfId="78" applyFont="1" applyBorder="1" applyAlignment="1" applyProtection="1">
      <alignment horizontal="center"/>
      <protection hidden="1"/>
    </xf>
    <xf numFmtId="0" fontId="13" fillId="0" borderId="72" xfId="78" applyFont="1" applyBorder="1" applyAlignment="1" applyProtection="1">
      <alignment horizontal="center"/>
      <protection hidden="1"/>
    </xf>
    <xf numFmtId="0" fontId="13" fillId="0" borderId="73" xfId="78" applyFont="1" applyBorder="1" applyAlignment="1" applyProtection="1">
      <alignment horizontal="center"/>
      <protection hidden="1"/>
    </xf>
    <xf numFmtId="0" fontId="16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6" xfId="78" applyFont="1" applyFill="1" applyBorder="1" applyAlignment="1" applyProtection="1">
      <alignment horizontal="left" vertical="center" indent="1"/>
      <protection hidden="1" locked="0"/>
    </xf>
    <xf numFmtId="0" fontId="11" fillId="0" borderId="0" xfId="78" applyFont="1" applyAlignment="1" applyProtection="1">
      <alignment vertical="center" wrapText="1"/>
      <protection hidden="1"/>
    </xf>
    <xf numFmtId="0" fontId="11" fillId="0" borderId="74" xfId="78" applyFont="1" applyBorder="1" applyAlignment="1" applyProtection="1">
      <alignment vertical="center" wrapText="1"/>
      <protection hidden="1"/>
    </xf>
    <xf numFmtId="0" fontId="12" fillId="0" borderId="0" xfId="78" applyFont="1" applyAlignment="1" applyProtection="1">
      <alignment horizontal="center"/>
      <protection hidden="1"/>
    </xf>
    <xf numFmtId="0" fontId="13" fillId="0" borderId="75" xfId="78" applyFont="1" applyBorder="1" applyAlignment="1" applyProtection="1">
      <alignment horizontal="center"/>
      <protection hidden="1"/>
    </xf>
    <xf numFmtId="0" fontId="13" fillId="0" borderId="76" xfId="78" applyFont="1" applyBorder="1" applyAlignment="1" applyProtection="1">
      <alignment horizontal="center"/>
      <protection hidden="1"/>
    </xf>
    <xf numFmtId="0" fontId="14" fillId="0" borderId="77" xfId="78" applyFont="1" applyBorder="1" applyAlignment="1" applyProtection="1">
      <alignment horizontal="left" indent="1"/>
      <protection hidden="1" locked="0"/>
    </xf>
    <xf numFmtId="0" fontId="13" fillId="0" borderId="0" xfId="78" applyFont="1" applyAlignment="1" applyProtection="1">
      <alignment horizontal="right"/>
      <protection hidden="1"/>
    </xf>
    <xf numFmtId="0" fontId="14" fillId="0" borderId="77" xfId="78" applyFont="1" applyBorder="1" applyAlignment="1" applyProtection="1">
      <alignment horizontal="center"/>
      <protection hidden="1" locked="0"/>
    </xf>
    <xf numFmtId="0" fontId="15" fillId="0" borderId="32" xfId="78" applyFont="1" applyBorder="1" applyAlignment="1" applyProtection="1">
      <alignment horizontal="center" vertical="center"/>
      <protection hidden="1"/>
    </xf>
    <xf numFmtId="0" fontId="7" fillId="0" borderId="78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79" xfId="78" applyFont="1" applyBorder="1" applyAlignment="1" applyProtection="1">
      <alignment horizontal="left" indent="1"/>
      <protection hidden="1"/>
    </xf>
    <xf numFmtId="14" fontId="18" fillId="0" borderId="77" xfId="78" applyNumberFormat="1" applyFont="1" applyBorder="1" applyAlignment="1" applyProtection="1">
      <alignment/>
      <protection hidden="1" locked="0"/>
    </xf>
    <xf numFmtId="0" fontId="18" fillId="0" borderId="77" xfId="78" applyFont="1" applyBorder="1" applyAlignment="1" applyProtection="1">
      <alignment/>
      <protection hidden="1" locked="0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20" fontId="18" fillId="0" borderId="77" xfId="78" applyNumberFormat="1" applyFont="1" applyBorder="1" applyAlignment="1" applyProtection="1">
      <alignment horizontal="center"/>
      <protection hidden="1" locked="0"/>
    </xf>
    <xf numFmtId="0" fontId="18" fillId="0" borderId="77" xfId="78" applyFont="1" applyBorder="1" applyAlignment="1" applyProtection="1">
      <alignment horizontal="center"/>
      <protection hidden="1" locked="0"/>
    </xf>
    <xf numFmtId="20" fontId="18" fillId="0" borderId="80" xfId="78" applyNumberFormat="1" applyFont="1" applyBorder="1" applyAlignment="1" applyProtection="1">
      <alignment horizontal="center"/>
      <protection hidden="1" locked="0"/>
    </xf>
    <xf numFmtId="0" fontId="18" fillId="0" borderId="80" xfId="78" applyFont="1" applyBorder="1" applyAlignment="1" applyProtection="1">
      <alignment horizontal="center"/>
      <protection hidden="1" locked="0"/>
    </xf>
    <xf numFmtId="0" fontId="7" fillId="0" borderId="81" xfId="78" applyBorder="1" applyAlignment="1" applyProtection="1">
      <alignment horizontal="left" indent="1"/>
      <protection hidden="1" locked="0"/>
    </xf>
    <xf numFmtId="0" fontId="7" fillId="0" borderId="78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79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7" fillId="0" borderId="77" xfId="78" applyBorder="1" applyProtection="1">
      <alignment/>
      <protection hidden="1" locked="0"/>
    </xf>
    <xf numFmtId="0" fontId="7" fillId="0" borderId="80" xfId="78" applyBorder="1" applyProtection="1">
      <alignment/>
      <protection hidden="1" locked="0"/>
    </xf>
    <xf numFmtId="0" fontId="18" fillId="0" borderId="77" xfId="78" applyFont="1" applyBorder="1" applyAlignment="1" applyProtection="1">
      <alignment horizontal="left" indent="1"/>
      <protection hidden="1" locked="0"/>
    </xf>
    <xf numFmtId="0" fontId="18" fillId="0" borderId="77" xfId="78" applyFont="1" applyBorder="1" applyAlignment="1" applyProtection="1">
      <alignment horizontal="left" indent="1"/>
      <protection hidden="1" locked="0"/>
    </xf>
    <xf numFmtId="0" fontId="13" fillId="0" borderId="82" xfId="78" applyFont="1" applyBorder="1" applyAlignment="1" applyProtection="1">
      <alignment horizontal="left" vertical="center"/>
      <protection hidden="1" locked="0"/>
    </xf>
    <xf numFmtId="0" fontId="13" fillId="0" borderId="83" xfId="78" applyFont="1" applyBorder="1" applyAlignment="1" applyProtection="1">
      <alignment horizontal="left" vertical="center"/>
      <protection hidden="1" locked="0"/>
    </xf>
    <xf numFmtId="0" fontId="13" fillId="0" borderId="84" xfId="78" applyFont="1" applyBorder="1" applyAlignment="1" applyProtection="1">
      <alignment horizontal="left" vertical="center"/>
      <protection hidden="1" locked="0"/>
    </xf>
    <xf numFmtId="14" fontId="14" fillId="0" borderId="77" xfId="78" applyNumberFormat="1" applyFont="1" applyBorder="1" applyAlignment="1" applyProtection="1">
      <alignment horizontal="center"/>
      <protection hidden="1" locked="0"/>
    </xf>
    <xf numFmtId="14" fontId="7" fillId="0" borderId="81" xfId="78" applyNumberFormat="1" applyBorder="1" applyAlignment="1" applyProtection="1">
      <alignment horizontal="left" indent="1"/>
      <protection hidden="1" locked="0"/>
    </xf>
    <xf numFmtId="0" fontId="13" fillId="0" borderId="82" xfId="78" applyFont="1" applyFill="1" applyBorder="1" applyAlignment="1" applyProtection="1">
      <alignment horizontal="left" vertical="center"/>
      <protection hidden="1" locked="0"/>
    </xf>
    <xf numFmtId="0" fontId="13" fillId="0" borderId="83" xfId="78" applyFont="1" applyFill="1" applyBorder="1" applyAlignment="1" applyProtection="1">
      <alignment horizontal="left" vertical="center"/>
      <protection hidden="1" locked="0"/>
    </xf>
    <xf numFmtId="0" fontId="18" fillId="0" borderId="77" xfId="78" applyFont="1" applyFill="1" applyBorder="1" applyAlignment="1" applyProtection="1">
      <alignment horizontal="left" indent="1"/>
      <protection hidden="1" locked="0"/>
    </xf>
    <xf numFmtId="0" fontId="13" fillId="0" borderId="84" xfId="78" applyFont="1" applyFill="1" applyBorder="1" applyAlignment="1" applyProtection="1">
      <alignment horizontal="left" vertical="center"/>
      <protection hidden="1" locked="0"/>
    </xf>
    <xf numFmtId="20" fontId="18" fillId="0" borderId="77" xfId="78" applyNumberFormat="1" applyFont="1" applyFill="1" applyBorder="1" applyAlignment="1" applyProtection="1">
      <alignment horizontal="center"/>
      <protection hidden="1" locked="0"/>
    </xf>
    <xf numFmtId="0" fontId="18" fillId="0" borderId="77" xfId="78" applyFont="1" applyFill="1" applyBorder="1" applyAlignment="1" applyProtection="1">
      <alignment horizontal="center"/>
      <protection hidden="1" locked="0"/>
    </xf>
    <xf numFmtId="0" fontId="7" fillId="0" borderId="77" xfId="78" applyFill="1" applyBorder="1" applyProtection="1">
      <alignment/>
      <protection hidden="1" locked="0"/>
    </xf>
    <xf numFmtId="0" fontId="7" fillId="0" borderId="80" xfId="78" applyFill="1" applyBorder="1" applyProtection="1">
      <alignment/>
      <protection hidden="1" locked="0"/>
    </xf>
    <xf numFmtId="0" fontId="18" fillId="0" borderId="77" xfId="78" applyFont="1" applyFill="1" applyBorder="1" applyAlignment="1" applyProtection="1">
      <alignment horizontal="left" indent="1"/>
      <protection hidden="1" locked="0"/>
    </xf>
    <xf numFmtId="0" fontId="7" fillId="0" borderId="81" xfId="78" applyFill="1" applyBorder="1" applyAlignment="1" applyProtection="1">
      <alignment horizontal="left" indent="1"/>
      <protection hidden="1" locked="0"/>
    </xf>
    <xf numFmtId="0" fontId="7" fillId="0" borderId="78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79" xfId="78" applyFont="1" applyFill="1" applyBorder="1" applyAlignment="1" applyProtection="1">
      <alignment horizontal="left" indent="1"/>
      <protection hidden="1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7" fillId="0" borderId="78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79" xfId="78" applyFont="1" applyFill="1" applyBorder="1" applyAlignment="1" applyProtection="1">
      <alignment horizontal="left" indent="1"/>
      <protection hidden="1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5" fillId="0" borderId="32" xfId="78" applyFont="1" applyFill="1" applyBorder="1" applyAlignment="1" applyProtection="1">
      <alignment horizontal="center" vertical="center"/>
      <protection hidden="1"/>
    </xf>
    <xf numFmtId="14" fontId="18" fillId="0" borderId="77" xfId="78" applyNumberFormat="1" applyFont="1" applyFill="1" applyBorder="1" applyAlignment="1" applyProtection="1">
      <alignment/>
      <protection hidden="1" locked="0"/>
    </xf>
    <xf numFmtId="0" fontId="18" fillId="0" borderId="77" xfId="78" applyFont="1" applyFill="1" applyBorder="1" applyAlignment="1" applyProtection="1">
      <alignment/>
      <protection hidden="1" locked="0"/>
    </xf>
    <xf numFmtId="20" fontId="18" fillId="0" borderId="80" xfId="78" applyNumberFormat="1" applyFont="1" applyFill="1" applyBorder="1" applyAlignment="1" applyProtection="1">
      <alignment horizontal="center"/>
      <protection hidden="1" locked="0"/>
    </xf>
    <xf numFmtId="0" fontId="18" fillId="0" borderId="80" xfId="78" applyFont="1" applyFill="1" applyBorder="1" applyAlignment="1" applyProtection="1">
      <alignment horizontal="center"/>
      <protection hidden="1" locked="0"/>
    </xf>
    <xf numFmtId="0" fontId="14" fillId="0" borderId="63" xfId="78" applyFont="1" applyFill="1" applyBorder="1" applyAlignment="1" applyProtection="1">
      <alignment horizontal="left" vertical="center" indent="1"/>
      <protection hidden="1" locked="0"/>
    </xf>
    <xf numFmtId="0" fontId="14" fillId="0" borderId="64" xfId="78" applyFont="1" applyFill="1" applyBorder="1" applyAlignment="1" applyProtection="1">
      <alignment horizontal="left" vertical="center" indent="1"/>
      <protection hidden="1" locked="0"/>
    </xf>
    <xf numFmtId="0" fontId="14" fillId="0" borderId="65" xfId="78" applyFont="1" applyFill="1" applyBorder="1" applyAlignment="1" applyProtection="1">
      <alignment horizontal="left" vertical="center" indent="1"/>
      <protection hidden="1" locked="0"/>
    </xf>
    <xf numFmtId="0" fontId="14" fillId="0" borderId="66" xfId="78" applyFont="1" applyFill="1" applyBorder="1" applyAlignment="1" applyProtection="1">
      <alignment horizontal="left" vertical="center" indent="1"/>
      <protection hidden="1" locked="0"/>
    </xf>
    <xf numFmtId="0" fontId="14" fillId="0" borderId="65" xfId="78" applyFont="1" applyFill="1" applyBorder="1" applyAlignment="1" applyProtection="1">
      <alignment horizontal="left" vertical="top" indent="1"/>
      <protection hidden="1" locked="0"/>
    </xf>
    <xf numFmtId="0" fontId="14" fillId="0" borderId="66" xfId="78" applyFont="1" applyFill="1" applyBorder="1" applyAlignment="1" applyProtection="1">
      <alignment horizontal="left" vertical="top" indent="1"/>
      <protection hidden="1" locked="0"/>
    </xf>
    <xf numFmtId="0" fontId="14" fillId="0" borderId="67" xfId="78" applyFont="1" applyFill="1" applyBorder="1" applyAlignment="1" applyProtection="1">
      <alignment horizontal="left" vertical="top" indent="1"/>
      <protection hidden="1" locked="0"/>
    </xf>
    <xf numFmtId="0" fontId="14" fillId="0" borderId="68" xfId="78" applyFont="1" applyFill="1" applyBorder="1" applyAlignment="1" applyProtection="1">
      <alignment horizontal="left" vertical="top" indent="1"/>
      <protection hidden="1" locked="0"/>
    </xf>
    <xf numFmtId="165" fontId="18" fillId="0" borderId="59" xfId="78" applyNumberFormat="1" applyFont="1" applyFill="1" applyBorder="1" applyAlignment="1" applyProtection="1">
      <alignment horizontal="left" vertical="center" indent="1"/>
      <protection hidden="1" locked="0"/>
    </xf>
    <xf numFmtId="165" fontId="7" fillId="0" borderId="60" xfId="78" applyNumberFormat="1" applyFill="1" applyBorder="1" applyAlignment="1" applyProtection="1">
      <alignment horizontal="left" vertical="center" indent="1"/>
      <protection hidden="1" locked="0"/>
    </xf>
    <xf numFmtId="0" fontId="17" fillId="0" borderId="61" xfId="78" applyFont="1" applyFill="1" applyBorder="1" applyAlignment="1" applyProtection="1">
      <alignment horizontal="center" vertical="center"/>
      <protection hidden="1"/>
    </xf>
    <xf numFmtId="0" fontId="17" fillId="0" borderId="62" xfId="78" applyFont="1" applyFill="1" applyBorder="1" applyAlignment="1" applyProtection="1">
      <alignment horizontal="center" vertical="center"/>
      <protection hidden="1"/>
    </xf>
    <xf numFmtId="0" fontId="13" fillId="0" borderId="63" xfId="78" applyFont="1" applyFill="1" applyBorder="1" applyAlignment="1" applyProtection="1">
      <alignment horizontal="left" indent="1"/>
      <protection hidden="1"/>
    </xf>
    <xf numFmtId="0" fontId="7" fillId="0" borderId="64" xfId="78" applyFill="1" applyBorder="1" applyAlignment="1" applyProtection="1">
      <alignment horizontal="left" indent="1"/>
      <protection hidden="1"/>
    </xf>
    <xf numFmtId="0" fontId="13" fillId="0" borderId="69" xfId="78" applyFont="1" applyFill="1" applyBorder="1" applyAlignment="1" applyProtection="1">
      <alignment horizontal="left" indent="1"/>
      <protection hidden="1"/>
    </xf>
    <xf numFmtId="0" fontId="7" fillId="0" borderId="70" xfId="78" applyFill="1" applyBorder="1" applyAlignment="1" applyProtection="1">
      <alignment horizontal="left" indent="1"/>
      <protection hidden="1"/>
    </xf>
    <xf numFmtId="0" fontId="13" fillId="0" borderId="61" xfId="78" applyFont="1" applyFill="1" applyBorder="1" applyAlignment="1" applyProtection="1">
      <alignment horizontal="center" vertical="center" wrapText="1"/>
      <protection hidden="1"/>
    </xf>
    <xf numFmtId="0" fontId="13" fillId="0" borderId="62" xfId="78" applyFont="1" applyFill="1" applyBorder="1" applyAlignment="1" applyProtection="1">
      <alignment horizontal="center" vertical="center" wrapText="1"/>
      <protection hidden="1"/>
    </xf>
    <xf numFmtId="0" fontId="16" fillId="0" borderId="37" xfId="78" applyFont="1" applyFill="1" applyBorder="1" applyAlignment="1" applyProtection="1">
      <alignment horizontal="left" vertical="center" indent="1"/>
      <protection hidden="1" locked="0"/>
    </xf>
    <xf numFmtId="0" fontId="21" fillId="0" borderId="37" xfId="78" applyFont="1" applyFill="1" applyBorder="1" applyAlignment="1" applyProtection="1">
      <alignment horizontal="left" vertical="center" indent="1"/>
      <protection hidden="1" locked="0"/>
    </xf>
    <xf numFmtId="0" fontId="21" fillId="0" borderId="36" xfId="78" applyFont="1" applyFill="1" applyBorder="1" applyAlignment="1" applyProtection="1">
      <alignment horizontal="left" vertical="center" indent="1"/>
      <protection hidden="1" locked="0"/>
    </xf>
    <xf numFmtId="0" fontId="14" fillId="0" borderId="77" xfId="78" applyFont="1" applyFill="1" applyBorder="1" applyAlignment="1" applyProtection="1">
      <alignment horizontal="left" indent="1"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14" fontId="14" fillId="0" borderId="77" xfId="78" applyNumberFormat="1" applyFont="1" applyFill="1" applyBorder="1" applyAlignment="1" applyProtection="1">
      <alignment horizontal="center"/>
      <protection hidden="1" locked="0"/>
    </xf>
    <xf numFmtId="0" fontId="14" fillId="0" borderId="77" xfId="78" applyFont="1" applyFill="1" applyBorder="1" applyAlignment="1" applyProtection="1">
      <alignment horizontal="center"/>
      <protection hidden="1" locked="0"/>
    </xf>
    <xf numFmtId="0" fontId="11" fillId="0" borderId="0" xfId="78" applyFont="1" applyFill="1" applyAlignment="1" applyProtection="1">
      <alignment vertical="center" wrapText="1"/>
      <protection hidden="1"/>
    </xf>
    <xf numFmtId="0" fontId="11" fillId="0" borderId="74" xfId="78" applyFont="1" applyFill="1" applyBorder="1" applyAlignment="1" applyProtection="1">
      <alignment vertical="center" wrapText="1"/>
      <protection hidden="1"/>
    </xf>
    <xf numFmtId="0" fontId="12" fillId="0" borderId="0" xfId="78" applyFont="1" applyFill="1" applyAlignment="1" applyProtection="1">
      <alignment horizontal="center"/>
      <protection hidden="1"/>
    </xf>
    <xf numFmtId="0" fontId="13" fillId="0" borderId="71" xfId="78" applyFont="1" applyFill="1" applyBorder="1" applyAlignment="1" applyProtection="1">
      <alignment horizontal="center"/>
      <protection hidden="1"/>
    </xf>
    <xf numFmtId="0" fontId="13" fillId="0" borderId="72" xfId="78" applyFont="1" applyFill="1" applyBorder="1" applyAlignment="1" applyProtection="1">
      <alignment horizontal="center"/>
      <protection hidden="1"/>
    </xf>
    <xf numFmtId="0" fontId="13" fillId="0" borderId="73" xfId="78" applyFont="1" applyFill="1" applyBorder="1" applyAlignment="1" applyProtection="1">
      <alignment horizontal="center"/>
      <protection hidden="1"/>
    </xf>
    <xf numFmtId="0" fontId="13" fillId="0" borderId="75" xfId="78" applyFont="1" applyFill="1" applyBorder="1" applyAlignment="1" applyProtection="1">
      <alignment horizontal="center"/>
      <protection hidden="1"/>
    </xf>
    <xf numFmtId="0" fontId="13" fillId="0" borderId="76" xfId="78" applyFont="1" applyFill="1" applyBorder="1" applyAlignment="1" applyProtection="1">
      <alignment horizontal="center"/>
      <protection hidden="1"/>
    </xf>
    <xf numFmtId="0" fontId="38" fillId="0" borderId="0" xfId="79" applyProtection="1">
      <alignment/>
      <protection hidden="1"/>
    </xf>
    <xf numFmtId="0" fontId="38" fillId="0" borderId="81" xfId="79" applyBorder="1" applyAlignment="1" applyProtection="1">
      <alignment horizontal="left" indent="1"/>
      <protection hidden="1" locked="0"/>
    </xf>
    <xf numFmtId="14" fontId="38" fillId="0" borderId="81" xfId="79" applyNumberFormat="1" applyBorder="1" applyAlignment="1" applyProtection="1">
      <alignment horizontal="left" indent="1"/>
      <protection hidden="1" locked="0"/>
    </xf>
    <xf numFmtId="0" fontId="13" fillId="0" borderId="11" xfId="79" applyFont="1" applyBorder="1" applyAlignment="1" applyProtection="1">
      <alignment horizontal="right"/>
      <protection hidden="1"/>
    </xf>
    <xf numFmtId="0" fontId="13" fillId="0" borderId="11" xfId="79" applyFont="1" applyBorder="1" applyAlignment="1" applyProtection="1">
      <alignment/>
      <protection hidden="1"/>
    </xf>
    <xf numFmtId="0" fontId="13" fillId="0" borderId="12" xfId="79" applyFont="1" applyBorder="1" applyAlignment="1" applyProtection="1">
      <alignment horizontal="left" vertical="top" wrapText="1" indent="1"/>
      <protection hidden="1" locked="0"/>
    </xf>
    <xf numFmtId="0" fontId="13" fillId="0" borderId="13" xfId="79" applyFont="1" applyBorder="1" applyAlignment="1" applyProtection="1">
      <alignment horizontal="left" vertical="top" wrapText="1" indent="1"/>
      <protection hidden="1" locked="0"/>
    </xf>
    <xf numFmtId="0" fontId="13" fillId="0" borderId="14" xfId="79" applyFont="1" applyBorder="1" applyAlignment="1" applyProtection="1">
      <alignment horizontal="left" vertical="top" wrapText="1" indent="1"/>
      <protection hidden="1" locked="0"/>
    </xf>
    <xf numFmtId="0" fontId="7" fillId="0" borderId="79" xfId="79" applyFont="1" applyBorder="1" applyAlignment="1" applyProtection="1">
      <alignment horizontal="left" indent="1"/>
      <protection hidden="1"/>
    </xf>
    <xf numFmtId="0" fontId="7" fillId="0" borderId="11" xfId="79" applyFont="1" applyBorder="1" applyAlignment="1" applyProtection="1">
      <alignment horizontal="left" indent="1"/>
      <protection hidden="1"/>
    </xf>
    <xf numFmtId="0" fontId="7" fillId="0" borderId="78" xfId="79" applyFont="1" applyBorder="1" applyAlignment="1" applyProtection="1">
      <alignment horizontal="left" indent="1"/>
      <protection hidden="1"/>
    </xf>
    <xf numFmtId="0" fontId="13" fillId="0" borderId="12" xfId="79" applyFont="1" applyBorder="1" applyAlignment="1" applyProtection="1">
      <alignment horizontal="left" vertical="top" wrapText="1" indent="1"/>
      <protection hidden="1" locked="0"/>
    </xf>
    <xf numFmtId="0" fontId="13" fillId="0" borderId="13" xfId="79" applyFont="1" applyBorder="1" applyAlignment="1" applyProtection="1">
      <alignment horizontal="left" vertical="top" wrapText="1" indent="1"/>
      <protection hidden="1" locked="0"/>
    </xf>
    <xf numFmtId="0" fontId="13" fillId="0" borderId="14" xfId="79" applyFont="1" applyBorder="1" applyAlignment="1" applyProtection="1">
      <alignment horizontal="left" vertical="top" wrapText="1" indent="1"/>
      <protection hidden="1" locked="0"/>
    </xf>
    <xf numFmtId="0" fontId="7" fillId="0" borderId="79" xfId="79" applyFont="1" applyBorder="1" applyAlignment="1" applyProtection="1">
      <alignment horizontal="left" indent="1"/>
      <protection hidden="1"/>
    </xf>
    <xf numFmtId="0" fontId="7" fillId="0" borderId="11" xfId="79" applyFont="1" applyBorder="1" applyAlignment="1" applyProtection="1">
      <alignment horizontal="left" indent="1"/>
      <protection hidden="1"/>
    </xf>
    <xf numFmtId="0" fontId="7" fillId="0" borderId="78" xfId="79" applyFont="1" applyBorder="1" applyAlignment="1" applyProtection="1">
      <alignment horizontal="left" indent="1"/>
      <protection hidden="1"/>
    </xf>
    <xf numFmtId="0" fontId="38" fillId="0" borderId="12" xfId="79" applyBorder="1" applyAlignment="1" applyProtection="1">
      <alignment horizontal="left" wrapText="1" indent="1"/>
      <protection hidden="1"/>
    </xf>
    <xf numFmtId="0" fontId="38" fillId="0" borderId="13" xfId="79" applyBorder="1" applyAlignment="1" applyProtection="1">
      <alignment horizontal="left" wrapText="1" indent="1"/>
      <protection hidden="1"/>
    </xf>
    <xf numFmtId="0" fontId="38" fillId="0" borderId="14" xfId="79" applyBorder="1" applyAlignment="1" applyProtection="1">
      <alignment horizontal="left" indent="1"/>
      <protection hidden="1"/>
    </xf>
    <xf numFmtId="0" fontId="20" fillId="0" borderId="15" xfId="79" applyFont="1" applyBorder="1" applyAlignment="1" applyProtection="1">
      <alignment horizontal="center" vertical="center"/>
      <protection hidden="1" locked="0"/>
    </xf>
    <xf numFmtId="0" fontId="13" fillId="0" borderId="83" xfId="79" applyFont="1" applyBorder="1" applyAlignment="1" applyProtection="1">
      <alignment horizontal="left" vertical="center"/>
      <protection hidden="1" locked="0"/>
    </xf>
    <xf numFmtId="0" fontId="13" fillId="0" borderId="84" xfId="79" applyFont="1" applyBorder="1" applyAlignment="1" applyProtection="1">
      <alignment horizontal="left" vertical="center"/>
      <protection hidden="1" locked="0"/>
    </xf>
    <xf numFmtId="0" fontId="13" fillId="0" borderId="82" xfId="79" applyFont="1" applyBorder="1" applyAlignment="1" applyProtection="1">
      <alignment horizontal="left" vertical="center"/>
      <protection hidden="1" locked="0"/>
    </xf>
    <xf numFmtId="0" fontId="20" fillId="0" borderId="16" xfId="79" applyFont="1" applyBorder="1" applyAlignment="1" applyProtection="1">
      <alignment horizontal="center" vertical="center"/>
      <protection hidden="1" locked="0"/>
    </xf>
    <xf numFmtId="170" fontId="13" fillId="0" borderId="16" xfId="79" applyNumberFormat="1" applyFont="1" applyBorder="1" applyAlignment="1" applyProtection="1">
      <alignment horizontal="center" vertical="center"/>
      <protection hidden="1" locked="0"/>
    </xf>
    <xf numFmtId="0" fontId="13" fillId="0" borderId="0" xfId="79" applyFont="1" applyBorder="1" applyAlignment="1" applyProtection="1">
      <alignment horizontal="left" indent="1"/>
      <protection hidden="1"/>
    </xf>
    <xf numFmtId="170" fontId="13" fillId="0" borderId="17" xfId="79" applyNumberFormat="1" applyFont="1" applyBorder="1" applyAlignment="1" applyProtection="1">
      <alignment horizontal="center" vertical="center"/>
      <protection hidden="1" locked="0"/>
    </xf>
    <xf numFmtId="0" fontId="13" fillId="0" borderId="18" xfId="79" applyFont="1" applyBorder="1" applyAlignment="1" applyProtection="1">
      <alignment horizontal="center"/>
      <protection hidden="1"/>
    </xf>
    <xf numFmtId="0" fontId="13" fillId="0" borderId="19" xfId="79" applyFont="1" applyBorder="1" applyAlignment="1" applyProtection="1">
      <alignment horizontal="center"/>
      <protection hidden="1"/>
    </xf>
    <xf numFmtId="0" fontId="13" fillId="0" borderId="19" xfId="79" applyFont="1" applyBorder="1" applyAlignment="1" applyProtection="1">
      <alignment horizontal="left" indent="1"/>
      <protection hidden="1"/>
    </xf>
    <xf numFmtId="0" fontId="13" fillId="0" borderId="20" xfId="79" applyFont="1" applyBorder="1" applyAlignment="1" applyProtection="1">
      <alignment horizontal="left" indent="1"/>
      <protection hidden="1"/>
    </xf>
    <xf numFmtId="0" fontId="13" fillId="0" borderId="21" xfId="79" applyFont="1" applyBorder="1" applyAlignment="1" applyProtection="1">
      <alignment horizontal="center"/>
      <protection hidden="1"/>
    </xf>
    <xf numFmtId="0" fontId="38" fillId="0" borderId="19" xfId="79" applyBorder="1" applyProtection="1">
      <alignment/>
      <protection hidden="1"/>
    </xf>
    <xf numFmtId="0" fontId="13" fillId="0" borderId="22" xfId="79" applyFont="1" applyBorder="1" applyAlignment="1" applyProtection="1">
      <alignment horizontal="center"/>
      <protection hidden="1"/>
    </xf>
    <xf numFmtId="0" fontId="13" fillId="0" borderId="23" xfId="79" applyFont="1" applyBorder="1" applyAlignment="1" applyProtection="1">
      <alignment horizontal="center"/>
      <protection hidden="1"/>
    </xf>
    <xf numFmtId="0" fontId="13" fillId="0" borderId="24" xfId="79" applyFont="1" applyBorder="1" applyAlignment="1" applyProtection="1">
      <alignment horizontal="left" indent="1"/>
      <protection hidden="1"/>
    </xf>
    <xf numFmtId="0" fontId="13" fillId="0" borderId="25" xfId="79" applyFont="1" applyBorder="1" applyAlignment="1" applyProtection="1">
      <alignment horizontal="left" indent="1"/>
      <protection hidden="1"/>
    </xf>
    <xf numFmtId="0" fontId="7" fillId="0" borderId="26" xfId="79" applyFont="1" applyBorder="1" applyAlignment="1" applyProtection="1">
      <alignment horizontal="left" indent="1"/>
      <protection hidden="1"/>
    </xf>
    <xf numFmtId="0" fontId="13" fillId="0" borderId="27" xfId="79" applyFont="1" applyBorder="1" applyAlignment="1" applyProtection="1">
      <alignment horizontal="left" indent="1"/>
      <protection hidden="1"/>
    </xf>
    <xf numFmtId="0" fontId="13" fillId="0" borderId="28" xfId="79" applyFont="1" applyBorder="1" applyAlignment="1" applyProtection="1">
      <alignment horizontal="left" indent="1"/>
      <protection hidden="1"/>
    </xf>
    <xf numFmtId="0" fontId="13" fillId="0" borderId="29" xfId="79" applyFont="1" applyBorder="1" applyAlignment="1" applyProtection="1">
      <alignment horizontal="left" indent="1"/>
      <protection hidden="1"/>
    </xf>
    <xf numFmtId="0" fontId="13" fillId="0" borderId="30" xfId="79" applyFont="1" applyBorder="1" applyAlignment="1" applyProtection="1">
      <alignment horizontal="left" indent="1"/>
      <protection hidden="1"/>
    </xf>
    <xf numFmtId="0" fontId="11" fillId="0" borderId="0" xfId="79" applyFont="1" applyBorder="1" applyAlignment="1" applyProtection="1">
      <alignment horizontal="left" indent="1"/>
      <protection hidden="1"/>
    </xf>
    <xf numFmtId="0" fontId="11" fillId="0" borderId="31" xfId="79" applyFont="1" applyBorder="1" applyAlignment="1" applyProtection="1">
      <alignment horizontal="left" indent="1"/>
      <protection hidden="1"/>
    </xf>
    <xf numFmtId="0" fontId="13" fillId="0" borderId="31" xfId="79" applyFont="1" applyBorder="1" applyAlignment="1" applyProtection="1">
      <alignment horizontal="left" indent="1"/>
      <protection hidden="1"/>
    </xf>
    <xf numFmtId="0" fontId="18" fillId="0" borderId="77" xfId="79" applyFont="1" applyBorder="1" applyAlignment="1" applyProtection="1">
      <alignment/>
      <protection hidden="1" locked="0"/>
    </xf>
    <xf numFmtId="14" fontId="18" fillId="0" borderId="77" xfId="79" applyNumberFormat="1" applyFont="1" applyBorder="1" applyAlignment="1" applyProtection="1">
      <alignment/>
      <protection hidden="1" locked="0"/>
    </xf>
    <xf numFmtId="0" fontId="13" fillId="0" borderId="0" xfId="79" applyFont="1" applyAlignment="1" applyProtection="1">
      <alignment horizontal="right"/>
      <protection hidden="1"/>
    </xf>
    <xf numFmtId="0" fontId="18" fillId="0" borderId="80" xfId="79" applyFont="1" applyBorder="1" applyAlignment="1" applyProtection="1">
      <alignment horizontal="center"/>
      <protection hidden="1" locked="0"/>
    </xf>
    <xf numFmtId="20" fontId="18" fillId="0" borderId="80" xfId="79" applyNumberFormat="1" applyFont="1" applyBorder="1" applyAlignment="1" applyProtection="1">
      <alignment horizontal="center"/>
      <protection hidden="1" locked="0"/>
    </xf>
    <xf numFmtId="0" fontId="18" fillId="0" borderId="77" xfId="79" applyNumberFormat="1" applyFont="1" applyBorder="1" applyAlignment="1" applyProtection="1">
      <alignment horizontal="center"/>
      <protection hidden="1" locked="0"/>
    </xf>
    <xf numFmtId="0" fontId="18" fillId="0" borderId="77" xfId="79" applyFont="1" applyBorder="1" applyAlignment="1" applyProtection="1">
      <alignment horizontal="center"/>
      <protection hidden="1" locked="0"/>
    </xf>
    <xf numFmtId="20" fontId="18" fillId="0" borderId="77" xfId="79" applyNumberFormat="1" applyFont="1" applyBorder="1" applyAlignment="1" applyProtection="1">
      <alignment horizontal="center"/>
      <protection hidden="1" locked="0"/>
    </xf>
    <xf numFmtId="0" fontId="17" fillId="0" borderId="0" xfId="79" applyFont="1" applyProtection="1">
      <alignment/>
      <protection hidden="1"/>
    </xf>
    <xf numFmtId="0" fontId="13" fillId="0" borderId="0" xfId="79" applyFont="1" applyAlignment="1" applyProtection="1">
      <alignment horizontal="left" indent="1"/>
      <protection hidden="1"/>
    </xf>
    <xf numFmtId="0" fontId="18" fillId="0" borderId="77" xfId="79" applyFont="1" applyBorder="1" applyAlignment="1" applyProtection="1">
      <alignment horizontal="left" indent="1"/>
      <protection hidden="1" locked="0"/>
    </xf>
    <xf numFmtId="0" fontId="13" fillId="0" borderId="0" xfId="79" applyFont="1" applyAlignment="1" applyProtection="1">
      <alignment horizontal="right" indent="1"/>
      <protection hidden="1"/>
    </xf>
    <xf numFmtId="0" fontId="18" fillId="0" borderId="77" xfId="79" applyFont="1" applyBorder="1" applyAlignment="1" applyProtection="1">
      <alignment horizontal="left" indent="1"/>
      <protection hidden="1" locked="0"/>
    </xf>
    <xf numFmtId="0" fontId="15" fillId="0" borderId="0" xfId="79" applyFont="1" applyBorder="1" applyAlignment="1" applyProtection="1">
      <alignment horizontal="center" vertical="center"/>
      <protection hidden="1"/>
    </xf>
    <xf numFmtId="0" fontId="38" fillId="0" borderId="80" xfId="79" applyBorder="1" applyProtection="1">
      <alignment/>
      <protection hidden="1" locked="0"/>
    </xf>
    <xf numFmtId="0" fontId="16" fillId="40" borderId="32" xfId="79" applyFont="1" applyFill="1" applyBorder="1" applyAlignment="1" applyProtection="1">
      <alignment horizontal="center" vertical="center"/>
      <protection hidden="1"/>
    </xf>
    <xf numFmtId="0" fontId="15" fillId="0" borderId="32" xfId="79" applyFont="1" applyBorder="1" applyAlignment="1" applyProtection="1">
      <alignment horizontal="center" vertical="center"/>
      <protection hidden="1"/>
    </xf>
    <xf numFmtId="0" fontId="38" fillId="0" borderId="77" xfId="79" applyBorder="1" applyProtection="1">
      <alignment/>
      <protection hidden="1" locked="0"/>
    </xf>
    <xf numFmtId="0" fontId="17" fillId="0" borderId="32" xfId="79" applyFont="1" applyBorder="1" applyAlignment="1" applyProtection="1">
      <alignment horizontal="center" vertical="center"/>
      <protection hidden="1"/>
    </xf>
    <xf numFmtId="0" fontId="19" fillId="0" borderId="32" xfId="79" applyFont="1" applyBorder="1" applyAlignment="1" applyProtection="1">
      <alignment horizontal="center" vertical="center"/>
      <protection hidden="1"/>
    </xf>
    <xf numFmtId="0" fontId="19" fillId="0" borderId="33" xfId="79" applyFont="1" applyBorder="1" applyAlignment="1" applyProtection="1">
      <alignment horizontal="center" vertical="center"/>
      <protection hidden="1"/>
    </xf>
    <xf numFmtId="0" fontId="19" fillId="0" borderId="34" xfId="79" applyFont="1" applyBorder="1" applyAlignment="1" applyProtection="1">
      <alignment horizontal="center" vertical="center"/>
      <protection hidden="1"/>
    </xf>
    <xf numFmtId="0" fontId="19" fillId="0" borderId="35" xfId="79" applyFont="1" applyBorder="1" applyAlignment="1" applyProtection="1">
      <alignment horizontal="center" vertical="center"/>
      <protection hidden="1"/>
    </xf>
    <xf numFmtId="0" fontId="15" fillId="0" borderId="36" xfId="79" applyFont="1" applyBorder="1" applyAlignment="1" applyProtection="1">
      <alignment horizontal="right" vertical="center"/>
      <protection hidden="1"/>
    </xf>
    <xf numFmtId="0" fontId="38" fillId="0" borderId="37" xfId="79" applyBorder="1" applyAlignment="1" applyProtection="1">
      <alignment vertical="center"/>
      <protection hidden="1"/>
    </xf>
    <xf numFmtId="0" fontId="38" fillId="0" borderId="38" xfId="79" applyBorder="1" applyAlignment="1" applyProtection="1">
      <alignment vertical="center"/>
      <protection hidden="1"/>
    </xf>
    <xf numFmtId="0" fontId="17" fillId="0" borderId="62" xfId="79" applyFont="1" applyBorder="1" applyAlignment="1" applyProtection="1">
      <alignment horizontal="center" vertical="center"/>
      <protection hidden="1"/>
    </xf>
    <xf numFmtId="0" fontId="19" fillId="0" borderId="39" xfId="79" applyFont="1" applyBorder="1" applyAlignment="1" applyProtection="1">
      <alignment horizontal="center" vertical="center"/>
      <protection hidden="1"/>
    </xf>
    <xf numFmtId="0" fontId="19" fillId="0" borderId="40" xfId="79" applyFont="1" applyBorder="1" applyAlignment="1" applyProtection="1">
      <alignment horizontal="center" vertical="center"/>
      <protection hidden="1"/>
    </xf>
    <xf numFmtId="0" fontId="19" fillId="0" borderId="41" xfId="79" applyFont="1" applyBorder="1" applyAlignment="1" applyProtection="1">
      <alignment horizontal="center" vertical="center"/>
      <protection hidden="1"/>
    </xf>
    <xf numFmtId="0" fontId="13" fillId="0" borderId="42" xfId="79" applyFont="1" applyBorder="1" applyAlignment="1" applyProtection="1">
      <alignment horizontal="center" vertical="center"/>
      <protection hidden="1"/>
    </xf>
    <xf numFmtId="165" fontId="38" fillId="0" borderId="60" xfId="79" applyNumberFormat="1" applyBorder="1" applyAlignment="1" applyProtection="1">
      <alignment horizontal="left" vertical="center" indent="1"/>
      <protection hidden="1" locked="0"/>
    </xf>
    <xf numFmtId="165" fontId="18" fillId="0" borderId="59" xfId="79" applyNumberFormat="1" applyFont="1" applyBorder="1" applyAlignment="1" applyProtection="1">
      <alignment horizontal="left" vertical="center" indent="1"/>
      <protection hidden="1" locked="0"/>
    </xf>
    <xf numFmtId="0" fontId="17" fillId="0" borderId="61" xfId="79" applyFont="1" applyBorder="1" applyAlignment="1" applyProtection="1">
      <alignment horizontal="center" vertical="center"/>
      <protection hidden="1"/>
    </xf>
    <xf numFmtId="0" fontId="7" fillId="0" borderId="43" xfId="79" applyFont="1" applyBorder="1" applyAlignment="1" applyProtection="1">
      <alignment horizontal="center" vertical="center"/>
      <protection hidden="1"/>
    </xf>
    <xf numFmtId="0" fontId="7" fillId="0" borderId="44" xfId="79" applyFont="1" applyBorder="1" applyAlignment="1" applyProtection="1">
      <alignment horizontal="center" vertical="center"/>
      <protection hidden="1"/>
    </xf>
    <xf numFmtId="0" fontId="7" fillId="0" borderId="45" xfId="79" applyFont="1" applyBorder="1" applyAlignment="1" applyProtection="1">
      <alignment horizontal="center" vertical="center"/>
      <protection hidden="1" locked="0"/>
    </xf>
    <xf numFmtId="0" fontId="7" fillId="0" borderId="46" xfId="79" applyFont="1" applyBorder="1" applyAlignment="1" applyProtection="1">
      <alignment horizontal="center" vertical="center"/>
      <protection hidden="1" locked="0"/>
    </xf>
    <xf numFmtId="0" fontId="13" fillId="0" borderId="43" xfId="79" applyFont="1" applyBorder="1" applyAlignment="1" applyProtection="1">
      <alignment horizontal="center" vertical="center"/>
      <protection hidden="1"/>
    </xf>
    <xf numFmtId="0" fontId="14" fillId="0" borderId="68" xfId="79" applyFont="1" applyBorder="1" applyAlignment="1" applyProtection="1">
      <alignment horizontal="left" vertical="top" indent="1"/>
      <protection hidden="1" locked="0"/>
    </xf>
    <xf numFmtId="0" fontId="14" fillId="0" borderId="67" xfId="79" applyFont="1" applyBorder="1" applyAlignment="1" applyProtection="1">
      <alignment horizontal="left" vertical="top" indent="1"/>
      <protection hidden="1" locked="0"/>
    </xf>
    <xf numFmtId="0" fontId="14" fillId="0" borderId="0" xfId="79" applyFont="1" applyAlignment="1" applyProtection="1">
      <alignment horizontal="center" vertical="center"/>
      <protection hidden="1"/>
    </xf>
    <xf numFmtId="0" fontId="7" fillId="0" borderId="47" xfId="79" applyFont="1" applyBorder="1" applyAlignment="1" applyProtection="1">
      <alignment horizontal="center" vertical="center"/>
      <protection hidden="1"/>
    </xf>
    <xf numFmtId="0" fontId="7" fillId="0" borderId="48" xfId="79" applyFont="1" applyBorder="1" applyAlignment="1" applyProtection="1">
      <alignment horizontal="center" vertical="center"/>
      <protection hidden="1"/>
    </xf>
    <xf numFmtId="0" fontId="7" fillId="0" borderId="16" xfId="79" applyFont="1" applyBorder="1" applyAlignment="1" applyProtection="1">
      <alignment horizontal="center" vertical="center"/>
      <protection hidden="1" locked="0"/>
    </xf>
    <xf numFmtId="0" fontId="7" fillId="0" borderId="49" xfId="79" applyFont="1" applyBorder="1" applyAlignment="1" applyProtection="1">
      <alignment horizontal="center" vertical="center"/>
      <protection hidden="1" locked="0"/>
    </xf>
    <xf numFmtId="0" fontId="13" fillId="0" borderId="47" xfId="79" applyFont="1" applyBorder="1" applyAlignment="1" applyProtection="1">
      <alignment horizontal="center" vertical="center"/>
      <protection hidden="1"/>
    </xf>
    <xf numFmtId="0" fontId="14" fillId="0" borderId="66" xfId="79" applyFont="1" applyBorder="1" applyAlignment="1" applyProtection="1">
      <alignment horizontal="left" vertical="top" indent="1"/>
      <protection hidden="1" locked="0"/>
    </xf>
    <xf numFmtId="0" fontId="14" fillId="0" borderId="65" xfId="79" applyFont="1" applyBorder="1" applyAlignment="1" applyProtection="1">
      <alignment horizontal="left" vertical="top" indent="1"/>
      <protection hidden="1" locked="0"/>
    </xf>
    <xf numFmtId="0" fontId="14" fillId="0" borderId="66" xfId="79" applyFont="1" applyBorder="1" applyAlignment="1" applyProtection="1">
      <alignment horizontal="left" vertical="center" indent="1"/>
      <protection hidden="1" locked="0"/>
    </xf>
    <xf numFmtId="0" fontId="14" fillId="0" borderId="65" xfId="79" applyFont="1" applyBorder="1" applyAlignment="1" applyProtection="1">
      <alignment horizontal="left" vertical="center" indent="1"/>
      <protection hidden="1" locked="0"/>
    </xf>
    <xf numFmtId="0" fontId="7" fillId="0" borderId="50" xfId="79" applyFont="1" applyBorder="1" applyAlignment="1" applyProtection="1">
      <alignment horizontal="center" vertical="center"/>
      <protection hidden="1"/>
    </xf>
    <xf numFmtId="0" fontId="7" fillId="0" borderId="51" xfId="79" applyFont="1" applyBorder="1" applyAlignment="1" applyProtection="1">
      <alignment horizontal="center" vertical="center"/>
      <protection hidden="1"/>
    </xf>
    <xf numFmtId="0" fontId="7" fillId="0" borderId="52" xfId="79" applyFont="1" applyBorder="1" applyAlignment="1" applyProtection="1">
      <alignment horizontal="center" vertical="center"/>
      <protection hidden="1" locked="0"/>
    </xf>
    <xf numFmtId="0" fontId="7" fillId="0" borderId="53" xfId="79" applyFont="1" applyBorder="1" applyAlignment="1" applyProtection="1">
      <alignment horizontal="center" vertical="center"/>
      <protection hidden="1" locked="0"/>
    </xf>
    <xf numFmtId="0" fontId="13" fillId="0" borderId="50" xfId="79" applyFont="1" applyBorder="1" applyAlignment="1" applyProtection="1">
      <alignment horizontal="center" vertical="center"/>
      <protection hidden="1"/>
    </xf>
    <xf numFmtId="0" fontId="14" fillId="0" borderId="64" xfId="79" applyFont="1" applyBorder="1" applyAlignment="1" applyProtection="1">
      <alignment horizontal="left" vertical="center" indent="1"/>
      <protection hidden="1" locked="0"/>
    </xf>
    <xf numFmtId="0" fontId="14" fillId="0" borderId="63" xfId="79" applyFont="1" applyBorder="1" applyAlignment="1" applyProtection="1">
      <alignment horizontal="left" vertical="center" indent="1"/>
      <protection hidden="1" locked="0"/>
    </xf>
    <xf numFmtId="0" fontId="38" fillId="0" borderId="0" xfId="79" applyBorder="1" applyProtection="1">
      <alignment/>
      <protection hidden="1"/>
    </xf>
    <xf numFmtId="0" fontId="13" fillId="0" borderId="54" xfId="79" applyFont="1" applyBorder="1" applyAlignment="1" applyProtection="1">
      <alignment horizontal="center" vertical="top"/>
      <protection hidden="1"/>
    </xf>
    <xf numFmtId="0" fontId="13" fillId="0" borderId="55" xfId="79" applyFont="1" applyBorder="1" applyAlignment="1" applyProtection="1">
      <alignment horizontal="center" vertical="top"/>
      <protection hidden="1"/>
    </xf>
    <xf numFmtId="0" fontId="13" fillId="0" borderId="56" xfId="79" applyFont="1" applyBorder="1" applyAlignment="1" applyProtection="1">
      <alignment horizontal="center" vertical="top"/>
      <protection hidden="1"/>
    </xf>
    <xf numFmtId="0" fontId="13" fillId="0" borderId="57" xfId="79" applyFont="1" applyBorder="1" applyAlignment="1" applyProtection="1">
      <alignment horizontal="center" vertical="top"/>
      <protection hidden="1"/>
    </xf>
    <xf numFmtId="0" fontId="13" fillId="0" borderId="58" xfId="79" applyFont="1" applyBorder="1" applyAlignment="1" applyProtection="1">
      <alignment horizontal="center" vertical="top"/>
      <protection hidden="1"/>
    </xf>
    <xf numFmtId="0" fontId="13" fillId="0" borderId="62" xfId="79" applyFont="1" applyBorder="1" applyAlignment="1" applyProtection="1">
      <alignment horizontal="center" vertical="center" wrapText="1"/>
      <protection hidden="1"/>
    </xf>
    <xf numFmtId="0" fontId="38" fillId="0" borderId="70" xfId="79" applyBorder="1" applyAlignment="1" applyProtection="1">
      <alignment horizontal="left" indent="1"/>
      <protection hidden="1"/>
    </xf>
    <xf numFmtId="0" fontId="13" fillId="0" borderId="69" xfId="79" applyFont="1" applyBorder="1" applyAlignment="1" applyProtection="1">
      <alignment horizontal="left" indent="1"/>
      <protection hidden="1"/>
    </xf>
    <xf numFmtId="0" fontId="13" fillId="0" borderId="76" xfId="79" applyFont="1" applyBorder="1" applyAlignment="1" applyProtection="1">
      <alignment horizontal="center"/>
      <protection hidden="1"/>
    </xf>
    <xf numFmtId="0" fontId="13" fillId="0" borderId="75" xfId="79" applyFont="1" applyBorder="1" applyAlignment="1" applyProtection="1">
      <alignment horizontal="center"/>
      <protection hidden="1"/>
    </xf>
    <xf numFmtId="0" fontId="13" fillId="0" borderId="73" xfId="79" applyFont="1" applyBorder="1" applyAlignment="1" applyProtection="1">
      <alignment horizontal="center"/>
      <protection hidden="1"/>
    </xf>
    <xf numFmtId="0" fontId="13" fillId="0" borderId="72" xfId="79" applyFont="1" applyBorder="1" applyAlignment="1" applyProtection="1">
      <alignment horizontal="center"/>
      <protection hidden="1"/>
    </xf>
    <xf numFmtId="0" fontId="13" fillId="0" borderId="71" xfId="79" applyFont="1" applyBorder="1" applyAlignment="1" applyProtection="1">
      <alignment horizontal="center"/>
      <protection hidden="1"/>
    </xf>
    <xf numFmtId="0" fontId="13" fillId="0" borderId="61" xfId="79" applyFont="1" applyBorder="1" applyAlignment="1" applyProtection="1">
      <alignment horizontal="center" vertical="center" wrapText="1"/>
      <protection hidden="1"/>
    </xf>
    <xf numFmtId="0" fontId="38" fillId="0" borderId="64" xfId="79" applyBorder="1" applyAlignment="1" applyProtection="1">
      <alignment horizontal="left" indent="1"/>
      <protection hidden="1"/>
    </xf>
    <xf numFmtId="0" fontId="13" fillId="0" borderId="63" xfId="79" applyFont="1" applyBorder="1" applyAlignment="1" applyProtection="1">
      <alignment horizontal="left" indent="1"/>
      <protection hidden="1"/>
    </xf>
    <xf numFmtId="0" fontId="21" fillId="40" borderId="36" xfId="79" applyFont="1" applyFill="1" applyBorder="1" applyAlignment="1" applyProtection="1">
      <alignment horizontal="left" vertical="center" indent="1"/>
      <protection hidden="1" locked="0"/>
    </xf>
    <xf numFmtId="0" fontId="21" fillId="40" borderId="37" xfId="79" applyFont="1" applyFill="1" applyBorder="1" applyAlignment="1" applyProtection="1">
      <alignment horizontal="left" vertical="center" indent="1"/>
      <protection hidden="1" locked="0"/>
    </xf>
    <xf numFmtId="0" fontId="16" fillId="40" borderId="37" xfId="79" applyFont="1" applyFill="1" applyBorder="1" applyAlignment="1" applyProtection="1">
      <alignment horizontal="left" vertical="center" indent="1"/>
      <protection hidden="1" locked="0"/>
    </xf>
    <xf numFmtId="0" fontId="15" fillId="40" borderId="38" xfId="79" applyFont="1" applyFill="1" applyBorder="1" applyAlignment="1" applyProtection="1">
      <alignment horizontal="left" vertical="top" indent="1"/>
      <protection hidden="1"/>
    </xf>
    <xf numFmtId="0" fontId="11" fillId="0" borderId="74" xfId="79" applyFont="1" applyBorder="1" applyAlignment="1" applyProtection="1">
      <alignment vertical="center" wrapText="1"/>
      <protection hidden="1"/>
    </xf>
    <xf numFmtId="0" fontId="14" fillId="0" borderId="77" xfId="79" applyFont="1" applyBorder="1" applyAlignment="1" applyProtection="1">
      <alignment horizontal="center"/>
      <protection hidden="1" locked="0"/>
    </xf>
    <xf numFmtId="0" fontId="13" fillId="0" borderId="0" xfId="79" applyFont="1" applyAlignment="1" applyProtection="1">
      <alignment horizontal="right"/>
      <protection hidden="1"/>
    </xf>
    <xf numFmtId="0" fontId="14" fillId="0" borderId="77" xfId="79" applyFont="1" applyBorder="1" applyAlignment="1" applyProtection="1">
      <alignment horizontal="left" indent="1"/>
      <protection hidden="1" locked="0"/>
    </xf>
    <xf numFmtId="0" fontId="12" fillId="0" borderId="0" xfId="79" applyFont="1" applyAlignment="1" applyProtection="1">
      <alignment horizontal="center"/>
      <protection hidden="1"/>
    </xf>
    <xf numFmtId="0" fontId="11" fillId="0" borderId="0" xfId="79" applyFont="1" applyAlignment="1" applyProtection="1">
      <alignment vertical="center" wrapText="1"/>
      <protection hidden="1"/>
    </xf>
    <xf numFmtId="0" fontId="7" fillId="0" borderId="0" xfId="78" applyFont="1" applyProtection="1">
      <alignment/>
      <protection hidden="1"/>
    </xf>
    <xf numFmtId="0" fontId="7" fillId="0" borderId="81" xfId="78" applyFont="1" applyBorder="1" applyAlignment="1" applyProtection="1">
      <alignment horizontal="left" indent="1"/>
      <protection hidden="1" locked="0"/>
    </xf>
    <xf numFmtId="0" fontId="7" fillId="0" borderId="12" xfId="78" applyFont="1" applyBorder="1" applyAlignment="1" applyProtection="1">
      <alignment horizontal="left" wrapText="1" indent="1"/>
      <protection hidden="1"/>
    </xf>
    <xf numFmtId="0" fontId="7" fillId="0" borderId="13" xfId="78" applyFont="1" applyBorder="1" applyAlignment="1" applyProtection="1">
      <alignment horizontal="left" wrapText="1" indent="1"/>
      <protection hidden="1"/>
    </xf>
    <xf numFmtId="0" fontId="7" fillId="0" borderId="14" xfId="78" applyFont="1" applyBorder="1" applyAlignment="1" applyProtection="1">
      <alignment horizontal="left" indent="1"/>
      <protection hidden="1"/>
    </xf>
    <xf numFmtId="0" fontId="7" fillId="0" borderId="19" xfId="78" applyFont="1" applyBorder="1" applyProtection="1">
      <alignment/>
      <protection hidden="1"/>
    </xf>
    <xf numFmtId="0" fontId="7" fillId="0" borderId="80" xfId="78" applyFont="1" applyBorder="1" applyProtection="1">
      <alignment/>
      <protection hidden="1" locked="0"/>
    </xf>
    <xf numFmtId="0" fontId="7" fillId="0" borderId="77" xfId="78" applyFont="1" applyBorder="1" applyProtection="1">
      <alignment/>
      <protection hidden="1" locked="0"/>
    </xf>
    <xf numFmtId="0" fontId="7" fillId="0" borderId="37" xfId="78" applyFont="1" applyBorder="1" applyAlignment="1" applyProtection="1">
      <alignment vertical="center"/>
      <protection hidden="1"/>
    </xf>
    <xf numFmtId="0" fontId="7" fillId="0" borderId="38" xfId="78" applyFont="1" applyBorder="1" applyAlignment="1" applyProtection="1">
      <alignment vertical="center"/>
      <protection hidden="1"/>
    </xf>
    <xf numFmtId="165" fontId="7" fillId="0" borderId="60" xfId="78" applyNumberFormat="1" applyFont="1" applyBorder="1" applyAlignment="1" applyProtection="1">
      <alignment horizontal="left" vertical="center" indent="1"/>
      <protection hidden="1" locked="0"/>
    </xf>
    <xf numFmtId="0" fontId="7" fillId="0" borderId="0" xfId="78" applyFont="1" applyBorder="1" applyProtection="1">
      <alignment/>
      <protection hidden="1"/>
    </xf>
    <xf numFmtId="0" fontId="7" fillId="0" borderId="70" xfId="78" applyFont="1" applyBorder="1" applyAlignment="1" applyProtection="1">
      <alignment horizontal="left" indent="1"/>
      <protection hidden="1"/>
    </xf>
    <xf numFmtId="0" fontId="7" fillId="0" borderId="64" xfId="78" applyFont="1" applyBorder="1" applyAlignment="1" applyProtection="1">
      <alignment horizontal="left" indent="1"/>
      <protection hidden="1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29" xfId="79"/>
    <cellStyle name="Normální 3" xfId="80"/>
    <cellStyle name="Normální 3 2" xfId="81"/>
    <cellStyle name="Normální 3 3" xfId="82"/>
    <cellStyle name="Normální 4" xfId="83"/>
    <cellStyle name="Normální 5" xfId="84"/>
    <cellStyle name="Normální 6" xfId="85"/>
    <cellStyle name="Normální 6 2" xfId="86"/>
    <cellStyle name="Normální 6 3" xfId="87"/>
    <cellStyle name="Normální 7" xfId="88"/>
    <cellStyle name="Normální 8" xfId="89"/>
    <cellStyle name="Normální 9" xfId="90"/>
    <cellStyle name="Note 1" xfId="91"/>
    <cellStyle name="Poznámka" xfId="92"/>
    <cellStyle name="Percent" xfId="93"/>
    <cellStyle name="Propojená buňka" xfId="94"/>
    <cellStyle name="Správně" xfId="95"/>
    <cellStyle name="Status 1" xfId="96"/>
    <cellStyle name="Text 1" xfId="97"/>
    <cellStyle name="Text upozornění" xfId="98"/>
    <cellStyle name="Vstup" xfId="99"/>
    <cellStyle name="Výpočet" xfId="100"/>
    <cellStyle name="Výstup" xfId="101"/>
    <cellStyle name="Vysvětlující text" xfId="102"/>
    <cellStyle name="Warning 1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obrázek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4" t="s">
        <v>2</v>
      </c>
      <c r="L1" s="172" t="s">
        <v>78</v>
      </c>
      <c r="M1" s="172"/>
      <c r="N1" s="172"/>
      <c r="O1" s="173" t="s">
        <v>3</v>
      </c>
      <c r="P1" s="173"/>
      <c r="Q1" s="174" t="s">
        <v>79</v>
      </c>
      <c r="R1" s="174"/>
      <c r="S1" s="174"/>
    </row>
    <row r="2" spans="2:3" ht="6" customHeight="1" thickBot="1">
      <c r="B2" s="168"/>
      <c r="C2" s="168"/>
    </row>
    <row r="3" spans="1:19" ht="19.5" customHeight="1" thickBot="1">
      <c r="A3" s="70" t="s">
        <v>4</v>
      </c>
      <c r="B3" s="164" t="s">
        <v>78</v>
      </c>
      <c r="C3" s="165"/>
      <c r="D3" s="165"/>
      <c r="E3" s="165"/>
      <c r="F3" s="165"/>
      <c r="G3" s="165"/>
      <c r="H3" s="165"/>
      <c r="I3" s="166"/>
      <c r="K3" s="70" t="s">
        <v>5</v>
      </c>
      <c r="L3" s="164" t="s">
        <v>77</v>
      </c>
      <c r="M3" s="165"/>
      <c r="N3" s="165"/>
      <c r="O3" s="165"/>
      <c r="P3" s="165"/>
      <c r="Q3" s="165"/>
      <c r="R3" s="165"/>
      <c r="S3" s="166"/>
    </row>
    <row r="4" ht="4.5" customHeight="1" thickBot="1"/>
    <row r="5" spans="1:19" ht="12.75" customHeight="1">
      <c r="A5" s="157" t="s">
        <v>6</v>
      </c>
      <c r="B5" s="158"/>
      <c r="C5" s="155" t="s">
        <v>7</v>
      </c>
      <c r="D5" s="161" t="s">
        <v>8</v>
      </c>
      <c r="E5" s="162"/>
      <c r="F5" s="162"/>
      <c r="G5" s="163"/>
      <c r="H5" s="170" t="s">
        <v>9</v>
      </c>
      <c r="I5" s="171"/>
      <c r="K5" s="157" t="s">
        <v>6</v>
      </c>
      <c r="L5" s="158"/>
      <c r="M5" s="155" t="s">
        <v>7</v>
      </c>
      <c r="N5" s="161" t="s">
        <v>8</v>
      </c>
      <c r="O5" s="162"/>
      <c r="P5" s="162"/>
      <c r="Q5" s="163"/>
      <c r="R5" s="170" t="s">
        <v>9</v>
      </c>
      <c r="S5" s="171"/>
    </row>
    <row r="6" spans="1:19" ht="12.75" customHeight="1" thickBot="1">
      <c r="A6" s="159" t="s">
        <v>10</v>
      </c>
      <c r="B6" s="160"/>
      <c r="C6" s="156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59" t="s">
        <v>10</v>
      </c>
      <c r="L6" s="160"/>
      <c r="M6" s="156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145" t="s">
        <v>76</v>
      </c>
      <c r="B8" s="146"/>
      <c r="C8" s="64">
        <v>1</v>
      </c>
      <c r="D8" s="63">
        <v>126</v>
      </c>
      <c r="E8" s="62">
        <v>52</v>
      </c>
      <c r="F8" s="62">
        <v>2</v>
      </c>
      <c r="G8" s="61">
        <v>178</v>
      </c>
      <c r="H8" s="60">
        <v>0</v>
      </c>
      <c r="I8" s="9"/>
      <c r="K8" s="145" t="s">
        <v>46</v>
      </c>
      <c r="L8" s="146"/>
      <c r="M8" s="64">
        <v>1</v>
      </c>
      <c r="N8" s="63">
        <v>141</v>
      </c>
      <c r="O8" s="62">
        <v>87</v>
      </c>
      <c r="P8" s="62">
        <v>2</v>
      </c>
      <c r="Q8" s="61">
        <v>228</v>
      </c>
      <c r="R8" s="60">
        <v>1</v>
      </c>
      <c r="S8" s="9"/>
    </row>
    <row r="9" spans="1:19" ht="12.75" customHeight="1">
      <c r="A9" s="147"/>
      <c r="B9" s="148"/>
      <c r="C9" s="59">
        <v>2</v>
      </c>
      <c r="D9" s="58">
        <v>146</v>
      </c>
      <c r="E9" s="57">
        <v>61</v>
      </c>
      <c r="F9" s="57">
        <v>3</v>
      </c>
      <c r="G9" s="56">
        <v>207</v>
      </c>
      <c r="H9" s="55">
        <v>1</v>
      </c>
      <c r="I9" s="9"/>
      <c r="K9" s="147"/>
      <c r="L9" s="148"/>
      <c r="M9" s="59">
        <v>2</v>
      </c>
      <c r="N9" s="58">
        <v>144</v>
      </c>
      <c r="O9" s="57">
        <v>43</v>
      </c>
      <c r="P9" s="57">
        <v>5</v>
      </c>
      <c r="Q9" s="56">
        <v>187</v>
      </c>
      <c r="R9" s="55">
        <v>0</v>
      </c>
      <c r="S9" s="9"/>
    </row>
    <row r="10" spans="1:19" ht="12.75" customHeight="1" thickBot="1">
      <c r="A10" s="149" t="s">
        <v>54</v>
      </c>
      <c r="B10" s="150"/>
      <c r="C10" s="59">
        <v>3</v>
      </c>
      <c r="D10" s="58"/>
      <c r="E10" s="57"/>
      <c r="F10" s="57"/>
      <c r="G10" s="56">
        <f>IF(AND(ISBLANK(D10),ISBLANK(E10)),"",D10+E10)</f>
      </c>
      <c r="H10" s="55">
        <f>IF(OR(ISNUMBER($G10),ISNUMBER($Q10)),(SIGN(N($G10)-N($Q10))+1)/2,"")</f>
      </c>
      <c r="I10" s="9"/>
      <c r="K10" s="149" t="s">
        <v>45</v>
      </c>
      <c r="L10" s="150"/>
      <c r="M10" s="59">
        <v>3</v>
      </c>
      <c r="N10" s="58"/>
      <c r="O10" s="57"/>
      <c r="P10" s="57"/>
      <c r="Q10" s="56">
        <f>IF(AND(ISBLANK(N10),ISBLANK(O10)),"",N10+O10)</f>
      </c>
      <c r="R10" s="55">
        <f>IF(ISNUMBER($H10),1-$H10,"")</f>
      </c>
      <c r="S10" s="9"/>
    </row>
    <row r="11" spans="1:19" ht="12.75" customHeight="1">
      <c r="A11" s="151"/>
      <c r="B11" s="152"/>
      <c r="C11" s="54">
        <v>4</v>
      </c>
      <c r="D11" s="53"/>
      <c r="E11" s="52"/>
      <c r="F11" s="52"/>
      <c r="G11" s="51">
        <f>IF(AND(ISBLANK(D11),ISBLANK(E11)),"",D11+E11)</f>
      </c>
      <c r="H11" s="50">
        <f>IF(OR(ISNUMBER($G11),ISNUMBER($Q11)),(SIGN(N($G11)-N($Q11))+1)/2,"")</f>
      </c>
      <c r="I11" s="143">
        <v>0</v>
      </c>
      <c r="K11" s="151"/>
      <c r="L11" s="152"/>
      <c r="M11" s="54">
        <v>4</v>
      </c>
      <c r="N11" s="53"/>
      <c r="O11" s="52"/>
      <c r="P11" s="52"/>
      <c r="Q11" s="51">
        <f>IF(AND(ISBLANK(N11),ISBLANK(O11)),"",N11+O11)</f>
      </c>
      <c r="R11" s="50">
        <f>IF(ISNUMBER($H11),1-$H11,"")</f>
      </c>
      <c r="S11" s="143">
        <v>1</v>
      </c>
    </row>
    <row r="12" spans="1:19" ht="15.75" customHeight="1" thickBot="1">
      <c r="A12" s="153" t="s">
        <v>75</v>
      </c>
      <c r="B12" s="154"/>
      <c r="C12" s="49" t="s">
        <v>14</v>
      </c>
      <c r="D12" s="46">
        <v>272</v>
      </c>
      <c r="E12" s="48">
        <v>113</v>
      </c>
      <c r="F12" s="48">
        <v>5</v>
      </c>
      <c r="G12" s="47">
        <v>385</v>
      </c>
      <c r="H12" s="46">
        <v>1</v>
      </c>
      <c r="I12" s="144"/>
      <c r="K12" s="153" t="s">
        <v>74</v>
      </c>
      <c r="L12" s="154"/>
      <c r="M12" s="49" t="s">
        <v>14</v>
      </c>
      <c r="N12" s="46">
        <v>285</v>
      </c>
      <c r="O12" s="48">
        <v>130</v>
      </c>
      <c r="P12" s="48">
        <v>7</v>
      </c>
      <c r="Q12" s="47">
        <v>415</v>
      </c>
      <c r="R12" s="46">
        <v>1</v>
      </c>
      <c r="S12" s="144"/>
    </row>
    <row r="13" spans="1:19" ht="12.75" customHeight="1">
      <c r="A13" s="145" t="s">
        <v>73</v>
      </c>
      <c r="B13" s="146"/>
      <c r="C13" s="64">
        <v>1</v>
      </c>
      <c r="D13" s="63">
        <v>137</v>
      </c>
      <c r="E13" s="62">
        <v>71</v>
      </c>
      <c r="F13" s="62">
        <v>1</v>
      </c>
      <c r="G13" s="61">
        <v>208</v>
      </c>
      <c r="H13" s="60">
        <v>1</v>
      </c>
      <c r="I13" s="9"/>
      <c r="K13" s="145" t="s">
        <v>72</v>
      </c>
      <c r="L13" s="146"/>
      <c r="M13" s="64">
        <v>1</v>
      </c>
      <c r="N13" s="63">
        <v>127</v>
      </c>
      <c r="O13" s="62">
        <v>52</v>
      </c>
      <c r="P13" s="62">
        <v>4</v>
      </c>
      <c r="Q13" s="61">
        <v>179</v>
      </c>
      <c r="R13" s="60">
        <v>0</v>
      </c>
      <c r="S13" s="9"/>
    </row>
    <row r="14" spans="1:19" ht="12.75" customHeight="1">
      <c r="A14" s="147"/>
      <c r="B14" s="148"/>
      <c r="C14" s="59">
        <v>2</v>
      </c>
      <c r="D14" s="58">
        <v>136</v>
      </c>
      <c r="E14" s="57">
        <v>58</v>
      </c>
      <c r="F14" s="57">
        <v>1</v>
      </c>
      <c r="G14" s="56">
        <v>194</v>
      </c>
      <c r="H14" s="55">
        <v>1</v>
      </c>
      <c r="I14" s="9"/>
      <c r="K14" s="147"/>
      <c r="L14" s="148"/>
      <c r="M14" s="59">
        <v>2</v>
      </c>
      <c r="N14" s="58">
        <v>138</v>
      </c>
      <c r="O14" s="57">
        <v>54</v>
      </c>
      <c r="P14" s="57">
        <v>5</v>
      </c>
      <c r="Q14" s="56">
        <v>192</v>
      </c>
      <c r="R14" s="55">
        <v>0</v>
      </c>
      <c r="S14" s="9"/>
    </row>
    <row r="15" spans="1:19" ht="12.75" customHeight="1" thickBot="1">
      <c r="A15" s="149" t="s">
        <v>71</v>
      </c>
      <c r="B15" s="150"/>
      <c r="C15" s="59">
        <v>3</v>
      </c>
      <c r="D15" s="58"/>
      <c r="E15" s="57"/>
      <c r="F15" s="57"/>
      <c r="G15" s="56">
        <f>IF(AND(ISBLANK(D15),ISBLANK(E15)),"",D15+E15)</f>
      </c>
      <c r="H15" s="55">
        <f>IF(OR(ISNUMBER($G15),ISNUMBER($Q15)),(SIGN(N($G15)-N($Q15))+1)/2,"")</f>
      </c>
      <c r="I15" s="9"/>
      <c r="K15" s="149" t="s">
        <v>54</v>
      </c>
      <c r="L15" s="150"/>
      <c r="M15" s="59">
        <v>3</v>
      </c>
      <c r="N15" s="58"/>
      <c r="O15" s="57"/>
      <c r="P15" s="57"/>
      <c r="Q15" s="56">
        <f>IF(AND(ISBLANK(N15),ISBLANK(O15)),"",N15+O15)</f>
      </c>
      <c r="R15" s="55">
        <f>IF(ISNUMBER($H15),1-$H15,"")</f>
      </c>
      <c r="S15" s="9"/>
    </row>
    <row r="16" spans="1:19" ht="12.75" customHeight="1">
      <c r="A16" s="151"/>
      <c r="B16" s="152"/>
      <c r="C16" s="54">
        <v>4</v>
      </c>
      <c r="D16" s="53"/>
      <c r="E16" s="52"/>
      <c r="F16" s="52"/>
      <c r="G16" s="51">
        <f>IF(AND(ISBLANK(D16),ISBLANK(E16)),"",D16+E16)</f>
      </c>
      <c r="H16" s="50">
        <f>IF(OR(ISNUMBER($G16),ISNUMBER($Q16)),(SIGN(N($G16)-N($Q16))+1)/2,"")</f>
      </c>
      <c r="I16" s="143">
        <v>1</v>
      </c>
      <c r="K16" s="151"/>
      <c r="L16" s="152"/>
      <c r="M16" s="54">
        <v>4</v>
      </c>
      <c r="N16" s="53"/>
      <c r="O16" s="52"/>
      <c r="P16" s="52"/>
      <c r="Q16" s="51">
        <f>IF(AND(ISBLANK(N16),ISBLANK(O16)),"",N16+O16)</f>
      </c>
      <c r="R16" s="50">
        <f>IF(ISNUMBER($H16),1-$H16,"")</f>
      </c>
      <c r="S16" s="143">
        <v>0</v>
      </c>
    </row>
    <row r="17" spans="1:19" ht="15.75" customHeight="1" thickBot="1">
      <c r="A17" s="153" t="s">
        <v>70</v>
      </c>
      <c r="B17" s="154"/>
      <c r="C17" s="49" t="s">
        <v>14</v>
      </c>
      <c r="D17" s="46">
        <v>273</v>
      </c>
      <c r="E17" s="48">
        <v>129</v>
      </c>
      <c r="F17" s="48">
        <v>2</v>
      </c>
      <c r="G17" s="47">
        <v>402</v>
      </c>
      <c r="H17" s="46">
        <v>2</v>
      </c>
      <c r="I17" s="144"/>
      <c r="K17" s="153" t="s">
        <v>69</v>
      </c>
      <c r="L17" s="154"/>
      <c r="M17" s="49" t="s">
        <v>14</v>
      </c>
      <c r="N17" s="46">
        <v>265</v>
      </c>
      <c r="O17" s="48">
        <v>106</v>
      </c>
      <c r="P17" s="48">
        <v>9</v>
      </c>
      <c r="Q17" s="47">
        <v>371</v>
      </c>
      <c r="R17" s="46">
        <v>0</v>
      </c>
      <c r="S17" s="144"/>
    </row>
    <row r="18" spans="1:19" ht="12.75" customHeight="1">
      <c r="A18" s="145" t="s">
        <v>68</v>
      </c>
      <c r="B18" s="146"/>
      <c r="C18" s="64">
        <v>1</v>
      </c>
      <c r="D18" s="63">
        <v>154</v>
      </c>
      <c r="E18" s="62">
        <v>45</v>
      </c>
      <c r="F18" s="62">
        <v>5</v>
      </c>
      <c r="G18" s="61">
        <v>199</v>
      </c>
      <c r="H18" s="60">
        <v>0</v>
      </c>
      <c r="I18" s="9"/>
      <c r="K18" s="145" t="s">
        <v>67</v>
      </c>
      <c r="L18" s="146"/>
      <c r="M18" s="64">
        <v>1</v>
      </c>
      <c r="N18" s="63">
        <v>141</v>
      </c>
      <c r="O18" s="62">
        <v>70</v>
      </c>
      <c r="P18" s="62">
        <v>1</v>
      </c>
      <c r="Q18" s="61">
        <v>211</v>
      </c>
      <c r="R18" s="60">
        <v>1</v>
      </c>
      <c r="S18" s="9"/>
    </row>
    <row r="19" spans="1:19" ht="12.75" customHeight="1">
      <c r="A19" s="147"/>
      <c r="B19" s="148"/>
      <c r="C19" s="59">
        <v>2</v>
      </c>
      <c r="D19" s="58">
        <v>147</v>
      </c>
      <c r="E19" s="57">
        <v>62</v>
      </c>
      <c r="F19" s="57">
        <v>1</v>
      </c>
      <c r="G19" s="56">
        <v>209</v>
      </c>
      <c r="H19" s="55">
        <v>0</v>
      </c>
      <c r="I19" s="9"/>
      <c r="K19" s="147"/>
      <c r="L19" s="148"/>
      <c r="M19" s="59">
        <v>2</v>
      </c>
      <c r="N19" s="58">
        <v>141</v>
      </c>
      <c r="O19" s="57">
        <v>70</v>
      </c>
      <c r="P19" s="57">
        <v>1</v>
      </c>
      <c r="Q19" s="56">
        <v>211</v>
      </c>
      <c r="R19" s="55">
        <v>1</v>
      </c>
      <c r="S19" s="9"/>
    </row>
    <row r="20" spans="1:19" ht="12.75" customHeight="1" thickBot="1">
      <c r="A20" s="149" t="s">
        <v>66</v>
      </c>
      <c r="B20" s="150"/>
      <c r="C20" s="59">
        <v>3</v>
      </c>
      <c r="D20" s="58"/>
      <c r="E20" s="57"/>
      <c r="F20" s="57"/>
      <c r="G20" s="56">
        <f>IF(AND(ISBLANK(D20),ISBLANK(E20)),"",D20+E20)</f>
      </c>
      <c r="H20" s="55">
        <f>IF(OR(ISNUMBER($G20),ISNUMBER($Q20)),(SIGN(N($G20)-N($Q20))+1)/2,"")</f>
      </c>
      <c r="I20" s="9"/>
      <c r="K20" s="149" t="s">
        <v>39</v>
      </c>
      <c r="L20" s="150"/>
      <c r="M20" s="59">
        <v>3</v>
      </c>
      <c r="N20" s="58"/>
      <c r="O20" s="57"/>
      <c r="P20" s="57"/>
      <c r="Q20" s="56">
        <f>IF(AND(ISBLANK(N20),ISBLANK(O20)),"",N20+O20)</f>
      </c>
      <c r="R20" s="55">
        <f>IF(ISNUMBER($H20),1-$H20,"")</f>
      </c>
      <c r="S20" s="9"/>
    </row>
    <row r="21" spans="1:19" ht="12.75" customHeight="1">
      <c r="A21" s="151"/>
      <c r="B21" s="152"/>
      <c r="C21" s="54">
        <v>4</v>
      </c>
      <c r="D21" s="53"/>
      <c r="E21" s="52"/>
      <c r="F21" s="52"/>
      <c r="G21" s="51">
        <f>IF(AND(ISBLANK(D21),ISBLANK(E21)),"",D21+E21)</f>
      </c>
      <c r="H21" s="50">
        <f>IF(OR(ISNUMBER($G21),ISNUMBER($Q21)),(SIGN(N($G21)-N($Q21))+1)/2,"")</f>
      </c>
      <c r="I21" s="143">
        <v>0</v>
      </c>
      <c r="K21" s="151"/>
      <c r="L21" s="152"/>
      <c r="M21" s="54">
        <v>4</v>
      </c>
      <c r="N21" s="53"/>
      <c r="O21" s="52"/>
      <c r="P21" s="52"/>
      <c r="Q21" s="51">
        <f>IF(AND(ISBLANK(N21),ISBLANK(O21)),"",N21+O21)</f>
      </c>
      <c r="R21" s="50">
        <f>IF(ISNUMBER($H21),1-$H21,"")</f>
      </c>
      <c r="S21" s="143">
        <v>1</v>
      </c>
    </row>
    <row r="22" spans="1:19" ht="15.75" customHeight="1" thickBot="1">
      <c r="A22" s="153" t="s">
        <v>65</v>
      </c>
      <c r="B22" s="154"/>
      <c r="C22" s="49" t="s">
        <v>14</v>
      </c>
      <c r="D22" s="46">
        <v>301</v>
      </c>
      <c r="E22" s="48">
        <v>107</v>
      </c>
      <c r="F22" s="48">
        <v>6</v>
      </c>
      <c r="G22" s="47">
        <v>408</v>
      </c>
      <c r="H22" s="46">
        <v>0</v>
      </c>
      <c r="I22" s="144"/>
      <c r="K22" s="153" t="s">
        <v>64</v>
      </c>
      <c r="L22" s="154"/>
      <c r="M22" s="49" t="s">
        <v>14</v>
      </c>
      <c r="N22" s="46">
        <v>282</v>
      </c>
      <c r="O22" s="48">
        <v>140</v>
      </c>
      <c r="P22" s="48">
        <v>2</v>
      </c>
      <c r="Q22" s="47">
        <v>422</v>
      </c>
      <c r="R22" s="46">
        <v>2</v>
      </c>
      <c r="S22" s="144"/>
    </row>
    <row r="23" spans="1:19" ht="12.75" customHeight="1">
      <c r="A23" s="145" t="s">
        <v>63</v>
      </c>
      <c r="B23" s="146"/>
      <c r="C23" s="64">
        <v>1</v>
      </c>
      <c r="D23" s="63">
        <v>135</v>
      </c>
      <c r="E23" s="62">
        <v>77</v>
      </c>
      <c r="F23" s="62">
        <v>0</v>
      </c>
      <c r="G23" s="61">
        <v>212</v>
      </c>
      <c r="H23" s="60">
        <v>1</v>
      </c>
      <c r="I23" s="9"/>
      <c r="K23" s="145" t="s">
        <v>47</v>
      </c>
      <c r="L23" s="146"/>
      <c r="M23" s="64">
        <v>1</v>
      </c>
      <c r="N23" s="63">
        <v>130</v>
      </c>
      <c r="O23" s="62">
        <v>53</v>
      </c>
      <c r="P23" s="62">
        <v>5</v>
      </c>
      <c r="Q23" s="61">
        <v>183</v>
      </c>
      <c r="R23" s="60">
        <v>0</v>
      </c>
      <c r="S23" s="9"/>
    </row>
    <row r="24" spans="1:19" ht="12.75" customHeight="1">
      <c r="A24" s="147"/>
      <c r="B24" s="148"/>
      <c r="C24" s="59">
        <v>2</v>
      </c>
      <c r="D24" s="58">
        <v>142</v>
      </c>
      <c r="E24" s="57">
        <v>68</v>
      </c>
      <c r="F24" s="57">
        <v>2</v>
      </c>
      <c r="G24" s="56">
        <v>210</v>
      </c>
      <c r="H24" s="55">
        <v>1</v>
      </c>
      <c r="I24" s="9"/>
      <c r="K24" s="147"/>
      <c r="L24" s="148"/>
      <c r="M24" s="59">
        <v>2</v>
      </c>
      <c r="N24" s="58">
        <v>145</v>
      </c>
      <c r="O24" s="57">
        <v>63</v>
      </c>
      <c r="P24" s="57">
        <v>7</v>
      </c>
      <c r="Q24" s="56">
        <v>208</v>
      </c>
      <c r="R24" s="55">
        <v>0</v>
      </c>
      <c r="S24" s="9"/>
    </row>
    <row r="25" spans="1:19" ht="12.75" customHeight="1" thickBot="1">
      <c r="A25" s="149" t="s">
        <v>62</v>
      </c>
      <c r="B25" s="150"/>
      <c r="C25" s="59">
        <v>3</v>
      </c>
      <c r="D25" s="58"/>
      <c r="E25" s="57"/>
      <c r="F25" s="57"/>
      <c r="G25" s="56">
        <f>IF(AND(ISBLANK(D25),ISBLANK(E25)),"",D25+E25)</f>
      </c>
      <c r="H25" s="55">
        <f>IF(OR(ISNUMBER($G25),ISNUMBER($Q25)),(SIGN(N($G25)-N($Q25))+1)/2,"")</f>
      </c>
      <c r="I25" s="9"/>
      <c r="K25" s="149" t="s">
        <v>44</v>
      </c>
      <c r="L25" s="150"/>
      <c r="M25" s="59">
        <v>3</v>
      </c>
      <c r="N25" s="58"/>
      <c r="O25" s="57"/>
      <c r="P25" s="57"/>
      <c r="Q25" s="56">
        <f>IF(AND(ISBLANK(N25),ISBLANK(O25)),"",N25+O25)</f>
      </c>
      <c r="R25" s="55">
        <f>IF(ISNUMBER($H25),1-$H25,"")</f>
      </c>
      <c r="S25" s="9"/>
    </row>
    <row r="26" spans="1:19" ht="12.75" customHeight="1">
      <c r="A26" s="151"/>
      <c r="B26" s="152"/>
      <c r="C26" s="54">
        <v>4</v>
      </c>
      <c r="D26" s="53"/>
      <c r="E26" s="52"/>
      <c r="F26" s="52"/>
      <c r="G26" s="51">
        <f>IF(AND(ISBLANK(D26),ISBLANK(E26)),"",D26+E26)</f>
      </c>
      <c r="H26" s="50">
        <f>IF(OR(ISNUMBER($G26),ISNUMBER($Q26)),(SIGN(N($G26)-N($Q26))+1)/2,"")</f>
      </c>
      <c r="I26" s="143">
        <v>1</v>
      </c>
      <c r="K26" s="151"/>
      <c r="L26" s="152"/>
      <c r="M26" s="54">
        <v>4</v>
      </c>
      <c r="N26" s="53"/>
      <c r="O26" s="52"/>
      <c r="P26" s="52"/>
      <c r="Q26" s="51">
        <f>IF(AND(ISBLANK(N26),ISBLANK(O26)),"",N26+O26)</f>
      </c>
      <c r="R26" s="50">
        <f>IF(ISNUMBER($H26),1-$H26,"")</f>
      </c>
      <c r="S26" s="143">
        <v>0</v>
      </c>
    </row>
    <row r="27" spans="1:19" ht="15.75" customHeight="1" thickBot="1">
      <c r="A27" s="153" t="s">
        <v>61</v>
      </c>
      <c r="B27" s="154"/>
      <c r="C27" s="49" t="s">
        <v>14</v>
      </c>
      <c r="D27" s="46">
        <v>277</v>
      </c>
      <c r="E27" s="48">
        <v>145</v>
      </c>
      <c r="F27" s="48">
        <v>2</v>
      </c>
      <c r="G27" s="47">
        <v>422</v>
      </c>
      <c r="H27" s="46">
        <v>2</v>
      </c>
      <c r="I27" s="144"/>
      <c r="K27" s="153" t="s">
        <v>60</v>
      </c>
      <c r="L27" s="154"/>
      <c r="M27" s="49" t="s">
        <v>14</v>
      </c>
      <c r="N27" s="46">
        <v>275</v>
      </c>
      <c r="O27" s="48">
        <v>116</v>
      </c>
      <c r="P27" s="48">
        <v>12</v>
      </c>
      <c r="Q27" s="47">
        <v>391</v>
      </c>
      <c r="R27" s="46">
        <v>0</v>
      </c>
      <c r="S27" s="144"/>
    </row>
    <row r="28" spans="1:19" ht="12.75" customHeight="1">
      <c r="A28" s="145" t="s">
        <v>59</v>
      </c>
      <c r="B28" s="146"/>
      <c r="C28" s="64">
        <v>1</v>
      </c>
      <c r="D28" s="63">
        <v>162</v>
      </c>
      <c r="E28" s="62">
        <v>57</v>
      </c>
      <c r="F28" s="62">
        <v>3</v>
      </c>
      <c r="G28" s="61">
        <v>219</v>
      </c>
      <c r="H28" s="60">
        <v>1</v>
      </c>
      <c r="I28" s="9"/>
      <c r="K28" s="145" t="s">
        <v>43</v>
      </c>
      <c r="L28" s="146"/>
      <c r="M28" s="64">
        <v>1</v>
      </c>
      <c r="N28" s="63">
        <v>144</v>
      </c>
      <c r="O28" s="62">
        <v>60</v>
      </c>
      <c r="P28" s="62">
        <v>4</v>
      </c>
      <c r="Q28" s="61">
        <v>204</v>
      </c>
      <c r="R28" s="60">
        <v>0</v>
      </c>
      <c r="S28" s="9"/>
    </row>
    <row r="29" spans="1:19" ht="12.75" customHeight="1">
      <c r="A29" s="147"/>
      <c r="B29" s="148"/>
      <c r="C29" s="59">
        <v>2</v>
      </c>
      <c r="D29" s="58">
        <v>161</v>
      </c>
      <c r="E29" s="57">
        <v>68</v>
      </c>
      <c r="F29" s="57">
        <v>0</v>
      </c>
      <c r="G29" s="56">
        <v>229</v>
      </c>
      <c r="H29" s="55">
        <v>1</v>
      </c>
      <c r="I29" s="9"/>
      <c r="K29" s="147"/>
      <c r="L29" s="148"/>
      <c r="M29" s="59">
        <v>2</v>
      </c>
      <c r="N29" s="58">
        <v>136</v>
      </c>
      <c r="O29" s="57">
        <v>72</v>
      </c>
      <c r="P29" s="57">
        <v>4</v>
      </c>
      <c r="Q29" s="56">
        <v>208</v>
      </c>
      <c r="R29" s="55">
        <v>0</v>
      </c>
      <c r="S29" s="9"/>
    </row>
    <row r="30" spans="1:19" ht="12.75" customHeight="1" thickBot="1">
      <c r="A30" s="149" t="s">
        <v>58</v>
      </c>
      <c r="B30" s="150"/>
      <c r="C30" s="59">
        <v>3</v>
      </c>
      <c r="D30" s="58"/>
      <c r="E30" s="57"/>
      <c r="F30" s="57"/>
      <c r="G30" s="56">
        <f>IF(AND(ISBLANK(D30),ISBLANK(E30)),"",D30+E30)</f>
      </c>
      <c r="H30" s="55">
        <f>IF(OR(ISNUMBER($G30),ISNUMBER($Q30)),(SIGN(N($G30)-N($Q30))+1)/2,"")</f>
      </c>
      <c r="I30" s="9"/>
      <c r="K30" s="149" t="s">
        <v>42</v>
      </c>
      <c r="L30" s="150"/>
      <c r="M30" s="59">
        <v>3</v>
      </c>
      <c r="N30" s="58"/>
      <c r="O30" s="57"/>
      <c r="P30" s="57"/>
      <c r="Q30" s="56">
        <f>IF(AND(ISBLANK(N30),ISBLANK(O30)),"",N30+O30)</f>
      </c>
      <c r="R30" s="55">
        <f>IF(ISNUMBER($H30),1-$H30,"")</f>
      </c>
      <c r="S30" s="9"/>
    </row>
    <row r="31" spans="1:19" ht="12.75" customHeight="1">
      <c r="A31" s="151"/>
      <c r="B31" s="152"/>
      <c r="C31" s="54">
        <v>4</v>
      </c>
      <c r="D31" s="53"/>
      <c r="E31" s="52"/>
      <c r="F31" s="52"/>
      <c r="G31" s="51">
        <f>IF(AND(ISBLANK(D31),ISBLANK(E31)),"",D31+E31)</f>
      </c>
      <c r="H31" s="50">
        <f>IF(OR(ISNUMBER($G31),ISNUMBER($Q31)),(SIGN(N($G31)-N($Q31))+1)/2,"")</f>
      </c>
      <c r="I31" s="143">
        <v>1</v>
      </c>
      <c r="K31" s="151"/>
      <c r="L31" s="152"/>
      <c r="M31" s="54">
        <v>4</v>
      </c>
      <c r="N31" s="53"/>
      <c r="O31" s="52"/>
      <c r="P31" s="52"/>
      <c r="Q31" s="51">
        <f>IF(AND(ISBLANK(N31),ISBLANK(O31)),"",N31+O31)</f>
      </c>
      <c r="R31" s="50">
        <f>IF(ISNUMBER($H31),1-$H31,"")</f>
      </c>
      <c r="S31" s="143">
        <v>0</v>
      </c>
    </row>
    <row r="32" spans="1:19" ht="15.75" customHeight="1" thickBot="1">
      <c r="A32" s="153" t="s">
        <v>57</v>
      </c>
      <c r="B32" s="154"/>
      <c r="C32" s="49" t="s">
        <v>14</v>
      </c>
      <c r="D32" s="46">
        <v>323</v>
      </c>
      <c r="E32" s="48">
        <v>125</v>
      </c>
      <c r="F32" s="48">
        <v>3</v>
      </c>
      <c r="G32" s="47">
        <v>448</v>
      </c>
      <c r="H32" s="46">
        <v>2</v>
      </c>
      <c r="I32" s="144"/>
      <c r="K32" s="153" t="s">
        <v>56</v>
      </c>
      <c r="L32" s="154"/>
      <c r="M32" s="49" t="s">
        <v>14</v>
      </c>
      <c r="N32" s="46">
        <v>280</v>
      </c>
      <c r="O32" s="48">
        <v>132</v>
      </c>
      <c r="P32" s="48">
        <v>8</v>
      </c>
      <c r="Q32" s="47">
        <v>412</v>
      </c>
      <c r="R32" s="46">
        <v>0</v>
      </c>
      <c r="S32" s="144"/>
    </row>
    <row r="33" spans="1:19" ht="12.75" customHeight="1">
      <c r="A33" s="145" t="s">
        <v>55</v>
      </c>
      <c r="B33" s="146"/>
      <c r="C33" s="64">
        <v>1</v>
      </c>
      <c r="D33" s="63">
        <v>144</v>
      </c>
      <c r="E33" s="62">
        <v>54</v>
      </c>
      <c r="F33" s="62">
        <v>4</v>
      </c>
      <c r="G33" s="61">
        <v>198</v>
      </c>
      <c r="H33" s="60">
        <v>0</v>
      </c>
      <c r="I33" s="9"/>
      <c r="K33" s="145" t="s">
        <v>41</v>
      </c>
      <c r="L33" s="146"/>
      <c r="M33" s="64">
        <v>1</v>
      </c>
      <c r="N33" s="63">
        <v>137</v>
      </c>
      <c r="O33" s="62">
        <v>62</v>
      </c>
      <c r="P33" s="62">
        <v>1</v>
      </c>
      <c r="Q33" s="61">
        <v>199</v>
      </c>
      <c r="R33" s="60">
        <v>1</v>
      </c>
      <c r="S33" s="9"/>
    </row>
    <row r="34" spans="1:19" ht="12.75" customHeight="1">
      <c r="A34" s="147"/>
      <c r="B34" s="148"/>
      <c r="C34" s="59">
        <v>2</v>
      </c>
      <c r="D34" s="58">
        <v>156</v>
      </c>
      <c r="E34" s="57">
        <v>45</v>
      </c>
      <c r="F34" s="57">
        <v>4</v>
      </c>
      <c r="G34" s="56">
        <v>201</v>
      </c>
      <c r="H34" s="55">
        <v>1</v>
      </c>
      <c r="I34" s="9"/>
      <c r="K34" s="147"/>
      <c r="L34" s="148"/>
      <c r="M34" s="59">
        <v>2</v>
      </c>
      <c r="N34" s="58">
        <v>142</v>
      </c>
      <c r="O34" s="57">
        <v>58</v>
      </c>
      <c r="P34" s="57">
        <v>2</v>
      </c>
      <c r="Q34" s="56">
        <v>200</v>
      </c>
      <c r="R34" s="55">
        <v>0</v>
      </c>
      <c r="S34" s="9"/>
    </row>
    <row r="35" spans="1:19" ht="12.75" customHeight="1" thickBot="1">
      <c r="A35" s="149" t="s">
        <v>54</v>
      </c>
      <c r="B35" s="150"/>
      <c r="C35" s="59">
        <v>3</v>
      </c>
      <c r="D35" s="58"/>
      <c r="E35" s="57"/>
      <c r="F35" s="57"/>
      <c r="G35" s="56">
        <f>IF(AND(ISBLANK(D35),ISBLANK(E35)),"",D35+E35)</f>
      </c>
      <c r="H35" s="55">
        <f>IF(OR(ISNUMBER($G35),ISNUMBER($Q35)),(SIGN(N($G35)-N($Q35))+1)/2,"")</f>
      </c>
      <c r="I35" s="9"/>
      <c r="K35" s="149" t="s">
        <v>40</v>
      </c>
      <c r="L35" s="150"/>
      <c r="M35" s="59">
        <v>3</v>
      </c>
      <c r="N35" s="58"/>
      <c r="O35" s="57"/>
      <c r="P35" s="57"/>
      <c r="Q35" s="56">
        <f>IF(AND(ISBLANK(N35),ISBLANK(O35)),"",N35+O35)</f>
      </c>
      <c r="R35" s="55">
        <f>IF(ISNUMBER($H35),1-$H35,"")</f>
      </c>
      <c r="S35" s="9"/>
    </row>
    <row r="36" spans="1:19" ht="12.75" customHeight="1">
      <c r="A36" s="151"/>
      <c r="B36" s="152"/>
      <c r="C36" s="54">
        <v>4</v>
      </c>
      <c r="D36" s="53"/>
      <c r="E36" s="52"/>
      <c r="F36" s="52"/>
      <c r="G36" s="51">
        <f>IF(AND(ISBLANK(D36),ISBLANK(E36)),"",D36+E36)</f>
      </c>
      <c r="H36" s="50">
        <f>IF(OR(ISNUMBER($G36),ISNUMBER($Q36)),(SIGN(N($G36)-N($Q36))+1)/2,"")</f>
      </c>
      <c r="I36" s="143">
        <v>0.5</v>
      </c>
      <c r="K36" s="151"/>
      <c r="L36" s="152"/>
      <c r="M36" s="54">
        <v>4</v>
      </c>
      <c r="N36" s="53"/>
      <c r="O36" s="52"/>
      <c r="P36" s="52"/>
      <c r="Q36" s="51">
        <f>IF(AND(ISBLANK(N36),ISBLANK(O36)),"",N36+O36)</f>
      </c>
      <c r="R36" s="50">
        <f>IF(ISNUMBER($H36),1-$H36,"")</f>
      </c>
      <c r="S36" s="143">
        <v>0.5</v>
      </c>
    </row>
    <row r="37" spans="1:19" ht="15.75" customHeight="1" thickBot="1">
      <c r="A37" s="153" t="s">
        <v>53</v>
      </c>
      <c r="B37" s="154"/>
      <c r="C37" s="49" t="s">
        <v>14</v>
      </c>
      <c r="D37" s="46">
        <v>300</v>
      </c>
      <c r="E37" s="48">
        <v>99</v>
      </c>
      <c r="F37" s="48">
        <v>8</v>
      </c>
      <c r="G37" s="47">
        <v>399</v>
      </c>
      <c r="H37" s="46">
        <v>1</v>
      </c>
      <c r="I37" s="144"/>
      <c r="K37" s="153" t="s">
        <v>52</v>
      </c>
      <c r="L37" s="154"/>
      <c r="M37" s="49" t="s">
        <v>14</v>
      </c>
      <c r="N37" s="46">
        <v>279</v>
      </c>
      <c r="O37" s="48">
        <v>120</v>
      </c>
      <c r="P37" s="48">
        <v>3</v>
      </c>
      <c r="Q37" s="47">
        <v>399</v>
      </c>
      <c r="R37" s="46">
        <v>1</v>
      </c>
      <c r="S37" s="144"/>
    </row>
    <row r="38" ht="4.5" customHeight="1" thickBot="1"/>
    <row r="39" spans="1:19" ht="19.5" customHeight="1" thickBot="1">
      <c r="A39" s="45"/>
      <c r="B39" s="44"/>
      <c r="C39" s="43" t="s">
        <v>17</v>
      </c>
      <c r="D39" s="42">
        <v>1746</v>
      </c>
      <c r="E39" s="41">
        <v>718</v>
      </c>
      <c r="F39" s="41">
        <v>26</v>
      </c>
      <c r="G39" s="40">
        <v>2464</v>
      </c>
      <c r="H39" s="39">
        <v>8</v>
      </c>
      <c r="I39" s="38">
        <v>2</v>
      </c>
      <c r="K39" s="45"/>
      <c r="L39" s="44"/>
      <c r="M39" s="43" t="s">
        <v>17</v>
      </c>
      <c r="N39" s="42">
        <v>1666</v>
      </c>
      <c r="O39" s="41">
        <v>744</v>
      </c>
      <c r="P39" s="41">
        <v>41</v>
      </c>
      <c r="Q39" s="40">
        <v>2410</v>
      </c>
      <c r="R39" s="39">
        <v>4</v>
      </c>
      <c r="S39" s="38">
        <v>0</v>
      </c>
    </row>
    <row r="40" ht="4.5" customHeight="1" thickBot="1"/>
    <row r="41" spans="1:19" ht="18" customHeight="1" thickBot="1">
      <c r="A41" s="6"/>
      <c r="B41" s="7" t="s">
        <v>18</v>
      </c>
      <c r="C41" s="195" t="s">
        <v>51</v>
      </c>
      <c r="D41" s="195"/>
      <c r="E41" s="195"/>
      <c r="G41" s="175" t="s">
        <v>19</v>
      </c>
      <c r="H41" s="175"/>
      <c r="I41" s="37">
        <v>5.5</v>
      </c>
      <c r="K41" s="6"/>
      <c r="L41" s="7" t="s">
        <v>18</v>
      </c>
      <c r="M41" s="195" t="s">
        <v>50</v>
      </c>
      <c r="N41" s="195"/>
      <c r="O41" s="195"/>
      <c r="Q41" s="175" t="s">
        <v>19</v>
      </c>
      <c r="R41" s="175"/>
      <c r="S41" s="37">
        <v>2.5</v>
      </c>
    </row>
    <row r="42" spans="1:19" ht="18" customHeight="1">
      <c r="A42" s="6"/>
      <c r="B42" s="7" t="s">
        <v>20</v>
      </c>
      <c r="C42" s="196"/>
      <c r="D42" s="196"/>
      <c r="E42" s="196"/>
      <c r="G42" s="8"/>
      <c r="H42" s="8"/>
      <c r="I42" s="8"/>
      <c r="K42" s="6"/>
      <c r="L42" s="7" t="s">
        <v>20</v>
      </c>
      <c r="M42" s="196"/>
      <c r="N42" s="196"/>
      <c r="O42" s="196"/>
      <c r="Q42" s="8"/>
      <c r="R42" s="8"/>
      <c r="S42" s="8"/>
    </row>
    <row r="43" spans="1:19" ht="19.5" customHeight="1">
      <c r="A43" s="7" t="s">
        <v>21</v>
      </c>
      <c r="B43" s="7" t="s">
        <v>22</v>
      </c>
      <c r="C43" s="197" t="s">
        <v>49</v>
      </c>
      <c r="D43" s="197"/>
      <c r="E43" s="197"/>
      <c r="F43" s="197"/>
      <c r="G43" s="197"/>
      <c r="H43" s="197"/>
      <c r="I43" s="7"/>
      <c r="J43" s="7"/>
      <c r="K43" s="7" t="s">
        <v>23</v>
      </c>
      <c r="L43" s="198" t="s">
        <v>48</v>
      </c>
      <c r="M43" s="198"/>
      <c r="O43" s="7" t="s">
        <v>20</v>
      </c>
      <c r="P43" s="197"/>
      <c r="Q43" s="197"/>
      <c r="R43" s="197"/>
      <c r="S43" s="197"/>
    </row>
    <row r="44" spans="5:8" ht="9.75" customHeight="1">
      <c r="E44" s="6"/>
      <c r="H44" s="6"/>
    </row>
    <row r="45" ht="30" customHeight="1">
      <c r="A45" s="5" t="str">
        <f>"Technické podmínky utkání:   "&amp;$B$3&amp;IF(ISBLANK($B$3),""," – ")&amp;$L$3</f>
        <v>Technické podmínky utkání:   PSK Union Praha – Benešov B</v>
      </c>
    </row>
    <row r="46" spans="2:11" ht="19.5" customHeight="1">
      <c r="B46" s="4" t="s">
        <v>24</v>
      </c>
      <c r="C46" s="184">
        <v>0.7916666666666666</v>
      </c>
      <c r="D46" s="185"/>
      <c r="I46" s="4" t="s">
        <v>25</v>
      </c>
      <c r="J46" s="185">
        <v>22</v>
      </c>
      <c r="K46" s="185"/>
    </row>
    <row r="47" spans="2:19" ht="19.5" customHeight="1">
      <c r="B47" s="4" t="s">
        <v>26</v>
      </c>
      <c r="C47" s="186">
        <v>0.90625</v>
      </c>
      <c r="D47" s="187"/>
      <c r="I47" s="4" t="s">
        <v>27</v>
      </c>
      <c r="J47" s="187">
        <v>1</v>
      </c>
      <c r="K47" s="187"/>
      <c r="P47" s="4" t="s">
        <v>28</v>
      </c>
      <c r="Q47" s="179">
        <v>43369</v>
      </c>
      <c r="R47" s="180"/>
      <c r="S47" s="180"/>
    </row>
    <row r="48" ht="9.75" customHeight="1"/>
    <row r="49" spans="1:19" ht="15" customHeight="1">
      <c r="A49" s="176" t="s">
        <v>29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</row>
    <row r="50" spans="1:19" ht="81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4.5" customHeight="1"/>
    <row r="52" spans="1:19" ht="15" customHeight="1">
      <c r="A52" s="176" t="s">
        <v>30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" customHeight="1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</row>
    <row r="54" spans="1:19" ht="21" customHeight="1">
      <c r="A54" s="35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3" t="s">
        <v>5</v>
      </c>
      <c r="L54" s="2"/>
      <c r="M54" s="2"/>
      <c r="N54" s="2"/>
      <c r="O54" s="2"/>
      <c r="P54" s="2"/>
      <c r="Q54" s="2"/>
      <c r="R54" s="2"/>
      <c r="S54" s="34"/>
    </row>
    <row r="55" spans="1:19" ht="21" customHeight="1">
      <c r="A55" s="33"/>
      <c r="B55" s="30" t="s">
        <v>31</v>
      </c>
      <c r="C55" s="29"/>
      <c r="D55" s="31"/>
      <c r="E55" s="30" t="s">
        <v>32</v>
      </c>
      <c r="F55" s="29"/>
      <c r="G55" s="29"/>
      <c r="H55" s="29"/>
      <c r="I55" s="31"/>
      <c r="J55" s="2"/>
      <c r="K55" s="32"/>
      <c r="L55" s="30" t="s">
        <v>31</v>
      </c>
      <c r="M55" s="29"/>
      <c r="N55" s="31"/>
      <c r="O55" s="30" t="s">
        <v>32</v>
      </c>
      <c r="P55" s="29"/>
      <c r="Q55" s="29"/>
      <c r="R55" s="29"/>
      <c r="S55" s="28"/>
    </row>
    <row r="56" spans="1:19" ht="21" customHeight="1">
      <c r="A56" s="27" t="s">
        <v>33</v>
      </c>
      <c r="B56" s="23" t="s">
        <v>34</v>
      </c>
      <c r="C56" s="25"/>
      <c r="D56" s="24" t="s">
        <v>35</v>
      </c>
      <c r="E56" s="23" t="s">
        <v>34</v>
      </c>
      <c r="F56" s="22"/>
      <c r="G56" s="22"/>
      <c r="H56" s="21"/>
      <c r="I56" s="24" t="s">
        <v>35</v>
      </c>
      <c r="J56" s="2"/>
      <c r="K56" s="26" t="s">
        <v>33</v>
      </c>
      <c r="L56" s="23" t="s">
        <v>34</v>
      </c>
      <c r="M56" s="25"/>
      <c r="N56" s="24" t="s">
        <v>35</v>
      </c>
      <c r="O56" s="23" t="s">
        <v>34</v>
      </c>
      <c r="P56" s="22"/>
      <c r="Q56" s="22"/>
      <c r="R56" s="21"/>
      <c r="S56" s="20" t="s">
        <v>35</v>
      </c>
    </row>
    <row r="57" spans="1:19" ht="21" customHeight="1">
      <c r="A57" s="19"/>
      <c r="B57" s="199"/>
      <c r="C57" s="200"/>
      <c r="D57" s="17"/>
      <c r="E57" s="199"/>
      <c r="F57" s="201"/>
      <c r="G57" s="201"/>
      <c r="H57" s="200"/>
      <c r="I57" s="17"/>
      <c r="J57" s="2"/>
      <c r="K57" s="18"/>
      <c r="L57" s="199"/>
      <c r="M57" s="200"/>
      <c r="N57" s="17"/>
      <c r="O57" s="199"/>
      <c r="P57" s="201"/>
      <c r="Q57" s="201"/>
      <c r="R57" s="200"/>
      <c r="S57" s="16"/>
    </row>
    <row r="58" spans="1:19" ht="21" customHeight="1">
      <c r="A58" s="19"/>
      <c r="B58" s="199"/>
      <c r="C58" s="200"/>
      <c r="D58" s="17"/>
      <c r="E58" s="199"/>
      <c r="F58" s="201"/>
      <c r="G58" s="201"/>
      <c r="H58" s="200"/>
      <c r="I58" s="17"/>
      <c r="J58" s="2"/>
      <c r="K58" s="18"/>
      <c r="L58" s="199"/>
      <c r="M58" s="200"/>
      <c r="N58" s="17"/>
      <c r="O58" s="199"/>
      <c r="P58" s="201"/>
      <c r="Q58" s="201"/>
      <c r="R58" s="200"/>
      <c r="S58" s="16"/>
    </row>
    <row r="59" spans="1:19" ht="12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3"/>
    </row>
    <row r="60" ht="4.5" customHeight="1"/>
    <row r="61" spans="1:19" ht="15" customHeight="1">
      <c r="A61" s="189" t="s">
        <v>36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6" t="s">
        <v>37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8"/>
    </row>
    <row r="65" spans="1:19" ht="81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12"/>
      <c r="B66" s="11" t="s">
        <v>38</v>
      </c>
      <c r="C66" s="188"/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4" t="s">
        <v>2</v>
      </c>
      <c r="L1" s="172" t="s">
        <v>107</v>
      </c>
      <c r="M1" s="172"/>
      <c r="N1" s="172"/>
      <c r="O1" s="173" t="s">
        <v>3</v>
      </c>
      <c r="P1" s="173"/>
      <c r="Q1" s="202">
        <v>43032</v>
      </c>
      <c r="R1" s="174"/>
      <c r="S1" s="174"/>
    </row>
    <row r="2" spans="2:3" ht="6" customHeight="1" thickBot="1">
      <c r="B2" s="168"/>
      <c r="C2" s="168"/>
    </row>
    <row r="3" spans="1:19" ht="19.5" customHeight="1" thickBot="1">
      <c r="A3" s="70" t="s">
        <v>4</v>
      </c>
      <c r="B3" s="164" t="s">
        <v>106</v>
      </c>
      <c r="C3" s="165"/>
      <c r="D3" s="165"/>
      <c r="E3" s="165"/>
      <c r="F3" s="165"/>
      <c r="G3" s="165"/>
      <c r="H3" s="165"/>
      <c r="I3" s="166"/>
      <c r="K3" s="70" t="s">
        <v>5</v>
      </c>
      <c r="L3" s="164" t="s">
        <v>105</v>
      </c>
      <c r="M3" s="165"/>
      <c r="N3" s="165"/>
      <c r="O3" s="165"/>
      <c r="P3" s="165"/>
      <c r="Q3" s="165"/>
      <c r="R3" s="165"/>
      <c r="S3" s="166"/>
    </row>
    <row r="4" ht="4.5" customHeight="1" thickBot="1"/>
    <row r="5" spans="1:19" ht="12.75" customHeight="1">
      <c r="A5" s="157" t="s">
        <v>6</v>
      </c>
      <c r="B5" s="158"/>
      <c r="C5" s="155" t="s">
        <v>7</v>
      </c>
      <c r="D5" s="161" t="s">
        <v>8</v>
      </c>
      <c r="E5" s="162"/>
      <c r="F5" s="162"/>
      <c r="G5" s="163"/>
      <c r="H5" s="170" t="s">
        <v>9</v>
      </c>
      <c r="I5" s="171"/>
      <c r="K5" s="157" t="s">
        <v>6</v>
      </c>
      <c r="L5" s="158"/>
      <c r="M5" s="155" t="s">
        <v>7</v>
      </c>
      <c r="N5" s="161" t="s">
        <v>8</v>
      </c>
      <c r="O5" s="162"/>
      <c r="P5" s="162"/>
      <c r="Q5" s="163"/>
      <c r="R5" s="170" t="s">
        <v>9</v>
      </c>
      <c r="S5" s="171"/>
    </row>
    <row r="6" spans="1:19" ht="12.75" customHeight="1" thickBot="1">
      <c r="A6" s="159" t="s">
        <v>10</v>
      </c>
      <c r="B6" s="160"/>
      <c r="C6" s="156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59" t="s">
        <v>10</v>
      </c>
      <c r="L6" s="160"/>
      <c r="M6" s="156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145" t="s">
        <v>104</v>
      </c>
      <c r="B8" s="146"/>
      <c r="C8" s="64">
        <v>1</v>
      </c>
      <c r="D8" s="63">
        <v>148</v>
      </c>
      <c r="E8" s="62">
        <v>97</v>
      </c>
      <c r="F8" s="62">
        <v>1</v>
      </c>
      <c r="G8" s="61">
        <f>IF(AND(ISBLANK(D8),ISBLANK(E8)),"",D8+E8)</f>
        <v>245</v>
      </c>
      <c r="H8" s="60">
        <f>IF(OR(ISNUMBER($G8),ISNUMBER($Q8)),(SIGN(N($G8)-N($Q8))+1)/2,"")</f>
        <v>1</v>
      </c>
      <c r="I8" s="9"/>
      <c r="K8" s="145" t="s">
        <v>103</v>
      </c>
      <c r="L8" s="146"/>
      <c r="M8" s="64">
        <v>1</v>
      </c>
      <c r="N8" s="63">
        <v>154</v>
      </c>
      <c r="O8" s="62">
        <v>79</v>
      </c>
      <c r="P8" s="62">
        <v>2</v>
      </c>
      <c r="Q8" s="61">
        <f>IF(AND(ISBLANK(N8),ISBLANK(O8)),"",N8+O8)</f>
        <v>233</v>
      </c>
      <c r="R8" s="60">
        <f>IF(ISNUMBER($H8),1-$H8,"")</f>
        <v>0</v>
      </c>
      <c r="S8" s="9"/>
    </row>
    <row r="9" spans="1:19" ht="12.75" customHeight="1">
      <c r="A9" s="147"/>
      <c r="B9" s="148"/>
      <c r="C9" s="59">
        <v>2</v>
      </c>
      <c r="D9" s="58">
        <v>121</v>
      </c>
      <c r="E9" s="57">
        <v>72</v>
      </c>
      <c r="F9" s="57">
        <v>1</v>
      </c>
      <c r="G9" s="56">
        <f>IF(AND(ISBLANK(D9),ISBLANK(E9)),"",D9+E9)</f>
        <v>193</v>
      </c>
      <c r="H9" s="55">
        <f>IF(OR(ISNUMBER($G9),ISNUMBER($Q9)),(SIGN(N($G9)-N($Q9))+1)/2,"")</f>
        <v>0</v>
      </c>
      <c r="I9" s="9"/>
      <c r="K9" s="147"/>
      <c r="L9" s="148"/>
      <c r="M9" s="59">
        <v>2</v>
      </c>
      <c r="N9" s="58">
        <v>150</v>
      </c>
      <c r="O9" s="57">
        <v>88</v>
      </c>
      <c r="P9" s="57">
        <v>2</v>
      </c>
      <c r="Q9" s="56">
        <f>IF(AND(ISBLANK(N9),ISBLANK(O9)),"",N9+O9)</f>
        <v>238</v>
      </c>
      <c r="R9" s="55">
        <f>IF(ISNUMBER($H9),1-$H9,"")</f>
        <v>1</v>
      </c>
      <c r="S9" s="9"/>
    </row>
    <row r="10" spans="1:19" ht="12.75" customHeight="1" thickBot="1">
      <c r="A10" s="149" t="s">
        <v>102</v>
      </c>
      <c r="B10" s="150"/>
      <c r="C10" s="59">
        <v>3</v>
      </c>
      <c r="D10" s="58"/>
      <c r="E10" s="57"/>
      <c r="F10" s="57"/>
      <c r="G10" s="56">
        <f>IF(AND(ISBLANK(D10),ISBLANK(E10)),"",D10+E10)</f>
      </c>
      <c r="H10" s="55">
        <f>IF(OR(ISNUMBER($G10),ISNUMBER($Q10)),(SIGN(N($G10)-N($Q10))+1)/2,"")</f>
      </c>
      <c r="I10" s="9"/>
      <c r="K10" s="149" t="s">
        <v>101</v>
      </c>
      <c r="L10" s="150"/>
      <c r="M10" s="59">
        <v>3</v>
      </c>
      <c r="N10" s="58"/>
      <c r="O10" s="57"/>
      <c r="P10" s="57"/>
      <c r="Q10" s="56">
        <f>IF(AND(ISBLANK(N10),ISBLANK(O10)),"",N10+O10)</f>
      </c>
      <c r="R10" s="55">
        <f>IF(ISNUMBER($H10),1-$H10,"")</f>
      </c>
      <c r="S10" s="9"/>
    </row>
    <row r="11" spans="1:19" ht="12.75" customHeight="1">
      <c r="A11" s="151" t="s">
        <v>91</v>
      </c>
      <c r="B11" s="152"/>
      <c r="C11" s="54">
        <v>4</v>
      </c>
      <c r="D11" s="53"/>
      <c r="E11" s="52"/>
      <c r="F11" s="52"/>
      <c r="G11" s="51">
        <f>IF(AND(ISBLANK(D11),ISBLANK(E11)),"",D11+E11)</f>
      </c>
      <c r="H11" s="50">
        <f>IF(OR(ISNUMBER($G11),ISNUMBER($Q11)),(SIGN(N($G11)-N($Q11))+1)/2,"")</f>
      </c>
      <c r="I11" s="143">
        <f>IF(ISNUMBER(H12),(SIGN(1000*($H12-$R12)+$G12-$Q12)+1)/2,"")</f>
        <v>0</v>
      </c>
      <c r="K11" s="151"/>
      <c r="L11" s="152"/>
      <c r="M11" s="54">
        <v>4</v>
      </c>
      <c r="N11" s="53"/>
      <c r="O11" s="52"/>
      <c r="P11" s="52"/>
      <c r="Q11" s="51">
        <f>IF(AND(ISBLANK(N11),ISBLANK(O11)),"",N11+O11)</f>
      </c>
      <c r="R11" s="50">
        <f>IF(ISNUMBER($H11),1-$H11,"")</f>
      </c>
      <c r="S11" s="143">
        <f>IF(ISNUMBER($I11),1-$I11,"")</f>
        <v>1</v>
      </c>
    </row>
    <row r="12" spans="1:19" ht="15.75" customHeight="1" thickBot="1">
      <c r="A12" s="71">
        <v>18283</v>
      </c>
      <c r="B12" s="72"/>
      <c r="C12" s="49" t="s">
        <v>14</v>
      </c>
      <c r="D12" s="46">
        <f>IF(ISNUMBER($G12),SUM(D8:D11),"")</f>
        <v>269</v>
      </c>
      <c r="E12" s="48">
        <f>IF(ISNUMBER($G12),SUM(E8:E11),"")</f>
        <v>169</v>
      </c>
      <c r="F12" s="48">
        <f>IF(ISNUMBER($G12),SUM(F8:F11),"")</f>
        <v>2</v>
      </c>
      <c r="G12" s="47">
        <f>IF(SUM($G8:$G11)+SUM($Q8:$Q11)&gt;0,SUM(G8:G11),"")</f>
        <v>438</v>
      </c>
      <c r="H12" s="46">
        <f>IF(ISNUMBER($G12),SUM(H8:H11),"")</f>
        <v>1</v>
      </c>
      <c r="I12" s="144"/>
      <c r="K12" s="153">
        <v>5713</v>
      </c>
      <c r="L12" s="154"/>
      <c r="M12" s="49" t="s">
        <v>14</v>
      </c>
      <c r="N12" s="46">
        <f>IF(ISNUMBER($G12),SUM(N8:N11),"")</f>
        <v>304</v>
      </c>
      <c r="O12" s="48">
        <f>IF(ISNUMBER($G12),SUM(O8:O11),"")</f>
        <v>167</v>
      </c>
      <c r="P12" s="48">
        <f>IF(ISNUMBER($G12),SUM(P8:P11),"")</f>
        <v>4</v>
      </c>
      <c r="Q12" s="47">
        <f>IF(SUM($G8:$G11)+SUM($Q8:$Q11)&gt;0,SUM(Q8:Q11),"")</f>
        <v>471</v>
      </c>
      <c r="R12" s="46">
        <f>IF(ISNUMBER($G12),SUM(R8:R11),"")</f>
        <v>1</v>
      </c>
      <c r="S12" s="144"/>
    </row>
    <row r="13" spans="1:19" ht="12.75" customHeight="1">
      <c r="A13" s="145" t="s">
        <v>100</v>
      </c>
      <c r="B13" s="146"/>
      <c r="C13" s="64">
        <v>1</v>
      </c>
      <c r="D13" s="63">
        <v>138</v>
      </c>
      <c r="E13" s="62">
        <v>62</v>
      </c>
      <c r="F13" s="62">
        <v>0</v>
      </c>
      <c r="G13" s="61">
        <f>IF(AND(ISBLANK(D13),ISBLANK(E13)),"",D13+E13)</f>
        <v>200</v>
      </c>
      <c r="H13" s="60">
        <f>IF(OR(ISNUMBER($G13),ISNUMBER($Q13)),(SIGN(N($G13)-N($Q13))+1)/2,"")</f>
        <v>0</v>
      </c>
      <c r="I13" s="9"/>
      <c r="K13" s="145" t="s">
        <v>99</v>
      </c>
      <c r="L13" s="146"/>
      <c r="M13" s="64">
        <v>1</v>
      </c>
      <c r="N13" s="63">
        <v>147</v>
      </c>
      <c r="O13" s="62">
        <v>98</v>
      </c>
      <c r="P13" s="62">
        <v>0</v>
      </c>
      <c r="Q13" s="61">
        <f>IF(AND(ISBLANK(N13),ISBLANK(O13)),"",N13+O13)</f>
        <v>245</v>
      </c>
      <c r="R13" s="60">
        <f>IF(ISNUMBER($H13),1-$H13,"")</f>
        <v>1</v>
      </c>
      <c r="S13" s="9"/>
    </row>
    <row r="14" spans="1:19" ht="12.75" customHeight="1">
      <c r="A14" s="147" t="s">
        <v>98</v>
      </c>
      <c r="B14" s="148"/>
      <c r="C14" s="59">
        <v>2</v>
      </c>
      <c r="D14" s="58">
        <v>143</v>
      </c>
      <c r="E14" s="57">
        <v>80</v>
      </c>
      <c r="F14" s="57">
        <v>0</v>
      </c>
      <c r="G14" s="56">
        <f>IF(AND(ISBLANK(D14),ISBLANK(E14)),"",D14+E14)</f>
        <v>223</v>
      </c>
      <c r="H14" s="55">
        <f>IF(OR(ISNUMBER($G14),ISNUMBER($Q14)),(SIGN(N($G14)-N($Q14))+1)/2,"")</f>
        <v>0</v>
      </c>
      <c r="I14" s="9"/>
      <c r="K14" s="147"/>
      <c r="L14" s="148"/>
      <c r="M14" s="59">
        <v>2</v>
      </c>
      <c r="N14" s="58">
        <v>154</v>
      </c>
      <c r="O14" s="57">
        <v>70</v>
      </c>
      <c r="P14" s="57">
        <v>0</v>
      </c>
      <c r="Q14" s="56">
        <f>IF(AND(ISBLANK(N14),ISBLANK(O14)),"",N14+O14)</f>
        <v>224</v>
      </c>
      <c r="R14" s="55">
        <f>IF(ISNUMBER($H14),1-$H14,"")</f>
        <v>1</v>
      </c>
      <c r="S14" s="9"/>
    </row>
    <row r="15" spans="1:19" ht="12.75" customHeight="1" thickBot="1">
      <c r="A15" s="149" t="s">
        <v>44</v>
      </c>
      <c r="B15" s="150"/>
      <c r="C15" s="59">
        <v>3</v>
      </c>
      <c r="D15" s="58"/>
      <c r="E15" s="57"/>
      <c r="F15" s="57"/>
      <c r="G15" s="56">
        <f>IF(AND(ISBLANK(D15),ISBLANK(E15)),"",D15+E15)</f>
      </c>
      <c r="H15" s="55">
        <f>IF(OR(ISNUMBER($G15),ISNUMBER($Q15)),(SIGN(N($G15)-N($Q15))+1)/2,"")</f>
      </c>
      <c r="I15" s="9"/>
      <c r="K15" s="149" t="s">
        <v>97</v>
      </c>
      <c r="L15" s="150"/>
      <c r="M15" s="59">
        <v>3</v>
      </c>
      <c r="N15" s="58"/>
      <c r="O15" s="57"/>
      <c r="P15" s="57"/>
      <c r="Q15" s="56">
        <f>IF(AND(ISBLANK(N15),ISBLANK(O15)),"",N15+O15)</f>
      </c>
      <c r="R15" s="55">
        <f>IF(ISNUMBER($H15),1-$H15,"")</f>
      </c>
      <c r="S15" s="9"/>
    </row>
    <row r="16" spans="1:19" ht="12.75" customHeight="1">
      <c r="A16" s="151" t="s">
        <v>86</v>
      </c>
      <c r="B16" s="152"/>
      <c r="C16" s="54">
        <v>4</v>
      </c>
      <c r="D16" s="53"/>
      <c r="E16" s="52"/>
      <c r="F16" s="52"/>
      <c r="G16" s="51">
        <f>IF(AND(ISBLANK(D16),ISBLANK(E16)),"",D16+E16)</f>
      </c>
      <c r="H16" s="50">
        <f>IF(OR(ISNUMBER($G16),ISNUMBER($Q16)),(SIGN(N($G16)-N($Q16))+1)/2,"")</f>
      </c>
      <c r="I16" s="143">
        <f>IF(ISNUMBER(H17),(SIGN(1000*($H17-$R17)+$G17-$Q17)+1)/2,"")</f>
        <v>0</v>
      </c>
      <c r="K16" s="151"/>
      <c r="L16" s="152"/>
      <c r="M16" s="54">
        <v>4</v>
      </c>
      <c r="N16" s="53"/>
      <c r="O16" s="52"/>
      <c r="P16" s="52"/>
      <c r="Q16" s="51">
        <f>IF(AND(ISBLANK(N16),ISBLANK(O16)),"",N16+O16)</f>
      </c>
      <c r="R16" s="50">
        <f>IF(ISNUMBER($H16),1-$H16,"")</f>
      </c>
      <c r="S16" s="143">
        <f>IF(ISNUMBER($I16),1-$I16,"")</f>
        <v>1</v>
      </c>
    </row>
    <row r="17" spans="1:19" ht="15.75" customHeight="1" thickBot="1">
      <c r="A17" s="71">
        <v>10072</v>
      </c>
      <c r="B17" s="72"/>
      <c r="C17" s="49" t="s">
        <v>14</v>
      </c>
      <c r="D17" s="46">
        <f>IF(ISNUMBER($G17),SUM(D13:D16),"")</f>
        <v>281</v>
      </c>
      <c r="E17" s="48">
        <f>IF(ISNUMBER($G17),SUM(E13:E16),"")</f>
        <v>142</v>
      </c>
      <c r="F17" s="48">
        <f>IF(ISNUMBER($G17),SUM(F13:F16),"")</f>
        <v>0</v>
      </c>
      <c r="G17" s="47">
        <f>IF(SUM($G13:$G16)+SUM($Q13:$Q16)&gt;0,SUM(G13:G16),"")</f>
        <v>423</v>
      </c>
      <c r="H17" s="46">
        <f>IF(ISNUMBER($G17),SUM(H13:H16),"")</f>
        <v>0</v>
      </c>
      <c r="I17" s="144"/>
      <c r="K17" s="153">
        <v>11436</v>
      </c>
      <c r="L17" s="154"/>
      <c r="M17" s="49" t="s">
        <v>14</v>
      </c>
      <c r="N17" s="46">
        <f>IF(ISNUMBER($G17),SUM(N13:N16),"")</f>
        <v>301</v>
      </c>
      <c r="O17" s="48">
        <f>IF(ISNUMBER($G17),SUM(O13:O16),"")</f>
        <v>168</v>
      </c>
      <c r="P17" s="48">
        <f>IF(ISNUMBER($G17),SUM(P13:P16),"")</f>
        <v>0</v>
      </c>
      <c r="Q17" s="47">
        <f>IF(SUM($G13:$G16)+SUM($Q13:$Q16)&gt;0,SUM(Q13:Q16),"")</f>
        <v>469</v>
      </c>
      <c r="R17" s="46">
        <f>IF(ISNUMBER($G17),SUM(R13:R16),"")</f>
        <v>2</v>
      </c>
      <c r="S17" s="144"/>
    </row>
    <row r="18" spans="1:19" ht="12.75" customHeight="1">
      <c r="A18" s="145" t="s">
        <v>96</v>
      </c>
      <c r="B18" s="146"/>
      <c r="C18" s="64">
        <v>1</v>
      </c>
      <c r="D18" s="63">
        <v>152</v>
      </c>
      <c r="E18" s="62">
        <v>81</v>
      </c>
      <c r="F18" s="62">
        <v>2</v>
      </c>
      <c r="G18" s="61">
        <f>IF(AND(ISBLANK(D18),ISBLANK(E18)),"",D18+E18)</f>
        <v>233</v>
      </c>
      <c r="H18" s="60">
        <f>IF(OR(ISNUMBER($G18),ISNUMBER($Q18)),(SIGN(N($G18)-N($Q18))+1)/2,"")</f>
        <v>0</v>
      </c>
      <c r="I18" s="9"/>
      <c r="K18" s="145" t="s">
        <v>95</v>
      </c>
      <c r="L18" s="146"/>
      <c r="M18" s="64">
        <v>1</v>
      </c>
      <c r="N18" s="63">
        <v>156</v>
      </c>
      <c r="O18" s="62">
        <v>78</v>
      </c>
      <c r="P18" s="62">
        <v>3</v>
      </c>
      <c r="Q18" s="61">
        <f>IF(AND(ISBLANK(N18),ISBLANK(O18)),"",N18+O18)</f>
        <v>234</v>
      </c>
      <c r="R18" s="60">
        <f>IF(ISNUMBER($H18),1-$H18,"")</f>
        <v>1</v>
      </c>
      <c r="S18" s="9"/>
    </row>
    <row r="19" spans="1:19" ht="12.75" customHeight="1">
      <c r="A19" s="147"/>
      <c r="B19" s="148"/>
      <c r="C19" s="59">
        <v>2</v>
      </c>
      <c r="D19" s="58">
        <v>144</v>
      </c>
      <c r="E19" s="57">
        <v>54</v>
      </c>
      <c r="F19" s="57">
        <v>3</v>
      </c>
      <c r="G19" s="56">
        <f>IF(AND(ISBLANK(D19),ISBLANK(E19)),"",D19+E19)</f>
        <v>198</v>
      </c>
      <c r="H19" s="55">
        <f>IF(OR(ISNUMBER($G19),ISNUMBER($Q19)),(SIGN(N($G19)-N($Q19))+1)/2,"")</f>
        <v>1</v>
      </c>
      <c r="I19" s="9"/>
      <c r="K19" s="147"/>
      <c r="L19" s="148"/>
      <c r="M19" s="59">
        <v>2</v>
      </c>
      <c r="N19" s="58">
        <v>144</v>
      </c>
      <c r="O19" s="57">
        <v>53</v>
      </c>
      <c r="P19" s="57">
        <v>5</v>
      </c>
      <c r="Q19" s="56">
        <f>IF(AND(ISBLANK(N19),ISBLANK(O19)),"",N19+O19)</f>
        <v>197</v>
      </c>
      <c r="R19" s="55">
        <f>IF(ISNUMBER($H19),1-$H19,"")</f>
        <v>0</v>
      </c>
      <c r="S19" s="9"/>
    </row>
    <row r="20" spans="1:19" ht="12.75" customHeight="1" thickBot="1">
      <c r="A20" s="149" t="s">
        <v>94</v>
      </c>
      <c r="B20" s="150"/>
      <c r="C20" s="59">
        <v>3</v>
      </c>
      <c r="D20" s="58"/>
      <c r="E20" s="57"/>
      <c r="F20" s="57"/>
      <c r="G20" s="56">
        <f>IF(AND(ISBLANK(D20),ISBLANK(E20)),"",D20+E20)</f>
      </c>
      <c r="H20" s="55">
        <f>IF(OR(ISNUMBER($G20),ISNUMBER($Q20)),(SIGN(N($G20)-N($Q20))+1)/2,"")</f>
      </c>
      <c r="I20" s="9"/>
      <c r="K20" s="149" t="s">
        <v>93</v>
      </c>
      <c r="L20" s="150"/>
      <c r="M20" s="59">
        <v>3</v>
      </c>
      <c r="N20" s="58"/>
      <c r="O20" s="57"/>
      <c r="P20" s="57"/>
      <c r="Q20" s="56">
        <f>IF(AND(ISBLANK(N20),ISBLANK(O20)),"",N20+O20)</f>
      </c>
      <c r="R20" s="55">
        <f>IF(ISNUMBER($H20),1-$H20,"")</f>
      </c>
      <c r="S20" s="9"/>
    </row>
    <row r="21" spans="1:19" ht="12.75" customHeight="1">
      <c r="A21" s="151"/>
      <c r="B21" s="152"/>
      <c r="C21" s="54">
        <v>4</v>
      </c>
      <c r="D21" s="53"/>
      <c r="E21" s="52"/>
      <c r="F21" s="52"/>
      <c r="G21" s="51">
        <f>IF(AND(ISBLANK(D21),ISBLANK(E21)),"",D21+E21)</f>
      </c>
      <c r="H21" s="50">
        <f>IF(OR(ISNUMBER($G21),ISNUMBER($Q21)),(SIGN(N($G21)-N($Q21))+1)/2,"")</f>
      </c>
      <c r="I21" s="143">
        <f>IF(ISNUMBER(H22),(SIGN(1000*($H22-$R22)+$G22-$Q22)+1)/2,"")</f>
        <v>0.5</v>
      </c>
      <c r="K21" s="151"/>
      <c r="L21" s="152"/>
      <c r="M21" s="54">
        <v>4</v>
      </c>
      <c r="N21" s="53"/>
      <c r="O21" s="52"/>
      <c r="P21" s="52"/>
      <c r="Q21" s="51">
        <f>IF(AND(ISBLANK(N21),ISBLANK(O21)),"",N21+O21)</f>
      </c>
      <c r="R21" s="50">
        <f>IF(ISNUMBER($H21),1-$H21,"")</f>
      </c>
      <c r="S21" s="143">
        <f>IF(ISNUMBER($I21),1-$I21,"")</f>
        <v>0.5</v>
      </c>
    </row>
    <row r="22" spans="1:19" ht="15.75" customHeight="1" thickBot="1">
      <c r="A22" s="71">
        <v>22424</v>
      </c>
      <c r="B22" s="72"/>
      <c r="C22" s="49" t="s">
        <v>14</v>
      </c>
      <c r="D22" s="46">
        <f>IF(ISNUMBER($G22),SUM(D18:D21),"")</f>
        <v>296</v>
      </c>
      <c r="E22" s="48">
        <f>IF(ISNUMBER($G22),SUM(E18:E21),"")</f>
        <v>135</v>
      </c>
      <c r="F22" s="48">
        <f>IF(ISNUMBER($G22),SUM(F18:F21),"")</f>
        <v>5</v>
      </c>
      <c r="G22" s="47">
        <f>IF(SUM($G18:$G21)+SUM($Q18:$Q21)&gt;0,SUM(G18:G21),"")</f>
        <v>431</v>
      </c>
      <c r="H22" s="46">
        <f>IF(ISNUMBER($G22),SUM(H18:H21),"")</f>
        <v>1</v>
      </c>
      <c r="I22" s="144"/>
      <c r="K22" s="153">
        <v>987</v>
      </c>
      <c r="L22" s="154"/>
      <c r="M22" s="49" t="s">
        <v>14</v>
      </c>
      <c r="N22" s="46">
        <f>IF(ISNUMBER($G22),SUM(N18:N21),"")</f>
        <v>300</v>
      </c>
      <c r="O22" s="48">
        <f>IF(ISNUMBER($G22),SUM(O18:O21),"")</f>
        <v>131</v>
      </c>
      <c r="P22" s="48">
        <f>IF(ISNUMBER($G22),SUM(P18:P21),"")</f>
        <v>8</v>
      </c>
      <c r="Q22" s="47">
        <f>IF(SUM($G18:$G21)+SUM($Q18:$Q21)&gt;0,SUM(Q18:Q21),"")</f>
        <v>431</v>
      </c>
      <c r="R22" s="46">
        <f>IF(ISNUMBER($G22),SUM(R18:R21),"")</f>
        <v>1</v>
      </c>
      <c r="S22" s="144"/>
    </row>
    <row r="23" spans="1:19" ht="12.75" customHeight="1">
      <c r="A23" s="145" t="s">
        <v>92</v>
      </c>
      <c r="B23" s="146"/>
      <c r="C23" s="64">
        <v>1</v>
      </c>
      <c r="D23" s="63">
        <v>162</v>
      </c>
      <c r="E23" s="62">
        <v>80</v>
      </c>
      <c r="F23" s="62">
        <v>1</v>
      </c>
      <c r="G23" s="61">
        <f>IF(AND(ISBLANK(D23),ISBLANK(E23)),"",D23+E23)</f>
        <v>242</v>
      </c>
      <c r="H23" s="60">
        <f>IF(OR(ISNUMBER($G23),ISNUMBER($Q23)),(SIGN(N($G23)-N($Q23))+1)/2,"")</f>
        <v>1</v>
      </c>
      <c r="I23" s="9"/>
      <c r="K23" s="145" t="s">
        <v>90</v>
      </c>
      <c r="L23" s="146"/>
      <c r="M23" s="64">
        <v>1</v>
      </c>
      <c r="N23" s="63">
        <v>137</v>
      </c>
      <c r="O23" s="62">
        <v>72</v>
      </c>
      <c r="P23" s="62">
        <v>3</v>
      </c>
      <c r="Q23" s="61">
        <f>IF(AND(ISBLANK(N23),ISBLANK(O23)),"",N23+O23)</f>
        <v>209</v>
      </c>
      <c r="R23" s="60">
        <f>IF(ISNUMBER($H23),1-$H23,"")</f>
        <v>0</v>
      </c>
      <c r="S23" s="9"/>
    </row>
    <row r="24" spans="1:19" ht="12.75" customHeight="1">
      <c r="A24" s="147"/>
      <c r="B24" s="148"/>
      <c r="C24" s="59">
        <v>2</v>
      </c>
      <c r="D24" s="58">
        <v>152</v>
      </c>
      <c r="E24" s="57">
        <v>80</v>
      </c>
      <c r="F24" s="57">
        <v>1</v>
      </c>
      <c r="G24" s="56">
        <f>IF(AND(ISBLANK(D24),ISBLANK(E24)),"",D24+E24)</f>
        <v>232</v>
      </c>
      <c r="H24" s="55">
        <f>IF(OR(ISNUMBER($G24),ISNUMBER($Q24)),(SIGN(N($G24)-N($Q24))+1)/2,"")</f>
        <v>1</v>
      </c>
      <c r="I24" s="9"/>
      <c r="K24" s="147"/>
      <c r="L24" s="148"/>
      <c r="M24" s="59">
        <v>2</v>
      </c>
      <c r="N24" s="58">
        <v>149</v>
      </c>
      <c r="O24" s="57">
        <v>70</v>
      </c>
      <c r="P24" s="57">
        <v>2</v>
      </c>
      <c r="Q24" s="56">
        <f>IF(AND(ISBLANK(N24),ISBLANK(O24)),"",N24+O24)</f>
        <v>219</v>
      </c>
      <c r="R24" s="55">
        <f>IF(ISNUMBER($H24),1-$H24,"")</f>
        <v>0</v>
      </c>
      <c r="S24" s="9"/>
    </row>
    <row r="25" spans="1:19" ht="12.75" customHeight="1" thickBot="1">
      <c r="A25" s="149" t="s">
        <v>91</v>
      </c>
      <c r="B25" s="150"/>
      <c r="C25" s="59">
        <v>3</v>
      </c>
      <c r="D25" s="58"/>
      <c r="E25" s="57"/>
      <c r="F25" s="57"/>
      <c r="G25" s="56">
        <f>IF(AND(ISBLANK(D25),ISBLANK(E25)),"",D25+E25)</f>
      </c>
      <c r="H25" s="55">
        <f>IF(OR(ISNUMBER($G25),ISNUMBER($Q25)),(SIGN(N($G25)-N($Q25))+1)/2,"")</f>
      </c>
      <c r="I25" s="9"/>
      <c r="K25" s="149" t="s">
        <v>66</v>
      </c>
      <c r="L25" s="150"/>
      <c r="M25" s="59">
        <v>3</v>
      </c>
      <c r="N25" s="58"/>
      <c r="O25" s="57"/>
      <c r="P25" s="57"/>
      <c r="Q25" s="56">
        <f>IF(AND(ISBLANK(N25),ISBLANK(O25)),"",N25+O25)</f>
      </c>
      <c r="R25" s="55">
        <f>IF(ISNUMBER($H25),1-$H25,"")</f>
      </c>
      <c r="S25" s="9"/>
    </row>
    <row r="26" spans="1:19" ht="12.75" customHeight="1">
      <c r="A26" s="151"/>
      <c r="B26" s="152"/>
      <c r="C26" s="54">
        <v>4</v>
      </c>
      <c r="D26" s="53"/>
      <c r="E26" s="52"/>
      <c r="F26" s="52"/>
      <c r="G26" s="51">
        <f>IF(AND(ISBLANK(D26),ISBLANK(E26)),"",D26+E26)</f>
      </c>
      <c r="H26" s="50">
        <f>IF(OR(ISNUMBER($G26),ISNUMBER($Q26)),(SIGN(N($G26)-N($Q26))+1)/2,"")</f>
      </c>
      <c r="I26" s="143">
        <f>IF(ISNUMBER(H27),(SIGN(1000*($H27-$R27)+$G27-$Q27)+1)/2,"")</f>
        <v>1</v>
      </c>
      <c r="K26" s="151"/>
      <c r="L26" s="152"/>
      <c r="M26" s="54">
        <v>4</v>
      </c>
      <c r="N26" s="53"/>
      <c r="O26" s="52"/>
      <c r="P26" s="52"/>
      <c r="Q26" s="51">
        <f>IF(AND(ISBLANK(N26),ISBLANK(O26)),"",N26+O26)</f>
      </c>
      <c r="R26" s="50">
        <f>IF(ISNUMBER($H26),1-$H26,"")</f>
      </c>
      <c r="S26" s="143">
        <f>IF(ISNUMBER($I26),1-$I26,"")</f>
        <v>0</v>
      </c>
    </row>
    <row r="27" spans="1:19" ht="15.75" customHeight="1" thickBot="1">
      <c r="A27" s="71">
        <v>1010</v>
      </c>
      <c r="B27" s="72"/>
      <c r="C27" s="49" t="s">
        <v>14</v>
      </c>
      <c r="D27" s="46">
        <f>IF(ISNUMBER($G27),SUM(D23:D26),"")</f>
        <v>314</v>
      </c>
      <c r="E27" s="48">
        <f>IF(ISNUMBER($G27),SUM(E23:E26),"")</f>
        <v>160</v>
      </c>
      <c r="F27" s="48">
        <f>IF(ISNUMBER($G27),SUM(F23:F26),"")</f>
        <v>2</v>
      </c>
      <c r="G27" s="47">
        <f>IF(SUM($G23:$G26)+SUM($Q23:$Q26)&gt;0,SUM(G23:G26),"")</f>
        <v>474</v>
      </c>
      <c r="H27" s="46">
        <f>IF(ISNUMBER($G27),SUM(H23:H26),"")</f>
        <v>2</v>
      </c>
      <c r="I27" s="144"/>
      <c r="K27" s="153">
        <v>4490</v>
      </c>
      <c r="L27" s="154"/>
      <c r="M27" s="49" t="s">
        <v>14</v>
      </c>
      <c r="N27" s="46">
        <f>IF(ISNUMBER($G27),SUM(N23:N26),"")</f>
        <v>286</v>
      </c>
      <c r="O27" s="48">
        <f>IF(ISNUMBER($G27),SUM(O23:O26),"")</f>
        <v>142</v>
      </c>
      <c r="P27" s="48">
        <f>IF(ISNUMBER($G27),SUM(P23:P26),"")</f>
        <v>5</v>
      </c>
      <c r="Q27" s="47">
        <f>IF(SUM($G23:$G26)+SUM($Q23:$Q26)&gt;0,SUM(Q23:Q26),"")</f>
        <v>428</v>
      </c>
      <c r="R27" s="46">
        <f>IF(ISNUMBER($G27),SUM(R23:R26),"")</f>
        <v>0</v>
      </c>
      <c r="S27" s="144"/>
    </row>
    <row r="28" spans="1:19" ht="12.75" customHeight="1">
      <c r="A28" s="145" t="s">
        <v>83</v>
      </c>
      <c r="B28" s="146"/>
      <c r="C28" s="64">
        <v>1</v>
      </c>
      <c r="D28" s="63">
        <v>131</v>
      </c>
      <c r="E28" s="62">
        <v>88</v>
      </c>
      <c r="F28" s="62">
        <v>2</v>
      </c>
      <c r="G28" s="61">
        <f>IF(AND(ISBLANK(D28),ISBLANK(E28)),"",D28+E28)</f>
        <v>219</v>
      </c>
      <c r="H28" s="60">
        <f>IF(OR(ISNUMBER($G28),ISNUMBER($Q28)),(SIGN(N($G28)-N($Q28))+1)/2,"")</f>
        <v>1</v>
      </c>
      <c r="I28" s="9"/>
      <c r="K28" s="145" t="s">
        <v>90</v>
      </c>
      <c r="L28" s="146"/>
      <c r="M28" s="64">
        <v>1</v>
      </c>
      <c r="N28" s="63">
        <v>154</v>
      </c>
      <c r="O28" s="62">
        <v>53</v>
      </c>
      <c r="P28" s="62">
        <v>0</v>
      </c>
      <c r="Q28" s="61">
        <f>IF(AND(ISBLANK(N28),ISBLANK(O28)),"",N28+O28)</f>
        <v>207</v>
      </c>
      <c r="R28" s="60">
        <f>IF(ISNUMBER($H28),1-$H28,"")</f>
        <v>0</v>
      </c>
      <c r="S28" s="9"/>
    </row>
    <row r="29" spans="1:19" ht="12.75" customHeight="1">
      <c r="A29" s="147" t="s">
        <v>89</v>
      </c>
      <c r="B29" s="148"/>
      <c r="C29" s="59">
        <v>2</v>
      </c>
      <c r="D29" s="58">
        <v>145</v>
      </c>
      <c r="E29" s="57">
        <v>59</v>
      </c>
      <c r="F29" s="57">
        <v>3</v>
      </c>
      <c r="G29" s="56">
        <f>IF(AND(ISBLANK(D29),ISBLANK(E29)),"",D29+E29)</f>
        <v>204</v>
      </c>
      <c r="H29" s="55">
        <f>IF(OR(ISNUMBER($G29),ISNUMBER($Q29)),(SIGN(N($G29)-N($Q29))+1)/2,"")</f>
        <v>1</v>
      </c>
      <c r="I29" s="9"/>
      <c r="K29" s="147"/>
      <c r="L29" s="148"/>
      <c r="M29" s="59">
        <v>2</v>
      </c>
      <c r="N29" s="58">
        <v>134</v>
      </c>
      <c r="O29" s="57">
        <v>68</v>
      </c>
      <c r="P29" s="57">
        <v>2</v>
      </c>
      <c r="Q29" s="56">
        <f>IF(AND(ISBLANK(N29),ISBLANK(O29)),"",N29+O29)</f>
        <v>202</v>
      </c>
      <c r="R29" s="55">
        <f>IF(ISNUMBER($H29),1-$H29,"")</f>
        <v>0</v>
      </c>
      <c r="S29" s="9"/>
    </row>
    <row r="30" spans="1:19" ht="12.75" customHeight="1" thickBot="1">
      <c r="A30" s="149" t="s">
        <v>54</v>
      </c>
      <c r="B30" s="150"/>
      <c r="C30" s="59">
        <v>3</v>
      </c>
      <c r="D30" s="58"/>
      <c r="E30" s="57"/>
      <c r="F30" s="57"/>
      <c r="G30" s="56">
        <f>IF(AND(ISBLANK(D30),ISBLANK(E30)),"",D30+E30)</f>
      </c>
      <c r="H30" s="55">
        <f>IF(OR(ISNUMBER($G30),ISNUMBER($Q30)),(SIGN(N($G30)-N($Q30))+1)/2,"")</f>
      </c>
      <c r="I30" s="9"/>
      <c r="K30" s="149" t="s">
        <v>39</v>
      </c>
      <c r="L30" s="150"/>
      <c r="M30" s="59">
        <v>3</v>
      </c>
      <c r="N30" s="58"/>
      <c r="O30" s="57"/>
      <c r="P30" s="57"/>
      <c r="Q30" s="56">
        <f>IF(AND(ISBLANK(N30),ISBLANK(O30)),"",N30+O30)</f>
      </c>
      <c r="R30" s="55">
        <f>IF(ISNUMBER($H30),1-$H30,"")</f>
      </c>
      <c r="S30" s="9"/>
    </row>
    <row r="31" spans="1:19" ht="12.75" customHeight="1">
      <c r="A31" s="151" t="s">
        <v>86</v>
      </c>
      <c r="B31" s="152"/>
      <c r="C31" s="54">
        <v>4</v>
      </c>
      <c r="D31" s="53"/>
      <c r="E31" s="52"/>
      <c r="F31" s="52"/>
      <c r="G31" s="51">
        <f>IF(AND(ISBLANK(D31),ISBLANK(E31)),"",D31+E31)</f>
      </c>
      <c r="H31" s="50">
        <f>IF(OR(ISNUMBER($G31),ISNUMBER($Q31)),(SIGN(N($G31)-N($Q31))+1)/2,"")</f>
      </c>
      <c r="I31" s="143">
        <f>IF(ISNUMBER(H32),(SIGN(1000*($H32-$R32)+$G32-$Q32)+1)/2,"")</f>
        <v>1</v>
      </c>
      <c r="K31" s="151"/>
      <c r="L31" s="152"/>
      <c r="M31" s="54">
        <v>4</v>
      </c>
      <c r="N31" s="53"/>
      <c r="O31" s="52"/>
      <c r="P31" s="52"/>
      <c r="Q31" s="51">
        <f>IF(AND(ISBLANK(N31),ISBLANK(O31)),"",N31+O31)</f>
      </c>
      <c r="R31" s="50">
        <f>IF(ISNUMBER($H31),1-$H31,"")</f>
      </c>
      <c r="S31" s="143">
        <f>IF(ISNUMBER($I31),1-$I31,"")</f>
        <v>0</v>
      </c>
    </row>
    <row r="32" spans="1:19" ht="15.75" customHeight="1" thickBot="1">
      <c r="A32" s="71">
        <v>1042</v>
      </c>
      <c r="B32" s="72"/>
      <c r="C32" s="49" t="s">
        <v>14</v>
      </c>
      <c r="D32" s="46">
        <f>IF(ISNUMBER($G32),SUM(D28:D31),"")</f>
        <v>276</v>
      </c>
      <c r="E32" s="48">
        <f>IF(ISNUMBER($G32),SUM(E28:E31),"")</f>
        <v>147</v>
      </c>
      <c r="F32" s="48">
        <f>IF(ISNUMBER($G32),SUM(F28:F31),"")</f>
        <v>5</v>
      </c>
      <c r="G32" s="47">
        <f>IF(SUM($G28:$G31)+SUM($Q28:$Q31)&gt;0,SUM(G28:G31),"")</f>
        <v>423</v>
      </c>
      <c r="H32" s="46">
        <f>IF(ISNUMBER($G32),SUM(H28:H31),"")</f>
        <v>2</v>
      </c>
      <c r="I32" s="144"/>
      <c r="K32" s="153">
        <v>4487</v>
      </c>
      <c r="L32" s="154"/>
      <c r="M32" s="49" t="s">
        <v>14</v>
      </c>
      <c r="N32" s="46">
        <f>IF(ISNUMBER($G32),SUM(N28:N31),"")</f>
        <v>288</v>
      </c>
      <c r="O32" s="48">
        <f>IF(ISNUMBER($G32),SUM(O28:O31),"")</f>
        <v>121</v>
      </c>
      <c r="P32" s="48">
        <f>IF(ISNUMBER($G32),SUM(P28:P31),"")</f>
        <v>2</v>
      </c>
      <c r="Q32" s="47">
        <f>IF(SUM($G28:$G31)+SUM($Q28:$Q31)&gt;0,SUM(Q28:Q31),"")</f>
        <v>409</v>
      </c>
      <c r="R32" s="46">
        <f>IF(ISNUMBER($G32),SUM(R28:R31),"")</f>
        <v>0</v>
      </c>
      <c r="S32" s="144"/>
    </row>
    <row r="33" spans="1:19" ht="12.75" customHeight="1">
      <c r="A33" s="145" t="s">
        <v>88</v>
      </c>
      <c r="B33" s="146"/>
      <c r="C33" s="64">
        <v>1</v>
      </c>
      <c r="D33" s="63">
        <v>156</v>
      </c>
      <c r="E33" s="62">
        <v>63</v>
      </c>
      <c r="F33" s="62">
        <v>2</v>
      </c>
      <c r="G33" s="61">
        <f>IF(AND(ISBLANK(D33),ISBLANK(E33)),"",D33+E33)</f>
        <v>219</v>
      </c>
      <c r="H33" s="60">
        <f>IF(OR(ISNUMBER($G33),ISNUMBER($Q33)),(SIGN(N($G33)-N($Q33))+1)/2,"")</f>
        <v>1</v>
      </c>
      <c r="I33" s="9"/>
      <c r="K33" s="145" t="s">
        <v>87</v>
      </c>
      <c r="L33" s="146"/>
      <c r="M33" s="64">
        <v>1</v>
      </c>
      <c r="N33" s="63">
        <v>150</v>
      </c>
      <c r="O33" s="62">
        <v>68</v>
      </c>
      <c r="P33" s="62">
        <v>0</v>
      </c>
      <c r="Q33" s="61">
        <f>IF(AND(ISBLANK(N33),ISBLANK(O33)),"",N33+O33)</f>
        <v>218</v>
      </c>
      <c r="R33" s="60">
        <f>IF(ISNUMBER($H33),1-$H33,"")</f>
        <v>0</v>
      </c>
      <c r="S33" s="9"/>
    </row>
    <row r="34" spans="1:19" ht="12.75" customHeight="1">
      <c r="A34" s="147"/>
      <c r="B34" s="148"/>
      <c r="C34" s="59">
        <v>2</v>
      </c>
      <c r="D34" s="58">
        <v>141</v>
      </c>
      <c r="E34" s="57">
        <v>61</v>
      </c>
      <c r="F34" s="57">
        <v>2</v>
      </c>
      <c r="G34" s="56">
        <f>IF(AND(ISBLANK(D34),ISBLANK(E34)),"",D34+E34)</f>
        <v>202</v>
      </c>
      <c r="H34" s="55">
        <f>IF(OR(ISNUMBER($G34),ISNUMBER($Q34)),(SIGN(N($G34)-N($Q34))+1)/2,"")</f>
        <v>0</v>
      </c>
      <c r="I34" s="9"/>
      <c r="K34" s="147"/>
      <c r="L34" s="148"/>
      <c r="M34" s="59">
        <v>2</v>
      </c>
      <c r="N34" s="58">
        <v>150</v>
      </c>
      <c r="O34" s="57">
        <v>81</v>
      </c>
      <c r="P34" s="57">
        <v>0</v>
      </c>
      <c r="Q34" s="56">
        <f>IF(AND(ISBLANK(N34),ISBLANK(O34)),"",N34+O34)</f>
        <v>231</v>
      </c>
      <c r="R34" s="55">
        <f>IF(ISNUMBER($H34),1-$H34,"")</f>
        <v>1</v>
      </c>
      <c r="S34" s="9"/>
    </row>
    <row r="35" spans="1:19" ht="12.75" customHeight="1" thickBot="1">
      <c r="A35" s="149" t="s">
        <v>86</v>
      </c>
      <c r="B35" s="150"/>
      <c r="C35" s="59">
        <v>3</v>
      </c>
      <c r="D35" s="58"/>
      <c r="E35" s="57"/>
      <c r="F35" s="57"/>
      <c r="G35" s="56">
        <f>IF(AND(ISBLANK(D35),ISBLANK(E35)),"",D35+E35)</f>
      </c>
      <c r="H35" s="55">
        <f>IF(OR(ISNUMBER($G35),ISNUMBER($Q35)),(SIGN(N($G35)-N($Q35))+1)/2,"")</f>
      </c>
      <c r="I35" s="9"/>
      <c r="K35" s="149" t="s">
        <v>85</v>
      </c>
      <c r="L35" s="150"/>
      <c r="M35" s="59">
        <v>3</v>
      </c>
      <c r="N35" s="58"/>
      <c r="O35" s="57"/>
      <c r="P35" s="57"/>
      <c r="Q35" s="56">
        <f>IF(AND(ISBLANK(N35),ISBLANK(O35)),"",N35+O35)</f>
      </c>
      <c r="R35" s="55">
        <f>IF(ISNUMBER($H35),1-$H35,"")</f>
      </c>
      <c r="S35" s="9"/>
    </row>
    <row r="36" spans="1:19" ht="12.75" customHeight="1">
      <c r="A36" s="151"/>
      <c r="B36" s="152"/>
      <c r="C36" s="54">
        <v>4</v>
      </c>
      <c r="D36" s="53"/>
      <c r="E36" s="52"/>
      <c r="F36" s="52"/>
      <c r="G36" s="51">
        <f>IF(AND(ISBLANK(D36),ISBLANK(E36)),"",D36+E36)</f>
      </c>
      <c r="H36" s="50">
        <f>IF(OR(ISNUMBER($G36),ISNUMBER($Q36)),(SIGN(N($G36)-N($Q36))+1)/2,"")</f>
      </c>
      <c r="I36" s="143">
        <f>IF(ISNUMBER(H37),(SIGN(1000*($H37-$R37)+$G37-$Q37)+1)/2,"")</f>
        <v>0</v>
      </c>
      <c r="K36" s="151"/>
      <c r="L36" s="152"/>
      <c r="M36" s="54">
        <v>4</v>
      </c>
      <c r="N36" s="53"/>
      <c r="O36" s="52"/>
      <c r="P36" s="52"/>
      <c r="Q36" s="51">
        <f>IF(AND(ISBLANK(N36),ISBLANK(O36)),"",N36+O36)</f>
      </c>
      <c r="R36" s="50">
        <f>IF(ISNUMBER($H36),1-$H36,"")</f>
      </c>
      <c r="S36" s="143">
        <f>IF(ISNUMBER($I36),1-$I36,"")</f>
        <v>1</v>
      </c>
    </row>
    <row r="37" spans="1:19" ht="15.75" customHeight="1" thickBot="1">
      <c r="A37" s="71">
        <v>16920</v>
      </c>
      <c r="B37" s="72"/>
      <c r="C37" s="49" t="s">
        <v>14</v>
      </c>
      <c r="D37" s="46">
        <f>IF(ISNUMBER($G37),SUM(D33:D36),"")</f>
        <v>297</v>
      </c>
      <c r="E37" s="48">
        <f>IF(ISNUMBER($G37),SUM(E33:E36),"")</f>
        <v>124</v>
      </c>
      <c r="F37" s="48">
        <f>IF(ISNUMBER($G37),SUM(F33:F36),"")</f>
        <v>4</v>
      </c>
      <c r="G37" s="47">
        <f>IF(SUM($G33:$G36)+SUM($Q33:$Q36)&gt;0,SUM(G33:G36),"")</f>
        <v>421</v>
      </c>
      <c r="H37" s="46">
        <f>IF(ISNUMBER($G37),SUM(H33:H36),"")</f>
        <v>1</v>
      </c>
      <c r="I37" s="144"/>
      <c r="K37" s="153">
        <v>5104</v>
      </c>
      <c r="L37" s="154"/>
      <c r="M37" s="49" t="s">
        <v>14</v>
      </c>
      <c r="N37" s="46">
        <f>IF(ISNUMBER($G37),SUM(N33:N36),"")</f>
        <v>300</v>
      </c>
      <c r="O37" s="48">
        <f>IF(ISNUMBER($G37),SUM(O33:O36),"")</f>
        <v>149</v>
      </c>
      <c r="P37" s="48">
        <f>IF(ISNUMBER($G37),SUM(P33:P36),"")</f>
        <v>0</v>
      </c>
      <c r="Q37" s="47">
        <f>IF(SUM($G33:$G36)+SUM($Q33:$Q36)&gt;0,SUM(Q33:Q36),"")</f>
        <v>449</v>
      </c>
      <c r="R37" s="46">
        <f>IF(ISNUMBER($G37),SUM(R33:R36),"")</f>
        <v>1</v>
      </c>
      <c r="S37" s="144"/>
    </row>
    <row r="38" ht="4.5" customHeight="1" thickBot="1"/>
    <row r="39" spans="1:19" ht="19.5" customHeight="1" thickBot="1">
      <c r="A39" s="45"/>
      <c r="B39" s="44"/>
      <c r="C39" s="43" t="s">
        <v>17</v>
      </c>
      <c r="D39" s="42">
        <f>IF(ISNUMBER($G39),SUM(D12,D17,D22,D27,D32,D37),"")</f>
        <v>1733</v>
      </c>
      <c r="E39" s="41">
        <f>IF(ISNUMBER($G39),SUM(E12,E17,E22,E27,E32,E37),"")</f>
        <v>877</v>
      </c>
      <c r="F39" s="41">
        <f>IF(ISNUMBER($G39),SUM(F12,F17,F22,F27,F32,F37),"")</f>
        <v>18</v>
      </c>
      <c r="G39" s="40">
        <f>IF(SUM($G$8:$G$37)+SUM($Q$8:$Q$37)&gt;0,SUM(G12,G17,G22,G27,G32,G37),"")</f>
        <v>2610</v>
      </c>
      <c r="H39" s="39">
        <f>IF(SUM($G$8:$G$37)+SUM($Q$8:$Q$37)&gt;0,SUM(H12,H17,H22,H27,H32,H37),"")</f>
        <v>7</v>
      </c>
      <c r="I39" s="38">
        <f>IF(ISNUMBER($G39),(SIGN($G39-$Q39)+1)/IF(COUNT(I$11,I$16,I$21,I$26,I$31,I$36)&gt;3,1,2),"")</f>
        <v>0</v>
      </c>
      <c r="K39" s="45"/>
      <c r="L39" s="44"/>
      <c r="M39" s="43" t="s">
        <v>17</v>
      </c>
      <c r="N39" s="42">
        <f>IF(ISNUMBER($G39),SUM(N12,N17,N22,N27,N32,N37),"")</f>
        <v>1779</v>
      </c>
      <c r="O39" s="41">
        <f>IF(ISNUMBER($G39),SUM(O12,O17,O22,O27,O32,O37),"")</f>
        <v>878</v>
      </c>
      <c r="P39" s="41">
        <f>IF(ISNUMBER($G39),SUM(P12,P17,P22,P27,P32,P37),"")</f>
        <v>19</v>
      </c>
      <c r="Q39" s="40">
        <f>IF(SUM($G$8:$G$37)+SUM($Q$8:$Q$37)&gt;0,SUM(Q12,Q17,Q22,Q27,Q32,Q37),"")</f>
        <v>2657</v>
      </c>
      <c r="R39" s="39">
        <f>IF(SUM($G$8:$G$37)+SUM($Q$8:$Q$37)&gt;0,SUM(R12,R17,R22,R27,R32,R37),"")</f>
        <v>5</v>
      </c>
      <c r="S39" s="3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6"/>
      <c r="B41" s="7" t="s">
        <v>18</v>
      </c>
      <c r="C41" s="195" t="s">
        <v>83</v>
      </c>
      <c r="D41" s="195"/>
      <c r="E41" s="195"/>
      <c r="G41" s="175" t="s">
        <v>19</v>
      </c>
      <c r="H41" s="175"/>
      <c r="I41" s="37">
        <f>IF(ISNUMBER(I$39),SUM(I11,I16,I21,I26,I31,I36,I39),"")</f>
        <v>2.5</v>
      </c>
      <c r="K41" s="6"/>
      <c r="L41" s="7" t="s">
        <v>18</v>
      </c>
      <c r="M41" s="195" t="s">
        <v>84</v>
      </c>
      <c r="N41" s="195"/>
      <c r="O41" s="195"/>
      <c r="Q41" s="175" t="s">
        <v>19</v>
      </c>
      <c r="R41" s="175"/>
      <c r="S41" s="37">
        <f>IF(ISNUMBER(S$39),SUM(S11,S16,S21,S26,S31,S36,S39),"")</f>
        <v>5.5</v>
      </c>
    </row>
    <row r="42" spans="1:19" ht="18" customHeight="1">
      <c r="A42" s="6"/>
      <c r="B42" s="7" t="s">
        <v>20</v>
      </c>
      <c r="C42" s="196"/>
      <c r="D42" s="196"/>
      <c r="E42" s="196"/>
      <c r="G42" s="8"/>
      <c r="H42" s="8"/>
      <c r="I42" s="8"/>
      <c r="K42" s="6"/>
      <c r="L42" s="7" t="s">
        <v>20</v>
      </c>
      <c r="M42" s="196"/>
      <c r="N42" s="196"/>
      <c r="O42" s="196"/>
      <c r="Q42" s="8"/>
      <c r="R42" s="8"/>
      <c r="S42" s="8"/>
    </row>
    <row r="43" spans="1:19" ht="19.5" customHeight="1">
      <c r="A43" s="7" t="s">
        <v>21</v>
      </c>
      <c r="B43" s="7" t="s">
        <v>22</v>
      </c>
      <c r="C43" s="197" t="s">
        <v>83</v>
      </c>
      <c r="D43" s="197"/>
      <c r="E43" s="197"/>
      <c r="F43" s="197"/>
      <c r="G43" s="197"/>
      <c r="H43" s="197"/>
      <c r="I43" s="7"/>
      <c r="J43" s="7"/>
      <c r="K43" s="7" t="s">
        <v>23</v>
      </c>
      <c r="L43" s="198" t="s">
        <v>82</v>
      </c>
      <c r="M43" s="198"/>
      <c r="O43" s="7" t="s">
        <v>20</v>
      </c>
      <c r="P43" s="197"/>
      <c r="Q43" s="197"/>
      <c r="R43" s="197"/>
      <c r="S43" s="197"/>
    </row>
    <row r="44" spans="5:8" ht="9.75" customHeight="1">
      <c r="E44" s="6"/>
      <c r="H44" s="6"/>
    </row>
    <row r="45" ht="30" customHeight="1">
      <c r="A45" s="5" t="str">
        <f>"Technické podmínky utkání:   "&amp;$B$3&amp;IF(ISBLANK($B$3),""," – ")&amp;$L$3</f>
        <v>Technické podmínky utkání:   KK SLAVIA PRAHA – SC RADOTÍN</v>
      </c>
    </row>
    <row r="46" spans="2:11" ht="19.5" customHeight="1">
      <c r="B46" s="4" t="s">
        <v>24</v>
      </c>
      <c r="C46" s="184">
        <v>0.7291666666666666</v>
      </c>
      <c r="D46" s="185"/>
      <c r="I46" s="4" t="s">
        <v>25</v>
      </c>
      <c r="J46" s="185">
        <v>20</v>
      </c>
      <c r="K46" s="185"/>
    </row>
    <row r="47" spans="2:19" ht="19.5" customHeight="1">
      <c r="B47" s="4" t="s">
        <v>26</v>
      </c>
      <c r="C47" s="186">
        <v>0.9166666666666666</v>
      </c>
      <c r="D47" s="187"/>
      <c r="I47" s="4" t="s">
        <v>27</v>
      </c>
      <c r="J47" s="187">
        <v>12</v>
      </c>
      <c r="K47" s="187"/>
      <c r="P47" s="4" t="s">
        <v>28</v>
      </c>
      <c r="Q47" s="179">
        <v>43706</v>
      </c>
      <c r="R47" s="180"/>
      <c r="S47" s="180"/>
    </row>
    <row r="48" ht="9.75" customHeight="1"/>
    <row r="49" spans="1:19" ht="15" customHeight="1">
      <c r="A49" s="176" t="s">
        <v>29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</row>
    <row r="50" spans="1:19" ht="81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4.5" customHeight="1"/>
    <row r="52" spans="1:19" ht="15" customHeight="1">
      <c r="A52" s="176" t="s">
        <v>30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" customHeight="1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</row>
    <row r="54" spans="1:19" ht="21" customHeight="1">
      <c r="A54" s="35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3" t="s">
        <v>5</v>
      </c>
      <c r="L54" s="2"/>
      <c r="M54" s="2"/>
      <c r="N54" s="2"/>
      <c r="O54" s="2"/>
      <c r="P54" s="2"/>
      <c r="Q54" s="2"/>
      <c r="R54" s="2"/>
      <c r="S54" s="34"/>
    </row>
    <row r="55" spans="1:19" ht="21" customHeight="1">
      <c r="A55" s="33"/>
      <c r="B55" s="30" t="s">
        <v>31</v>
      </c>
      <c r="C55" s="29"/>
      <c r="D55" s="31"/>
      <c r="E55" s="30" t="s">
        <v>32</v>
      </c>
      <c r="F55" s="29"/>
      <c r="G55" s="29"/>
      <c r="H55" s="29"/>
      <c r="I55" s="31"/>
      <c r="J55" s="2"/>
      <c r="K55" s="32"/>
      <c r="L55" s="30" t="s">
        <v>31</v>
      </c>
      <c r="M55" s="29"/>
      <c r="N55" s="31"/>
      <c r="O55" s="30" t="s">
        <v>32</v>
      </c>
      <c r="P55" s="29"/>
      <c r="Q55" s="29"/>
      <c r="R55" s="29"/>
      <c r="S55" s="28"/>
    </row>
    <row r="56" spans="1:19" ht="21" customHeight="1">
      <c r="A56" s="27" t="s">
        <v>33</v>
      </c>
      <c r="B56" s="23" t="s">
        <v>34</v>
      </c>
      <c r="C56" s="25"/>
      <c r="D56" s="24" t="s">
        <v>35</v>
      </c>
      <c r="E56" s="23" t="s">
        <v>34</v>
      </c>
      <c r="F56" s="22"/>
      <c r="G56" s="22"/>
      <c r="H56" s="21"/>
      <c r="I56" s="24" t="s">
        <v>35</v>
      </c>
      <c r="J56" s="2"/>
      <c r="K56" s="26" t="s">
        <v>33</v>
      </c>
      <c r="L56" s="23" t="s">
        <v>34</v>
      </c>
      <c r="M56" s="25"/>
      <c r="N56" s="24" t="s">
        <v>35</v>
      </c>
      <c r="O56" s="23" t="s">
        <v>34</v>
      </c>
      <c r="P56" s="22"/>
      <c r="Q56" s="22"/>
      <c r="R56" s="21"/>
      <c r="S56" s="20" t="s">
        <v>35</v>
      </c>
    </row>
    <row r="57" spans="1:19" ht="21" customHeight="1">
      <c r="A57" s="19">
        <v>1</v>
      </c>
      <c r="B57" s="199"/>
      <c r="C57" s="200"/>
      <c r="D57" s="17"/>
      <c r="E57" s="199"/>
      <c r="F57" s="201"/>
      <c r="G57" s="201"/>
      <c r="H57" s="200"/>
      <c r="I57" s="17"/>
      <c r="J57" s="2"/>
      <c r="K57" s="18"/>
      <c r="L57" s="199"/>
      <c r="M57" s="200"/>
      <c r="N57" s="17"/>
      <c r="O57" s="199"/>
      <c r="P57" s="201"/>
      <c r="Q57" s="201"/>
      <c r="R57" s="200"/>
      <c r="S57" s="16"/>
    </row>
    <row r="58" spans="1:19" ht="21" customHeight="1">
      <c r="A58" s="19"/>
      <c r="B58" s="199"/>
      <c r="C58" s="200"/>
      <c r="D58" s="17"/>
      <c r="E58" s="199"/>
      <c r="F58" s="201"/>
      <c r="G58" s="201"/>
      <c r="H58" s="200"/>
      <c r="I58" s="17"/>
      <c r="J58" s="2"/>
      <c r="K58" s="18"/>
      <c r="L58" s="199"/>
      <c r="M58" s="200"/>
      <c r="N58" s="17"/>
      <c r="O58" s="199"/>
      <c r="P58" s="201"/>
      <c r="Q58" s="201"/>
      <c r="R58" s="200"/>
      <c r="S58" s="16"/>
    </row>
    <row r="59" spans="1:19" ht="12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3"/>
    </row>
    <row r="60" ht="4.5" customHeight="1"/>
    <row r="61" spans="1:19" ht="15" customHeight="1">
      <c r="A61" s="189" t="s">
        <v>36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6" t="s">
        <v>37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8"/>
    </row>
    <row r="65" spans="1:19" ht="81" customHeight="1">
      <c r="A65" s="181" t="s">
        <v>81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12"/>
      <c r="B66" s="11" t="s">
        <v>38</v>
      </c>
      <c r="C66" s="203" t="s">
        <v>80</v>
      </c>
      <c r="D66" s="188"/>
      <c r="E66" s="188"/>
      <c r="F66" s="188"/>
      <c r="G66" s="188"/>
      <c r="H66" s="188"/>
    </row>
  </sheetData>
  <sheetProtection password="FC6B" sheet="1" objects="1" scenarios="1"/>
  <mergeCells count="89">
    <mergeCell ref="A13:B14"/>
    <mergeCell ref="A15:B16"/>
    <mergeCell ref="A30:B31"/>
    <mergeCell ref="A23:B24"/>
    <mergeCell ref="L57:M57"/>
    <mergeCell ref="L58:M58"/>
    <mergeCell ref="E57:H57"/>
    <mergeCell ref="E58:H58"/>
    <mergeCell ref="A35:B36"/>
    <mergeCell ref="A33:B34"/>
    <mergeCell ref="M42:O42"/>
    <mergeCell ref="A50:S50"/>
    <mergeCell ref="J47:K47"/>
    <mergeCell ref="G41:H41"/>
    <mergeCell ref="Q41:R41"/>
    <mergeCell ref="Q47:S47"/>
    <mergeCell ref="A49:S49"/>
    <mergeCell ref="A25:B26"/>
    <mergeCell ref="A28:B29"/>
    <mergeCell ref="M41:O41"/>
    <mergeCell ref="P43:S43"/>
    <mergeCell ref="C46:D46"/>
    <mergeCell ref="J46:K46"/>
    <mergeCell ref="C47:D47"/>
    <mergeCell ref="C66:H66"/>
    <mergeCell ref="A61:S61"/>
    <mergeCell ref="A62:S62"/>
    <mergeCell ref="A64:S64"/>
    <mergeCell ref="A65:S65"/>
    <mergeCell ref="A52:S52"/>
    <mergeCell ref="O57:R57"/>
    <mergeCell ref="O58:R58"/>
    <mergeCell ref="B57:C57"/>
    <mergeCell ref="B58:C58"/>
    <mergeCell ref="C41:E41"/>
    <mergeCell ref="C42:E42"/>
    <mergeCell ref="C43:H43"/>
    <mergeCell ref="L43:M43"/>
    <mergeCell ref="A5:B5"/>
    <mergeCell ref="A6:B6"/>
    <mergeCell ref="K23:L24"/>
    <mergeCell ref="K28:L29"/>
    <mergeCell ref="K30:L31"/>
    <mergeCell ref="K32:L32"/>
    <mergeCell ref="A20:B21"/>
    <mergeCell ref="M5:M6"/>
    <mergeCell ref="K5:L5"/>
    <mergeCell ref="K6:L6"/>
    <mergeCell ref="I11:I12"/>
    <mergeCell ref="K18:L19"/>
    <mergeCell ref="K20:L21"/>
    <mergeCell ref="A18:B19"/>
    <mergeCell ref="A8:B9"/>
    <mergeCell ref="A10:B11"/>
    <mergeCell ref="L3:S3"/>
    <mergeCell ref="B3:I3"/>
    <mergeCell ref="B1:C2"/>
    <mergeCell ref="D1:I1"/>
    <mergeCell ref="C5:C6"/>
    <mergeCell ref="D5:G5"/>
    <mergeCell ref="H5:I5"/>
    <mergeCell ref="L1:N1"/>
    <mergeCell ref="O1:P1"/>
    <mergeCell ref="Q1:S1"/>
    <mergeCell ref="N5:Q5"/>
    <mergeCell ref="R5:S5"/>
    <mergeCell ref="S31:S32"/>
    <mergeCell ref="K25:L26"/>
    <mergeCell ref="S21:S22"/>
    <mergeCell ref="K8:L9"/>
    <mergeCell ref="K10:L11"/>
    <mergeCell ref="S16:S17"/>
    <mergeCell ref="S11:S12"/>
    <mergeCell ref="K13:L14"/>
    <mergeCell ref="I16:I17"/>
    <mergeCell ref="I21:I22"/>
    <mergeCell ref="K22:L22"/>
    <mergeCell ref="I36:I37"/>
    <mergeCell ref="K35:L36"/>
    <mergeCell ref="K37:L37"/>
    <mergeCell ref="K27:L27"/>
    <mergeCell ref="I31:I32"/>
    <mergeCell ref="I26:I27"/>
    <mergeCell ref="K12:L12"/>
    <mergeCell ref="K17:L17"/>
    <mergeCell ref="S36:S37"/>
    <mergeCell ref="K33:L34"/>
    <mergeCell ref="S26:S27"/>
    <mergeCell ref="K15:L1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1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125" style="73" customWidth="1"/>
    <col min="19" max="19" width="6.7109375" style="73" customWidth="1"/>
    <col min="20" max="16384" width="9.140625" style="73" customWidth="1"/>
  </cols>
  <sheetData>
    <row r="1" spans="2:19" ht="26.25">
      <c r="B1" s="256" t="s">
        <v>0</v>
      </c>
      <c r="C1" s="256"/>
      <c r="D1" s="258" t="s">
        <v>1</v>
      </c>
      <c r="E1" s="258"/>
      <c r="F1" s="258"/>
      <c r="G1" s="258"/>
      <c r="H1" s="258"/>
      <c r="I1" s="258"/>
      <c r="K1" s="102" t="s">
        <v>2</v>
      </c>
      <c r="L1" s="252" t="s">
        <v>133</v>
      </c>
      <c r="M1" s="252"/>
      <c r="N1" s="252"/>
      <c r="O1" s="253" t="s">
        <v>3</v>
      </c>
      <c r="P1" s="253"/>
      <c r="Q1" s="254">
        <v>43032</v>
      </c>
      <c r="R1" s="255"/>
      <c r="S1" s="255"/>
    </row>
    <row r="2" spans="2:3" ht="6" customHeight="1" thickBot="1">
      <c r="B2" s="257"/>
      <c r="C2" s="257"/>
    </row>
    <row r="3" spans="1:19" ht="19.5" customHeight="1" thickBot="1">
      <c r="A3" s="142" t="s">
        <v>4</v>
      </c>
      <c r="B3" s="249" t="s">
        <v>132</v>
      </c>
      <c r="C3" s="250"/>
      <c r="D3" s="250"/>
      <c r="E3" s="250"/>
      <c r="F3" s="250"/>
      <c r="G3" s="250"/>
      <c r="H3" s="250"/>
      <c r="I3" s="251"/>
      <c r="K3" s="142" t="s">
        <v>5</v>
      </c>
      <c r="L3" s="249" t="s">
        <v>131</v>
      </c>
      <c r="M3" s="250"/>
      <c r="N3" s="250"/>
      <c r="O3" s="250"/>
      <c r="P3" s="250"/>
      <c r="Q3" s="250"/>
      <c r="R3" s="250"/>
      <c r="S3" s="251"/>
    </row>
    <row r="4" ht="4.5" customHeight="1" thickBot="1"/>
    <row r="5" spans="1:19" ht="12.75" customHeight="1">
      <c r="A5" s="243" t="s">
        <v>6</v>
      </c>
      <c r="B5" s="244"/>
      <c r="C5" s="247" t="s">
        <v>7</v>
      </c>
      <c r="D5" s="259" t="s">
        <v>8</v>
      </c>
      <c r="E5" s="260"/>
      <c r="F5" s="260"/>
      <c r="G5" s="261"/>
      <c r="H5" s="262" t="s">
        <v>9</v>
      </c>
      <c r="I5" s="263"/>
      <c r="K5" s="243" t="s">
        <v>6</v>
      </c>
      <c r="L5" s="244"/>
      <c r="M5" s="247" t="s">
        <v>7</v>
      </c>
      <c r="N5" s="259" t="s">
        <v>8</v>
      </c>
      <c r="O5" s="260"/>
      <c r="P5" s="260"/>
      <c r="Q5" s="261"/>
      <c r="R5" s="262" t="s">
        <v>9</v>
      </c>
      <c r="S5" s="263"/>
    </row>
    <row r="6" spans="1:19" ht="12.75" customHeight="1" thickBot="1">
      <c r="A6" s="245" t="s">
        <v>10</v>
      </c>
      <c r="B6" s="246"/>
      <c r="C6" s="248"/>
      <c r="D6" s="141" t="s">
        <v>11</v>
      </c>
      <c r="E6" s="140" t="s">
        <v>12</v>
      </c>
      <c r="F6" s="140" t="s">
        <v>13</v>
      </c>
      <c r="G6" s="139" t="s">
        <v>14</v>
      </c>
      <c r="H6" s="138" t="s">
        <v>15</v>
      </c>
      <c r="I6" s="137" t="s">
        <v>16</v>
      </c>
      <c r="K6" s="245" t="s">
        <v>10</v>
      </c>
      <c r="L6" s="246"/>
      <c r="M6" s="248"/>
      <c r="N6" s="141" t="s">
        <v>11</v>
      </c>
      <c r="O6" s="140" t="s">
        <v>12</v>
      </c>
      <c r="P6" s="140" t="s">
        <v>13</v>
      </c>
      <c r="Q6" s="139" t="s">
        <v>14</v>
      </c>
      <c r="R6" s="138" t="s">
        <v>15</v>
      </c>
      <c r="S6" s="137" t="s">
        <v>16</v>
      </c>
    </row>
    <row r="7" spans="1:12" ht="4.5" customHeight="1" thickBot="1">
      <c r="A7" s="136"/>
      <c r="B7" s="136"/>
      <c r="K7" s="136"/>
      <c r="L7" s="136"/>
    </row>
    <row r="8" spans="1:19" ht="12.75" customHeight="1">
      <c r="A8" s="231" t="s">
        <v>130</v>
      </c>
      <c r="B8" s="232"/>
      <c r="C8" s="135">
        <v>1</v>
      </c>
      <c r="D8" s="134">
        <v>122</v>
      </c>
      <c r="E8" s="133">
        <v>52</v>
      </c>
      <c r="F8" s="133">
        <v>8</v>
      </c>
      <c r="G8" s="132">
        <f>IF(AND(ISBLANK(D8),ISBLANK(E8)),"",D8+E8)</f>
        <v>174</v>
      </c>
      <c r="H8" s="131">
        <f>IF(OR(ISNUMBER($G8),ISNUMBER($Q8)),(SIGN(N($G8)-N($Q8))+1)/2,"")</f>
        <v>0</v>
      </c>
      <c r="I8" s="125"/>
      <c r="K8" s="231" t="s">
        <v>129</v>
      </c>
      <c r="L8" s="232"/>
      <c r="M8" s="135">
        <v>1</v>
      </c>
      <c r="N8" s="134">
        <v>134</v>
      </c>
      <c r="O8" s="133">
        <v>54</v>
      </c>
      <c r="P8" s="133">
        <v>2</v>
      </c>
      <c r="Q8" s="132">
        <f>IF(AND(ISBLANK(N8),ISBLANK(O8)),"",N8+O8)</f>
        <v>188</v>
      </c>
      <c r="R8" s="131">
        <f>IF(ISNUMBER($H8),1-$H8,"")</f>
        <v>1</v>
      </c>
      <c r="S8" s="125"/>
    </row>
    <row r="9" spans="1:19" ht="12.75" customHeight="1">
      <c r="A9" s="233"/>
      <c r="B9" s="234"/>
      <c r="C9" s="130">
        <v>2</v>
      </c>
      <c r="D9" s="129">
        <v>138</v>
      </c>
      <c r="E9" s="128">
        <v>50</v>
      </c>
      <c r="F9" s="128">
        <v>7</v>
      </c>
      <c r="G9" s="127">
        <f>IF(AND(ISBLANK(D9),ISBLANK(E9)),"",D9+E9)</f>
        <v>188</v>
      </c>
      <c r="H9" s="126">
        <f>IF(OR(ISNUMBER($G9),ISNUMBER($Q9)),(SIGN(N($G9)-N($Q9))+1)/2,"")</f>
        <v>0</v>
      </c>
      <c r="I9" s="125"/>
      <c r="K9" s="233"/>
      <c r="L9" s="234"/>
      <c r="M9" s="130">
        <v>2</v>
      </c>
      <c r="N9" s="129">
        <v>147</v>
      </c>
      <c r="O9" s="128">
        <v>60</v>
      </c>
      <c r="P9" s="128">
        <v>6</v>
      </c>
      <c r="Q9" s="127">
        <f>IF(AND(ISBLANK(N9),ISBLANK(O9)),"",N9+O9)</f>
        <v>207</v>
      </c>
      <c r="R9" s="126">
        <f>IF(ISNUMBER($H9),1-$H9,"")</f>
        <v>1</v>
      </c>
      <c r="S9" s="125"/>
    </row>
    <row r="10" spans="1:19" ht="12.75" customHeight="1" thickBot="1">
      <c r="A10" s="235" t="s">
        <v>44</v>
      </c>
      <c r="B10" s="236"/>
      <c r="C10" s="130">
        <v>3</v>
      </c>
      <c r="D10" s="129"/>
      <c r="E10" s="128"/>
      <c r="F10" s="128"/>
      <c r="G10" s="127">
        <f>IF(AND(ISBLANK(D10),ISBLANK(E10)),"",D10+E10)</f>
      </c>
      <c r="H10" s="126">
        <f>IF(OR(ISNUMBER($G10),ISNUMBER($Q10)),(SIGN(N($G10)-N($Q10))+1)/2,"")</f>
      </c>
      <c r="I10" s="125"/>
      <c r="K10" s="235" t="s">
        <v>128</v>
      </c>
      <c r="L10" s="236"/>
      <c r="M10" s="130">
        <v>3</v>
      </c>
      <c r="N10" s="129"/>
      <c r="O10" s="128"/>
      <c r="P10" s="128"/>
      <c r="Q10" s="127">
        <f>IF(AND(ISBLANK(N10),ISBLANK(O10)),"",N10+O10)</f>
      </c>
      <c r="R10" s="126">
        <f>IF(ISNUMBER($H10),1-$H10,"")</f>
      </c>
      <c r="S10" s="125"/>
    </row>
    <row r="11" spans="1:19" ht="12.75" customHeight="1">
      <c r="A11" s="237"/>
      <c r="B11" s="238"/>
      <c r="C11" s="124">
        <v>4</v>
      </c>
      <c r="D11" s="123"/>
      <c r="E11" s="122"/>
      <c r="F11" s="122"/>
      <c r="G11" s="121">
        <f>IF(AND(ISBLANK(D11),ISBLANK(E11)),"",D11+E11)</f>
      </c>
      <c r="H11" s="120">
        <f>IF(OR(ISNUMBER($G11),ISNUMBER($Q11)),(SIGN(N($G11)-N($Q11))+1)/2,"")</f>
      </c>
      <c r="I11" s="241">
        <f>IF(ISNUMBER(H12),(SIGN(1000*($H12-$R12)+$G12-$Q12)+1)/2,"")</f>
        <v>0</v>
      </c>
      <c r="K11" s="237"/>
      <c r="L11" s="238"/>
      <c r="M11" s="124">
        <v>4</v>
      </c>
      <c r="N11" s="123"/>
      <c r="O11" s="122"/>
      <c r="P11" s="122"/>
      <c r="Q11" s="121">
        <f>IF(AND(ISBLANK(N11),ISBLANK(O11)),"",N11+O11)</f>
      </c>
      <c r="R11" s="120">
        <f>IF(ISNUMBER($H11),1-$H11,"")</f>
      </c>
      <c r="S11" s="241">
        <f>IF(ISNUMBER($I11),1-$I11,"")</f>
        <v>1</v>
      </c>
    </row>
    <row r="12" spans="1:19" ht="15.75" customHeight="1" thickBot="1">
      <c r="A12" s="239">
        <v>1349</v>
      </c>
      <c r="B12" s="240"/>
      <c r="C12" s="119" t="s">
        <v>14</v>
      </c>
      <c r="D12" s="116">
        <f>IF(ISNUMBER($G12),SUM(D8:D11),"")</f>
        <v>260</v>
      </c>
      <c r="E12" s="118">
        <f>IF(ISNUMBER($G12),SUM(E8:E11),"")</f>
        <v>102</v>
      </c>
      <c r="F12" s="118">
        <f>IF(ISNUMBER($G12),SUM(F8:F11),"")</f>
        <v>15</v>
      </c>
      <c r="G12" s="117">
        <f>IF(SUM($G8:$G11)+SUM($Q8:$Q11)&gt;0,SUM(G8:G11),"")</f>
        <v>362</v>
      </c>
      <c r="H12" s="116">
        <f>IF(ISNUMBER($G12),SUM(H8:H11),"")</f>
        <v>0</v>
      </c>
      <c r="I12" s="242"/>
      <c r="K12" s="239">
        <v>5123</v>
      </c>
      <c r="L12" s="240"/>
      <c r="M12" s="119" t="s">
        <v>14</v>
      </c>
      <c r="N12" s="116">
        <f>IF(ISNUMBER($G12),SUM(N8:N11),"")</f>
        <v>281</v>
      </c>
      <c r="O12" s="118">
        <f>IF(ISNUMBER($G12),SUM(O8:O11),"")</f>
        <v>114</v>
      </c>
      <c r="P12" s="118">
        <f>IF(ISNUMBER($G12),SUM(P8:P11),"")</f>
        <v>8</v>
      </c>
      <c r="Q12" s="117">
        <f>IF(SUM($G8:$G11)+SUM($Q8:$Q11)&gt;0,SUM(Q8:Q11),"")</f>
        <v>395</v>
      </c>
      <c r="R12" s="116">
        <f>IF(ISNUMBER($G12),SUM(R8:R11),"")</f>
        <v>2</v>
      </c>
      <c r="S12" s="242"/>
    </row>
    <row r="13" spans="1:19" ht="12.75" customHeight="1">
      <c r="A13" s="231" t="s">
        <v>127</v>
      </c>
      <c r="B13" s="232"/>
      <c r="C13" s="135">
        <v>1</v>
      </c>
      <c r="D13" s="134">
        <v>143</v>
      </c>
      <c r="E13" s="133">
        <v>70</v>
      </c>
      <c r="F13" s="133">
        <v>2</v>
      </c>
      <c r="G13" s="132">
        <f>IF(AND(ISBLANK(D13),ISBLANK(E13)),"",D13+E13)</f>
        <v>213</v>
      </c>
      <c r="H13" s="131">
        <f>IF(OR(ISNUMBER($G13),ISNUMBER($Q13)),(SIGN(N($G13)-N($Q13))+1)/2,"")</f>
        <v>1</v>
      </c>
      <c r="I13" s="125"/>
      <c r="K13" s="231" t="s">
        <v>126</v>
      </c>
      <c r="L13" s="232"/>
      <c r="M13" s="135">
        <v>1</v>
      </c>
      <c r="N13" s="134">
        <v>139</v>
      </c>
      <c r="O13" s="133">
        <v>58</v>
      </c>
      <c r="P13" s="133">
        <v>5</v>
      </c>
      <c r="Q13" s="132">
        <f>IF(AND(ISBLANK(N13),ISBLANK(O13)),"",N13+O13)</f>
        <v>197</v>
      </c>
      <c r="R13" s="131">
        <f>IF(ISNUMBER($H13),1-$H13,"")</f>
        <v>0</v>
      </c>
      <c r="S13" s="125"/>
    </row>
    <row r="14" spans="1:19" ht="12.75" customHeight="1">
      <c r="A14" s="233"/>
      <c r="B14" s="234"/>
      <c r="C14" s="130">
        <v>2</v>
      </c>
      <c r="D14" s="129">
        <v>139</v>
      </c>
      <c r="E14" s="128">
        <v>44</v>
      </c>
      <c r="F14" s="128">
        <v>5</v>
      </c>
      <c r="G14" s="127">
        <f>IF(AND(ISBLANK(D14),ISBLANK(E14)),"",D14+E14)</f>
        <v>183</v>
      </c>
      <c r="H14" s="126">
        <f>IF(OR(ISNUMBER($G14),ISNUMBER($Q14)),(SIGN(N($G14)-N($Q14))+1)/2,"")</f>
        <v>0</v>
      </c>
      <c r="I14" s="125"/>
      <c r="K14" s="233"/>
      <c r="L14" s="234"/>
      <c r="M14" s="130">
        <v>2</v>
      </c>
      <c r="N14" s="129">
        <v>146</v>
      </c>
      <c r="O14" s="128">
        <v>42</v>
      </c>
      <c r="P14" s="128">
        <v>9</v>
      </c>
      <c r="Q14" s="127">
        <f>IF(AND(ISBLANK(N14),ISBLANK(O14)),"",N14+O14)</f>
        <v>188</v>
      </c>
      <c r="R14" s="126">
        <f>IF(ISNUMBER($H14),1-$H14,"")</f>
        <v>1</v>
      </c>
      <c r="S14" s="125"/>
    </row>
    <row r="15" spans="1:19" ht="12.75" customHeight="1" thickBot="1">
      <c r="A15" s="235" t="s">
        <v>85</v>
      </c>
      <c r="B15" s="236"/>
      <c r="C15" s="130">
        <v>3</v>
      </c>
      <c r="D15" s="129"/>
      <c r="E15" s="128"/>
      <c r="F15" s="128"/>
      <c r="G15" s="127">
        <f>IF(AND(ISBLANK(D15),ISBLANK(E15)),"",D15+E15)</f>
      </c>
      <c r="H15" s="126">
        <f>IF(OR(ISNUMBER($G15),ISNUMBER($Q15)),(SIGN(N($G15)-N($Q15))+1)/2,"")</f>
      </c>
      <c r="I15" s="125"/>
      <c r="K15" s="235" t="s">
        <v>125</v>
      </c>
      <c r="L15" s="236"/>
      <c r="M15" s="130">
        <v>3</v>
      </c>
      <c r="N15" s="129"/>
      <c r="O15" s="128"/>
      <c r="P15" s="128"/>
      <c r="Q15" s="127">
        <f>IF(AND(ISBLANK(N15),ISBLANK(O15)),"",N15+O15)</f>
      </c>
      <c r="R15" s="126">
        <f>IF(ISNUMBER($H15),1-$H15,"")</f>
      </c>
      <c r="S15" s="125"/>
    </row>
    <row r="16" spans="1:19" ht="12.75" customHeight="1">
      <c r="A16" s="237"/>
      <c r="B16" s="238"/>
      <c r="C16" s="124">
        <v>4</v>
      </c>
      <c r="D16" s="123"/>
      <c r="E16" s="122"/>
      <c r="F16" s="122"/>
      <c r="G16" s="121">
        <f>IF(AND(ISBLANK(D16),ISBLANK(E16)),"",D16+E16)</f>
      </c>
      <c r="H16" s="120">
        <f>IF(OR(ISNUMBER($G16),ISNUMBER($Q16)),(SIGN(N($G16)-N($Q16))+1)/2,"")</f>
      </c>
      <c r="I16" s="241">
        <f>IF(ISNUMBER(H17),(SIGN(1000*($H17-$R17)+$G17-$Q17)+1)/2,"")</f>
        <v>1</v>
      </c>
      <c r="K16" s="237"/>
      <c r="L16" s="238"/>
      <c r="M16" s="124">
        <v>4</v>
      </c>
      <c r="N16" s="123"/>
      <c r="O16" s="122"/>
      <c r="P16" s="122"/>
      <c r="Q16" s="121">
        <f>IF(AND(ISBLANK(N16),ISBLANK(O16)),"",N16+O16)</f>
      </c>
      <c r="R16" s="120">
        <f>IF(ISNUMBER($H16),1-$H16,"")</f>
      </c>
      <c r="S16" s="241">
        <f>IF(ISNUMBER($I16),1-$I16,"")</f>
        <v>0</v>
      </c>
    </row>
    <row r="17" spans="1:19" ht="15.75" customHeight="1" thickBot="1">
      <c r="A17" s="239">
        <v>1371</v>
      </c>
      <c r="B17" s="240"/>
      <c r="C17" s="119" t="s">
        <v>14</v>
      </c>
      <c r="D17" s="116">
        <f>IF(ISNUMBER($G17),SUM(D13:D16),"")</f>
        <v>282</v>
      </c>
      <c r="E17" s="118">
        <f>IF(ISNUMBER($G17),SUM(E13:E16),"")</f>
        <v>114</v>
      </c>
      <c r="F17" s="118">
        <f>IF(ISNUMBER($G17),SUM(F13:F16),"")</f>
        <v>7</v>
      </c>
      <c r="G17" s="117">
        <f>IF(SUM($G13:$G16)+SUM($Q13:$Q16)&gt;0,SUM(G13:G16),"")</f>
        <v>396</v>
      </c>
      <c r="H17" s="116">
        <f>IF(ISNUMBER($G17),SUM(H13:H16),"")</f>
        <v>1</v>
      </c>
      <c r="I17" s="242"/>
      <c r="K17" s="239">
        <v>1363</v>
      </c>
      <c r="L17" s="240"/>
      <c r="M17" s="119" t="s">
        <v>14</v>
      </c>
      <c r="N17" s="116">
        <f>IF(ISNUMBER($G17),SUM(N13:N16),"")</f>
        <v>285</v>
      </c>
      <c r="O17" s="118">
        <f>IF(ISNUMBER($G17),SUM(O13:O16),"")</f>
        <v>100</v>
      </c>
      <c r="P17" s="118">
        <f>IF(ISNUMBER($G17),SUM(P13:P16),"")</f>
        <v>14</v>
      </c>
      <c r="Q17" s="117">
        <f>IF(SUM($G13:$G16)+SUM($Q13:$Q16)&gt;0,SUM(Q13:Q16),"")</f>
        <v>385</v>
      </c>
      <c r="R17" s="116">
        <f>IF(ISNUMBER($G17),SUM(R13:R16),"")</f>
        <v>1</v>
      </c>
      <c r="S17" s="242"/>
    </row>
    <row r="18" spans="1:19" ht="12.75" customHeight="1">
      <c r="A18" s="231" t="s">
        <v>124</v>
      </c>
      <c r="B18" s="232"/>
      <c r="C18" s="135">
        <v>1</v>
      </c>
      <c r="D18" s="134">
        <v>136</v>
      </c>
      <c r="E18" s="133">
        <v>71</v>
      </c>
      <c r="F18" s="133">
        <v>3</v>
      </c>
      <c r="G18" s="132">
        <f>IF(AND(ISBLANK(D18),ISBLANK(E18)),"",D18+E18)</f>
        <v>207</v>
      </c>
      <c r="H18" s="131">
        <f>IF(OR(ISNUMBER($G18),ISNUMBER($Q18)),(SIGN(N($G18)-N($Q18))+1)/2,"")</f>
        <v>0</v>
      </c>
      <c r="I18" s="125"/>
      <c r="K18" s="231" t="s">
        <v>123</v>
      </c>
      <c r="L18" s="232"/>
      <c r="M18" s="135">
        <v>1</v>
      </c>
      <c r="N18" s="134">
        <v>140</v>
      </c>
      <c r="O18" s="133">
        <v>78</v>
      </c>
      <c r="P18" s="133">
        <v>3</v>
      </c>
      <c r="Q18" s="132">
        <f>IF(AND(ISBLANK(N18),ISBLANK(O18)),"",N18+O18)</f>
        <v>218</v>
      </c>
      <c r="R18" s="131">
        <f>IF(ISNUMBER($H18),1-$H18,"")</f>
        <v>1</v>
      </c>
      <c r="S18" s="125"/>
    </row>
    <row r="19" spans="1:19" ht="12.75" customHeight="1">
      <c r="A19" s="233"/>
      <c r="B19" s="234"/>
      <c r="C19" s="130">
        <v>2</v>
      </c>
      <c r="D19" s="129">
        <v>150</v>
      </c>
      <c r="E19" s="128">
        <v>61</v>
      </c>
      <c r="F19" s="128">
        <v>3</v>
      </c>
      <c r="G19" s="127">
        <f>IF(AND(ISBLANK(D19),ISBLANK(E19)),"",D19+E19)</f>
        <v>211</v>
      </c>
      <c r="H19" s="126">
        <f>IF(OR(ISNUMBER($G19),ISNUMBER($Q19)),(SIGN(N($G19)-N($Q19))+1)/2,"")</f>
        <v>0</v>
      </c>
      <c r="I19" s="125"/>
      <c r="K19" s="233"/>
      <c r="L19" s="234"/>
      <c r="M19" s="130">
        <v>2</v>
      </c>
      <c r="N19" s="129">
        <v>153</v>
      </c>
      <c r="O19" s="128">
        <v>79</v>
      </c>
      <c r="P19" s="128">
        <v>1</v>
      </c>
      <c r="Q19" s="127">
        <f>IF(AND(ISBLANK(N19),ISBLANK(O19)),"",N19+O19)</f>
        <v>232</v>
      </c>
      <c r="R19" s="126">
        <f>IF(ISNUMBER($H19),1-$H19,"")</f>
        <v>1</v>
      </c>
      <c r="S19" s="125"/>
    </row>
    <row r="20" spans="1:19" ht="12.75" customHeight="1" thickBot="1">
      <c r="A20" s="235" t="s">
        <v>66</v>
      </c>
      <c r="B20" s="236"/>
      <c r="C20" s="130">
        <v>3</v>
      </c>
      <c r="D20" s="129"/>
      <c r="E20" s="128"/>
      <c r="F20" s="128"/>
      <c r="G20" s="127">
        <f>IF(AND(ISBLANK(D20),ISBLANK(E20)),"",D20+E20)</f>
      </c>
      <c r="H20" s="126">
        <f>IF(OR(ISNUMBER($G20),ISNUMBER($Q20)),(SIGN(N($G20)-N($Q20))+1)/2,"")</f>
      </c>
      <c r="I20" s="125"/>
      <c r="K20" s="235" t="s">
        <v>85</v>
      </c>
      <c r="L20" s="236"/>
      <c r="M20" s="130">
        <v>3</v>
      </c>
      <c r="N20" s="129"/>
      <c r="O20" s="128"/>
      <c r="P20" s="128"/>
      <c r="Q20" s="127">
        <f>IF(AND(ISBLANK(N20),ISBLANK(O20)),"",N20+O20)</f>
      </c>
      <c r="R20" s="126">
        <f>IF(ISNUMBER($H20),1-$H20,"")</f>
      </c>
      <c r="S20" s="125"/>
    </row>
    <row r="21" spans="1:19" ht="12.75" customHeight="1">
      <c r="A21" s="237"/>
      <c r="B21" s="238"/>
      <c r="C21" s="124">
        <v>4</v>
      </c>
      <c r="D21" s="123"/>
      <c r="E21" s="122"/>
      <c r="F21" s="122"/>
      <c r="G21" s="121">
        <f>IF(AND(ISBLANK(D21),ISBLANK(E21)),"",D21+E21)</f>
      </c>
      <c r="H21" s="120">
        <f>IF(OR(ISNUMBER($G21),ISNUMBER($Q21)),(SIGN(N($G21)-N($Q21))+1)/2,"")</f>
      </c>
      <c r="I21" s="241">
        <f>IF(ISNUMBER(H22),(SIGN(1000*($H22-$R22)+$G22-$Q22)+1)/2,"")</f>
        <v>0</v>
      </c>
      <c r="K21" s="237"/>
      <c r="L21" s="238"/>
      <c r="M21" s="124">
        <v>4</v>
      </c>
      <c r="N21" s="123"/>
      <c r="O21" s="122"/>
      <c r="P21" s="122"/>
      <c r="Q21" s="121">
        <f>IF(AND(ISBLANK(N21),ISBLANK(O21)),"",N21+O21)</f>
      </c>
      <c r="R21" s="120">
        <f>IF(ISNUMBER($H21),1-$H21,"")</f>
      </c>
      <c r="S21" s="241">
        <f>IF(ISNUMBER($I21),1-$I21,"")</f>
        <v>1</v>
      </c>
    </row>
    <row r="22" spans="1:19" ht="15.75" customHeight="1" thickBot="1">
      <c r="A22" s="239">
        <v>1346</v>
      </c>
      <c r="B22" s="240"/>
      <c r="C22" s="119" t="s">
        <v>14</v>
      </c>
      <c r="D22" s="116">
        <f>IF(ISNUMBER($G22),SUM(D18:D21),"")</f>
        <v>286</v>
      </c>
      <c r="E22" s="118">
        <f>IF(ISNUMBER($G22),SUM(E18:E21),"")</f>
        <v>132</v>
      </c>
      <c r="F22" s="118">
        <f>IF(ISNUMBER($G22),SUM(F18:F21),"")</f>
        <v>6</v>
      </c>
      <c r="G22" s="117">
        <f>IF(SUM($G18:$G21)+SUM($Q18:$Q21)&gt;0,SUM(G18:G21),"")</f>
        <v>418</v>
      </c>
      <c r="H22" s="116">
        <f>IF(ISNUMBER($G22),SUM(H18:H21),"")</f>
        <v>0</v>
      </c>
      <c r="I22" s="242"/>
      <c r="K22" s="239">
        <v>1341</v>
      </c>
      <c r="L22" s="240"/>
      <c r="M22" s="119" t="s">
        <v>14</v>
      </c>
      <c r="N22" s="116">
        <f>IF(ISNUMBER($G22),SUM(N18:N21),"")</f>
        <v>293</v>
      </c>
      <c r="O22" s="118">
        <f>IF(ISNUMBER($G22),SUM(O18:O21),"")</f>
        <v>157</v>
      </c>
      <c r="P22" s="118">
        <f>IF(ISNUMBER($G22),SUM(P18:P21),"")</f>
        <v>4</v>
      </c>
      <c r="Q22" s="117">
        <f>IF(SUM($G18:$G21)+SUM($Q18:$Q21)&gt;0,SUM(Q18:Q21),"")</f>
        <v>450</v>
      </c>
      <c r="R22" s="116">
        <f>IF(ISNUMBER($G22),SUM(R18:R21),"")</f>
        <v>2</v>
      </c>
      <c r="S22" s="242"/>
    </row>
    <row r="23" spans="1:19" ht="12.75" customHeight="1">
      <c r="A23" s="231" t="s">
        <v>122</v>
      </c>
      <c r="B23" s="232"/>
      <c r="C23" s="135">
        <v>1</v>
      </c>
      <c r="D23" s="134">
        <v>153</v>
      </c>
      <c r="E23" s="133">
        <v>67</v>
      </c>
      <c r="F23" s="133">
        <v>3</v>
      </c>
      <c r="G23" s="132">
        <f>IF(AND(ISBLANK(D23),ISBLANK(E23)),"",D23+E23)</f>
        <v>220</v>
      </c>
      <c r="H23" s="131">
        <f>IF(OR(ISNUMBER($G23),ISNUMBER($Q23)),(SIGN(N($G23)-N($Q23))+1)/2,"")</f>
        <v>1</v>
      </c>
      <c r="I23" s="125"/>
      <c r="K23" s="231" t="s">
        <v>121</v>
      </c>
      <c r="L23" s="232"/>
      <c r="M23" s="135">
        <v>1</v>
      </c>
      <c r="N23" s="134">
        <v>137</v>
      </c>
      <c r="O23" s="133">
        <v>53</v>
      </c>
      <c r="P23" s="133">
        <v>7</v>
      </c>
      <c r="Q23" s="132">
        <f>IF(AND(ISBLANK(N23),ISBLANK(O23)),"",N23+O23)</f>
        <v>190</v>
      </c>
      <c r="R23" s="131">
        <f>IF(ISNUMBER($H23),1-$H23,"")</f>
        <v>0</v>
      </c>
      <c r="S23" s="125"/>
    </row>
    <row r="24" spans="1:19" ht="12.75" customHeight="1">
      <c r="A24" s="233"/>
      <c r="B24" s="234"/>
      <c r="C24" s="130">
        <v>2</v>
      </c>
      <c r="D24" s="129">
        <v>131</v>
      </c>
      <c r="E24" s="128">
        <v>69</v>
      </c>
      <c r="F24" s="128">
        <v>1</v>
      </c>
      <c r="G24" s="127">
        <f>IF(AND(ISBLANK(D24),ISBLANK(E24)),"",D24+E24)</f>
        <v>200</v>
      </c>
      <c r="H24" s="126">
        <f>IF(OR(ISNUMBER($G24),ISNUMBER($Q24)),(SIGN(N($G24)-N($Q24))+1)/2,"")</f>
        <v>1</v>
      </c>
      <c r="I24" s="125"/>
      <c r="K24" s="233"/>
      <c r="L24" s="234"/>
      <c r="M24" s="130">
        <v>2</v>
      </c>
      <c r="N24" s="129">
        <v>138</v>
      </c>
      <c r="O24" s="128">
        <v>45</v>
      </c>
      <c r="P24" s="128">
        <v>9</v>
      </c>
      <c r="Q24" s="127">
        <f>IF(AND(ISBLANK(N24),ISBLANK(O24)),"",N24+O24)</f>
        <v>183</v>
      </c>
      <c r="R24" s="126">
        <f>IF(ISNUMBER($H24),1-$H24,"")</f>
        <v>0</v>
      </c>
      <c r="S24" s="125"/>
    </row>
    <row r="25" spans="1:19" ht="12.75" customHeight="1" thickBot="1">
      <c r="A25" s="235" t="s">
        <v>120</v>
      </c>
      <c r="B25" s="236"/>
      <c r="C25" s="130">
        <v>3</v>
      </c>
      <c r="D25" s="129"/>
      <c r="E25" s="128"/>
      <c r="F25" s="128"/>
      <c r="G25" s="127">
        <f>IF(AND(ISBLANK(D25),ISBLANK(E25)),"",D25+E25)</f>
      </c>
      <c r="H25" s="126">
        <f>IF(OR(ISNUMBER($G25),ISNUMBER($Q25)),(SIGN(N($G25)-N($Q25))+1)/2,"")</f>
      </c>
      <c r="I25" s="125"/>
      <c r="K25" s="235" t="s">
        <v>119</v>
      </c>
      <c r="L25" s="236"/>
      <c r="M25" s="130">
        <v>3</v>
      </c>
      <c r="N25" s="129"/>
      <c r="O25" s="128"/>
      <c r="P25" s="128"/>
      <c r="Q25" s="127">
        <f>IF(AND(ISBLANK(N25),ISBLANK(O25)),"",N25+O25)</f>
      </c>
      <c r="R25" s="126">
        <f>IF(ISNUMBER($H25),1-$H25,"")</f>
      </c>
      <c r="S25" s="125"/>
    </row>
    <row r="26" spans="1:19" ht="12.75" customHeight="1">
      <c r="A26" s="237"/>
      <c r="B26" s="238"/>
      <c r="C26" s="124">
        <v>4</v>
      </c>
      <c r="D26" s="123"/>
      <c r="E26" s="122"/>
      <c r="F26" s="122"/>
      <c r="G26" s="121">
        <f>IF(AND(ISBLANK(D26),ISBLANK(E26)),"",D26+E26)</f>
      </c>
      <c r="H26" s="120">
        <f>IF(OR(ISNUMBER($G26),ISNUMBER($Q26)),(SIGN(N($G26)-N($Q26))+1)/2,"")</f>
      </c>
      <c r="I26" s="241">
        <f>IF(ISNUMBER(H27),(SIGN(1000*($H27-$R27)+$G27-$Q27)+1)/2,"")</f>
        <v>1</v>
      </c>
      <c r="K26" s="237"/>
      <c r="L26" s="238"/>
      <c r="M26" s="124">
        <v>4</v>
      </c>
      <c r="N26" s="123"/>
      <c r="O26" s="122"/>
      <c r="P26" s="122"/>
      <c r="Q26" s="121">
        <f>IF(AND(ISBLANK(N26),ISBLANK(O26)),"",N26+O26)</f>
      </c>
      <c r="R26" s="120">
        <f>IF(ISNUMBER($H26),1-$H26,"")</f>
      </c>
      <c r="S26" s="241">
        <f>IF(ISNUMBER($I26),1-$I26,"")</f>
        <v>0</v>
      </c>
    </row>
    <row r="27" spans="1:19" ht="15.75" customHeight="1" thickBot="1">
      <c r="A27" s="239">
        <v>1373</v>
      </c>
      <c r="B27" s="240"/>
      <c r="C27" s="119" t="s">
        <v>14</v>
      </c>
      <c r="D27" s="116">
        <f>IF(ISNUMBER($G27),SUM(D23:D26),"")</f>
        <v>284</v>
      </c>
      <c r="E27" s="118">
        <f>IF(ISNUMBER($G27),SUM(E23:E26),"")</f>
        <v>136</v>
      </c>
      <c r="F27" s="118">
        <f>IF(ISNUMBER($G27),SUM(F23:F26),"")</f>
        <v>4</v>
      </c>
      <c r="G27" s="117">
        <f>IF(SUM($G23:$G26)+SUM($Q23:$Q26)&gt;0,SUM(G23:G26),"")</f>
        <v>420</v>
      </c>
      <c r="H27" s="116">
        <f>IF(ISNUMBER($G27),SUM(H23:H26),"")</f>
        <v>2</v>
      </c>
      <c r="I27" s="242"/>
      <c r="K27" s="239">
        <v>16017</v>
      </c>
      <c r="L27" s="240"/>
      <c r="M27" s="119" t="s">
        <v>14</v>
      </c>
      <c r="N27" s="116">
        <f>IF(ISNUMBER($G27),SUM(N23:N26),"")</f>
        <v>275</v>
      </c>
      <c r="O27" s="118">
        <f>IF(ISNUMBER($G27),SUM(O23:O26),"")</f>
        <v>98</v>
      </c>
      <c r="P27" s="118">
        <f>IF(ISNUMBER($G27),SUM(P23:P26),"")</f>
        <v>16</v>
      </c>
      <c r="Q27" s="117">
        <f>IF(SUM($G23:$G26)+SUM($Q23:$Q26)&gt;0,SUM(Q23:Q26),"")</f>
        <v>373</v>
      </c>
      <c r="R27" s="116">
        <f>IF(ISNUMBER($G27),SUM(R23:R26),"")</f>
        <v>0</v>
      </c>
      <c r="S27" s="242"/>
    </row>
    <row r="28" spans="1:19" ht="12.75" customHeight="1">
      <c r="A28" s="231" t="s">
        <v>118</v>
      </c>
      <c r="B28" s="232"/>
      <c r="C28" s="135">
        <v>1</v>
      </c>
      <c r="D28" s="134">
        <v>141</v>
      </c>
      <c r="E28" s="133">
        <v>52</v>
      </c>
      <c r="F28" s="133">
        <v>5</v>
      </c>
      <c r="G28" s="132">
        <f>IF(AND(ISBLANK(D28),ISBLANK(E28)),"",D28+E28)</f>
        <v>193</v>
      </c>
      <c r="H28" s="131">
        <f>IF(OR(ISNUMBER($G28),ISNUMBER($Q28)),(SIGN(N($G28)-N($Q28))+1)/2,"")</f>
        <v>0</v>
      </c>
      <c r="I28" s="125"/>
      <c r="K28" s="231" t="s">
        <v>117</v>
      </c>
      <c r="L28" s="232"/>
      <c r="M28" s="135">
        <v>1</v>
      </c>
      <c r="N28" s="134">
        <v>129</v>
      </c>
      <c r="O28" s="133">
        <v>66</v>
      </c>
      <c r="P28" s="133">
        <v>3</v>
      </c>
      <c r="Q28" s="132">
        <f>IF(AND(ISBLANK(N28),ISBLANK(O28)),"",N28+O28)</f>
        <v>195</v>
      </c>
      <c r="R28" s="131">
        <f>IF(ISNUMBER($H28),1-$H28,"")</f>
        <v>1</v>
      </c>
      <c r="S28" s="125"/>
    </row>
    <row r="29" spans="1:19" ht="12.75" customHeight="1">
      <c r="A29" s="233"/>
      <c r="B29" s="234"/>
      <c r="C29" s="130">
        <v>2</v>
      </c>
      <c r="D29" s="129">
        <v>149</v>
      </c>
      <c r="E29" s="128">
        <v>68</v>
      </c>
      <c r="F29" s="128">
        <v>1</v>
      </c>
      <c r="G29" s="127">
        <f>IF(AND(ISBLANK(D29),ISBLANK(E29)),"",D29+E29)</f>
        <v>217</v>
      </c>
      <c r="H29" s="126">
        <f>IF(OR(ISNUMBER($G29),ISNUMBER($Q29)),(SIGN(N($G29)-N($Q29))+1)/2,"")</f>
        <v>1</v>
      </c>
      <c r="I29" s="125"/>
      <c r="K29" s="233"/>
      <c r="L29" s="234"/>
      <c r="M29" s="130">
        <v>2</v>
      </c>
      <c r="N29" s="129">
        <v>142</v>
      </c>
      <c r="O29" s="128">
        <v>63</v>
      </c>
      <c r="P29" s="128">
        <v>4</v>
      </c>
      <c r="Q29" s="127">
        <f>IF(AND(ISBLANK(N29),ISBLANK(O29)),"",N29+O29)</f>
        <v>205</v>
      </c>
      <c r="R29" s="126">
        <f>IF(ISNUMBER($H29),1-$H29,"")</f>
        <v>0</v>
      </c>
      <c r="S29" s="125"/>
    </row>
    <row r="30" spans="1:19" ht="12.75" customHeight="1" thickBot="1">
      <c r="A30" s="235" t="s">
        <v>116</v>
      </c>
      <c r="B30" s="236"/>
      <c r="C30" s="130">
        <v>3</v>
      </c>
      <c r="D30" s="129"/>
      <c r="E30" s="128"/>
      <c r="F30" s="128"/>
      <c r="G30" s="127">
        <f>IF(AND(ISBLANK(D30),ISBLANK(E30)),"",D30+E30)</f>
      </c>
      <c r="H30" s="126">
        <f>IF(OR(ISNUMBER($G30),ISNUMBER($Q30)),(SIGN(N($G30)-N($Q30))+1)/2,"")</f>
      </c>
      <c r="I30" s="125"/>
      <c r="K30" s="235" t="s">
        <v>102</v>
      </c>
      <c r="L30" s="236"/>
      <c r="M30" s="130">
        <v>3</v>
      </c>
      <c r="N30" s="129"/>
      <c r="O30" s="128"/>
      <c r="P30" s="128"/>
      <c r="Q30" s="127">
        <f>IF(AND(ISBLANK(N30),ISBLANK(O30)),"",N30+O30)</f>
      </c>
      <c r="R30" s="126">
        <f>IF(ISNUMBER($H30),1-$H30,"")</f>
      </c>
      <c r="S30" s="125"/>
    </row>
    <row r="31" spans="1:19" ht="12.75" customHeight="1">
      <c r="A31" s="237"/>
      <c r="B31" s="238"/>
      <c r="C31" s="124">
        <v>4</v>
      </c>
      <c r="D31" s="123"/>
      <c r="E31" s="122"/>
      <c r="F31" s="122"/>
      <c r="G31" s="121">
        <f>IF(AND(ISBLANK(D31),ISBLANK(E31)),"",D31+E31)</f>
      </c>
      <c r="H31" s="120">
        <f>IF(OR(ISNUMBER($G31),ISNUMBER($Q31)),(SIGN(N($G31)-N($Q31))+1)/2,"")</f>
      </c>
      <c r="I31" s="241">
        <f>IF(ISNUMBER(H32),(SIGN(1000*($H32-$R32)+$G32-$Q32)+1)/2,"")</f>
        <v>1</v>
      </c>
      <c r="K31" s="237"/>
      <c r="L31" s="238"/>
      <c r="M31" s="124">
        <v>4</v>
      </c>
      <c r="N31" s="123"/>
      <c r="O31" s="122"/>
      <c r="P31" s="122"/>
      <c r="Q31" s="121">
        <f>IF(AND(ISBLANK(N31),ISBLANK(O31)),"",N31+O31)</f>
      </c>
      <c r="R31" s="120">
        <f>IF(ISNUMBER($H31),1-$H31,"")</f>
      </c>
      <c r="S31" s="241">
        <f>IF(ISNUMBER($I31),1-$I31,"")</f>
        <v>0</v>
      </c>
    </row>
    <row r="32" spans="1:19" ht="15.75" customHeight="1" thickBot="1">
      <c r="A32" s="239">
        <v>10595</v>
      </c>
      <c r="B32" s="240"/>
      <c r="C32" s="119" t="s">
        <v>14</v>
      </c>
      <c r="D32" s="116">
        <f>IF(ISNUMBER($G32),SUM(D28:D31),"")</f>
        <v>290</v>
      </c>
      <c r="E32" s="118">
        <f>IF(ISNUMBER($G32),SUM(E28:E31),"")</f>
        <v>120</v>
      </c>
      <c r="F32" s="118">
        <f>IF(ISNUMBER($G32),SUM(F28:F31),"")</f>
        <v>6</v>
      </c>
      <c r="G32" s="117">
        <f>IF(SUM($G28:$G31)+SUM($Q28:$Q31)&gt;0,SUM(G28:G31),"")</f>
        <v>410</v>
      </c>
      <c r="H32" s="116">
        <f>IF(ISNUMBER($G32),SUM(H28:H31),"")</f>
        <v>1</v>
      </c>
      <c r="I32" s="242"/>
      <c r="K32" s="239">
        <v>3734</v>
      </c>
      <c r="L32" s="240"/>
      <c r="M32" s="119" t="s">
        <v>14</v>
      </c>
      <c r="N32" s="116">
        <f>IF(ISNUMBER($G32),SUM(N28:N31),"")</f>
        <v>271</v>
      </c>
      <c r="O32" s="118">
        <f>IF(ISNUMBER($G32),SUM(O28:O31),"")</f>
        <v>129</v>
      </c>
      <c r="P32" s="118">
        <f>IF(ISNUMBER($G32),SUM(P28:P31),"")</f>
        <v>7</v>
      </c>
      <c r="Q32" s="117">
        <f>IF(SUM($G28:$G31)+SUM($Q28:$Q31)&gt;0,SUM(Q28:Q31),"")</f>
        <v>400</v>
      </c>
      <c r="R32" s="116">
        <f>IF(ISNUMBER($G32),SUM(R28:R31),"")</f>
        <v>1</v>
      </c>
      <c r="S32" s="242"/>
    </row>
    <row r="33" spans="1:19" ht="12.75" customHeight="1">
      <c r="A33" s="231" t="s">
        <v>115</v>
      </c>
      <c r="B33" s="232"/>
      <c r="C33" s="135">
        <v>1</v>
      </c>
      <c r="D33" s="134">
        <v>151</v>
      </c>
      <c r="E33" s="133">
        <v>58</v>
      </c>
      <c r="F33" s="133">
        <v>2</v>
      </c>
      <c r="G33" s="132">
        <f>IF(AND(ISBLANK(D33),ISBLANK(E33)),"",D33+E33)</f>
        <v>209</v>
      </c>
      <c r="H33" s="131">
        <f>IF(OR(ISNUMBER($G33),ISNUMBER($Q33)),(SIGN(N($G33)-N($Q33))+1)/2,"")</f>
        <v>1</v>
      </c>
      <c r="I33" s="125"/>
      <c r="K33" s="231" t="s">
        <v>114</v>
      </c>
      <c r="L33" s="232"/>
      <c r="M33" s="135">
        <v>1</v>
      </c>
      <c r="N33" s="134">
        <v>146</v>
      </c>
      <c r="O33" s="133">
        <v>56</v>
      </c>
      <c r="P33" s="133">
        <v>4</v>
      </c>
      <c r="Q33" s="132">
        <f>IF(AND(ISBLANK(N33),ISBLANK(O33)),"",N33+O33)</f>
        <v>202</v>
      </c>
      <c r="R33" s="131">
        <f>IF(ISNUMBER($H33),1-$H33,"")</f>
        <v>0</v>
      </c>
      <c r="S33" s="125"/>
    </row>
    <row r="34" spans="1:19" ht="12.75" customHeight="1">
      <c r="A34" s="233"/>
      <c r="B34" s="234"/>
      <c r="C34" s="130">
        <v>2</v>
      </c>
      <c r="D34" s="129">
        <v>128</v>
      </c>
      <c r="E34" s="128">
        <v>71</v>
      </c>
      <c r="F34" s="128">
        <v>1</v>
      </c>
      <c r="G34" s="127">
        <f>IF(AND(ISBLANK(D34),ISBLANK(E34)),"",D34+E34)</f>
        <v>199</v>
      </c>
      <c r="H34" s="126">
        <f>IF(OR(ISNUMBER($G34),ISNUMBER($Q34)),(SIGN(N($G34)-N($Q34))+1)/2,"")</f>
        <v>1</v>
      </c>
      <c r="I34" s="125"/>
      <c r="K34" s="233"/>
      <c r="L34" s="234"/>
      <c r="M34" s="130">
        <v>2</v>
      </c>
      <c r="N34" s="129">
        <v>127</v>
      </c>
      <c r="O34" s="128">
        <v>44</v>
      </c>
      <c r="P34" s="128">
        <v>8</v>
      </c>
      <c r="Q34" s="127">
        <f>IF(AND(ISBLANK(N34),ISBLANK(O34)),"",N34+O34)</f>
        <v>171</v>
      </c>
      <c r="R34" s="126">
        <f>IF(ISNUMBER($H34),1-$H34,"")</f>
        <v>0</v>
      </c>
      <c r="S34" s="125"/>
    </row>
    <row r="35" spans="1:19" ht="12.75" customHeight="1" thickBot="1">
      <c r="A35" s="235"/>
      <c r="B35" s="236"/>
      <c r="C35" s="130">
        <v>3</v>
      </c>
      <c r="D35" s="129"/>
      <c r="E35" s="128"/>
      <c r="F35" s="128"/>
      <c r="G35" s="127">
        <f>IF(AND(ISBLANK(D35),ISBLANK(E35)),"",D35+E35)</f>
      </c>
      <c r="H35" s="126">
        <f>IF(OR(ISNUMBER($G35),ISNUMBER($Q35)),(SIGN(N($G35)-N($Q35))+1)/2,"")</f>
      </c>
      <c r="I35" s="125"/>
      <c r="K35" s="235" t="s">
        <v>113</v>
      </c>
      <c r="L35" s="236"/>
      <c r="M35" s="130">
        <v>3</v>
      </c>
      <c r="N35" s="129"/>
      <c r="O35" s="128"/>
      <c r="P35" s="128"/>
      <c r="Q35" s="127">
        <f>IF(AND(ISBLANK(N35),ISBLANK(O35)),"",N35+O35)</f>
      </c>
      <c r="R35" s="126">
        <f>IF(ISNUMBER($H35),1-$H35,"")</f>
      </c>
      <c r="S35" s="125"/>
    </row>
    <row r="36" spans="1:19" ht="12.75" customHeight="1">
      <c r="A36" s="237"/>
      <c r="B36" s="238"/>
      <c r="C36" s="124">
        <v>4</v>
      </c>
      <c r="D36" s="123"/>
      <c r="E36" s="122"/>
      <c r="F36" s="122"/>
      <c r="G36" s="121">
        <f>IF(AND(ISBLANK(D36),ISBLANK(E36)),"",D36+E36)</f>
      </c>
      <c r="H36" s="120">
        <f>IF(OR(ISNUMBER($G36),ISNUMBER($Q36)),(SIGN(N($G36)-N($Q36))+1)/2,"")</f>
      </c>
      <c r="I36" s="241">
        <f>IF(ISNUMBER(H37),(SIGN(1000*($H37-$R37)+$G37-$Q37)+1)/2,"")</f>
        <v>1</v>
      </c>
      <c r="K36" s="237"/>
      <c r="L36" s="238"/>
      <c r="M36" s="124">
        <v>4</v>
      </c>
      <c r="N36" s="123"/>
      <c r="O36" s="122"/>
      <c r="P36" s="122"/>
      <c r="Q36" s="121">
        <f>IF(AND(ISBLANK(N36),ISBLANK(O36)),"",N36+O36)</f>
      </c>
      <c r="R36" s="120">
        <f>IF(ISNUMBER($H36),1-$H36,"")</f>
      </c>
      <c r="S36" s="241">
        <f>IF(ISNUMBER($I36),1-$I36,"")</f>
        <v>0</v>
      </c>
    </row>
    <row r="37" spans="1:19" ht="15.75" customHeight="1" thickBot="1">
      <c r="A37" s="239">
        <v>1369</v>
      </c>
      <c r="B37" s="240"/>
      <c r="C37" s="119" t="s">
        <v>14</v>
      </c>
      <c r="D37" s="116">
        <f>IF(ISNUMBER($G37),SUM(D33:D36),"")</f>
        <v>279</v>
      </c>
      <c r="E37" s="118">
        <f>IF(ISNUMBER($G37),SUM(E33:E36),"")</f>
        <v>129</v>
      </c>
      <c r="F37" s="118">
        <f>IF(ISNUMBER($G37),SUM(F33:F36),"")</f>
        <v>3</v>
      </c>
      <c r="G37" s="117">
        <f>IF(SUM($G33:$G36)+SUM($Q33:$Q36)&gt;0,SUM(G33:G36),"")</f>
        <v>408</v>
      </c>
      <c r="H37" s="116">
        <f>IF(ISNUMBER($G37),SUM(H33:H36),"")</f>
        <v>2</v>
      </c>
      <c r="I37" s="242"/>
      <c r="K37" s="239">
        <v>20199</v>
      </c>
      <c r="L37" s="240"/>
      <c r="M37" s="119" t="s">
        <v>14</v>
      </c>
      <c r="N37" s="116">
        <f>IF(ISNUMBER($G37),SUM(N33:N36),"")</f>
        <v>273</v>
      </c>
      <c r="O37" s="118">
        <f>IF(ISNUMBER($G37),SUM(O33:O36),"")</f>
        <v>100</v>
      </c>
      <c r="P37" s="118">
        <f>IF(ISNUMBER($G37),SUM(P33:P36),"")</f>
        <v>12</v>
      </c>
      <c r="Q37" s="117">
        <f>IF(SUM($G33:$G36)+SUM($Q33:$Q36)&gt;0,SUM(Q33:Q36),"")</f>
        <v>373</v>
      </c>
      <c r="R37" s="116">
        <f>IF(ISNUMBER($G37),SUM(R33:R36),"")</f>
        <v>0</v>
      </c>
      <c r="S37" s="242"/>
    </row>
    <row r="38" ht="4.5" customHeight="1" thickBot="1"/>
    <row r="39" spans="1:19" ht="19.5" customHeight="1" thickBot="1">
      <c r="A39" s="115"/>
      <c r="B39" s="114"/>
      <c r="C39" s="113" t="s">
        <v>17</v>
      </c>
      <c r="D39" s="112">
        <f>IF(ISNUMBER($G39),SUM(D12,D17,D22,D27,D32,D37),"")</f>
        <v>1681</v>
      </c>
      <c r="E39" s="111">
        <f>IF(ISNUMBER($G39),SUM(E12,E17,E22,E27,E32,E37),"")</f>
        <v>733</v>
      </c>
      <c r="F39" s="111">
        <f>IF(ISNUMBER($G39),SUM(F12,F17,F22,F27,F32,F37),"")</f>
        <v>41</v>
      </c>
      <c r="G39" s="110">
        <f>IF(SUM($G$8:$G$37)+SUM($Q$8:$Q$37)&gt;0,SUM(G12,G17,G22,G27,G32,G37),"")</f>
        <v>2414</v>
      </c>
      <c r="H39" s="109">
        <f>IF(SUM($G$8:$G$37)+SUM($Q$8:$Q$37)&gt;0,SUM(H12,H17,H22,H27,H32,H37),"")</f>
        <v>6</v>
      </c>
      <c r="I39" s="108">
        <f>IF(ISNUMBER($G39),(SIGN($G39-$Q39)+1)/IF(COUNT(I$11,I$16,I$21,I$26,I$31,I$36)&gt;3,1,2),"")</f>
        <v>2</v>
      </c>
      <c r="K39" s="115"/>
      <c r="L39" s="114"/>
      <c r="M39" s="113" t="s">
        <v>17</v>
      </c>
      <c r="N39" s="112">
        <f>IF(ISNUMBER($G39),SUM(N12,N17,N22,N27,N32,N37),"")</f>
        <v>1678</v>
      </c>
      <c r="O39" s="111">
        <f>IF(ISNUMBER($G39),SUM(O12,O17,O22,O27,O32,O37),"")</f>
        <v>698</v>
      </c>
      <c r="P39" s="111">
        <f>IF(ISNUMBER($G39),SUM(P12,P17,P22,P27,P32,P37),"")</f>
        <v>61</v>
      </c>
      <c r="Q39" s="110">
        <f>IF(SUM($G$8:$G$37)+SUM($Q$8:$Q$37)&gt;0,SUM(Q12,Q17,Q22,Q27,Q32,Q37),"")</f>
        <v>2376</v>
      </c>
      <c r="R39" s="109">
        <f>IF(SUM($G$8:$G$37)+SUM($Q$8:$Q$37)&gt;0,SUM(R12,R17,R22,R27,R32,R37),"")</f>
        <v>6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4"/>
      <c r="B41" s="105" t="s">
        <v>18</v>
      </c>
      <c r="C41" s="210" t="s">
        <v>112</v>
      </c>
      <c r="D41" s="210"/>
      <c r="E41" s="210"/>
      <c r="G41" s="226" t="s">
        <v>19</v>
      </c>
      <c r="H41" s="226"/>
      <c r="I41" s="107">
        <f>IF(ISNUMBER(I$39),SUM(I11,I16,I21,I26,I31,I36,I39),"")</f>
        <v>6</v>
      </c>
      <c r="K41" s="104"/>
      <c r="L41" s="105" t="s">
        <v>18</v>
      </c>
      <c r="M41" s="210" t="s">
        <v>111</v>
      </c>
      <c r="N41" s="210"/>
      <c r="O41" s="210"/>
      <c r="Q41" s="226" t="s">
        <v>19</v>
      </c>
      <c r="R41" s="226"/>
      <c r="S41" s="107">
        <f>IF(ISNUMBER(S$39),SUM(S11,S16,S21,S26,S31,S36,S39),"")</f>
        <v>2</v>
      </c>
    </row>
    <row r="42" spans="1:19" ht="18" customHeight="1">
      <c r="A42" s="104"/>
      <c r="B42" s="105" t="s">
        <v>20</v>
      </c>
      <c r="C42" s="211"/>
      <c r="D42" s="211"/>
      <c r="E42" s="211"/>
      <c r="G42" s="106"/>
      <c r="H42" s="106"/>
      <c r="I42" s="106"/>
      <c r="K42" s="104"/>
      <c r="L42" s="105" t="s">
        <v>20</v>
      </c>
      <c r="M42" s="211"/>
      <c r="N42" s="211"/>
      <c r="O42" s="211"/>
      <c r="Q42" s="106"/>
      <c r="R42" s="106"/>
      <c r="S42" s="106"/>
    </row>
    <row r="43" spans="1:19" ht="19.5" customHeight="1">
      <c r="A43" s="105" t="s">
        <v>21</v>
      </c>
      <c r="B43" s="105" t="s">
        <v>22</v>
      </c>
      <c r="C43" s="206" t="s">
        <v>110</v>
      </c>
      <c r="D43" s="206"/>
      <c r="E43" s="206"/>
      <c r="F43" s="206"/>
      <c r="G43" s="206"/>
      <c r="H43" s="206"/>
      <c r="I43" s="105"/>
      <c r="J43" s="105"/>
      <c r="K43" s="105" t="s">
        <v>23</v>
      </c>
      <c r="L43" s="212" t="s">
        <v>109</v>
      </c>
      <c r="M43" s="212"/>
      <c r="O43" s="105" t="s">
        <v>20</v>
      </c>
      <c r="P43" s="206"/>
      <c r="Q43" s="206"/>
      <c r="R43" s="206"/>
      <c r="S43" s="206"/>
    </row>
    <row r="44" spans="5:8" ht="9.75" customHeight="1">
      <c r="E44" s="104"/>
      <c r="H44" s="104"/>
    </row>
    <row r="45" ht="30" customHeight="1">
      <c r="A45" s="103" t="str">
        <f>"Technické podmínky utkání:   "&amp;$B$3&amp;IF(ISBLANK($B$3),""," – ")&amp;$L$3</f>
        <v>Technické podmínky utkání:   TJ SOKOL PRAHA VRŠOVICE – meteor</v>
      </c>
    </row>
    <row r="46" spans="2:11" ht="19.5" customHeight="1">
      <c r="B46" s="102" t="s">
        <v>24</v>
      </c>
      <c r="C46" s="208">
        <v>0.75</v>
      </c>
      <c r="D46" s="209"/>
      <c r="I46" s="102" t="s">
        <v>25</v>
      </c>
      <c r="J46" s="209">
        <v>19</v>
      </c>
      <c r="K46" s="209"/>
    </row>
    <row r="47" spans="2:19" ht="19.5" customHeight="1">
      <c r="B47" s="102" t="s">
        <v>26</v>
      </c>
      <c r="C47" s="229">
        <v>0.9375</v>
      </c>
      <c r="D47" s="230"/>
      <c r="I47" s="102" t="s">
        <v>27</v>
      </c>
      <c r="J47" s="230">
        <v>86</v>
      </c>
      <c r="K47" s="230"/>
      <c r="P47" s="102" t="s">
        <v>28</v>
      </c>
      <c r="Q47" s="227">
        <v>43339</v>
      </c>
      <c r="R47" s="228"/>
      <c r="S47" s="228"/>
    </row>
    <row r="48" ht="9.75" customHeight="1"/>
    <row r="49" spans="1:19" ht="15" customHeight="1">
      <c r="A49" s="220" t="s">
        <v>29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2"/>
    </row>
    <row r="50" spans="1:19" ht="81" customHeight="1">
      <c r="A50" s="223" t="s">
        <v>108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5"/>
    </row>
    <row r="51" ht="4.5" customHeight="1"/>
    <row r="52" spans="1:19" ht="15" customHeight="1">
      <c r="A52" s="220" t="s">
        <v>30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19" ht="6" customHeight="1">
      <c r="A53" s="10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8"/>
    </row>
    <row r="54" spans="1:19" ht="21" customHeight="1">
      <c r="A54" s="100" t="s">
        <v>4</v>
      </c>
      <c r="B54" s="82"/>
      <c r="C54" s="82"/>
      <c r="D54" s="82"/>
      <c r="E54" s="82"/>
      <c r="F54" s="82"/>
      <c r="G54" s="82"/>
      <c r="H54" s="82"/>
      <c r="I54" s="82"/>
      <c r="J54" s="82"/>
      <c r="K54" s="99" t="s">
        <v>5</v>
      </c>
      <c r="L54" s="82"/>
      <c r="M54" s="82"/>
      <c r="N54" s="82"/>
      <c r="O54" s="82"/>
      <c r="P54" s="82"/>
      <c r="Q54" s="82"/>
      <c r="R54" s="82"/>
      <c r="S54" s="98"/>
    </row>
    <row r="55" spans="1:19" ht="21" customHeight="1">
      <c r="A55" s="97"/>
      <c r="B55" s="94" t="s">
        <v>31</v>
      </c>
      <c r="C55" s="93"/>
      <c r="D55" s="95"/>
      <c r="E55" s="94" t="s">
        <v>32</v>
      </c>
      <c r="F55" s="93"/>
      <c r="G55" s="93"/>
      <c r="H55" s="93"/>
      <c r="I55" s="95"/>
      <c r="J55" s="82"/>
      <c r="K55" s="96"/>
      <c r="L55" s="94" t="s">
        <v>31</v>
      </c>
      <c r="M55" s="93"/>
      <c r="N55" s="95"/>
      <c r="O55" s="94" t="s">
        <v>32</v>
      </c>
      <c r="P55" s="93"/>
      <c r="Q55" s="93"/>
      <c r="R55" s="93"/>
      <c r="S55" s="92"/>
    </row>
    <row r="56" spans="1:19" ht="21" customHeight="1">
      <c r="A56" s="91" t="s">
        <v>33</v>
      </c>
      <c r="B56" s="87" t="s">
        <v>34</v>
      </c>
      <c r="C56" s="89"/>
      <c r="D56" s="88" t="s">
        <v>35</v>
      </c>
      <c r="E56" s="87" t="s">
        <v>34</v>
      </c>
      <c r="F56" s="86"/>
      <c r="G56" s="86"/>
      <c r="H56" s="85"/>
      <c r="I56" s="88" t="s">
        <v>35</v>
      </c>
      <c r="J56" s="82"/>
      <c r="K56" s="90" t="s">
        <v>33</v>
      </c>
      <c r="L56" s="87" t="s">
        <v>34</v>
      </c>
      <c r="M56" s="89"/>
      <c r="N56" s="88" t="s">
        <v>35</v>
      </c>
      <c r="O56" s="87" t="s">
        <v>34</v>
      </c>
      <c r="P56" s="86"/>
      <c r="Q56" s="86"/>
      <c r="R56" s="85"/>
      <c r="S56" s="84" t="s">
        <v>35</v>
      </c>
    </row>
    <row r="57" spans="1:19" ht="21" customHeight="1">
      <c r="A57" s="83"/>
      <c r="B57" s="204"/>
      <c r="C57" s="205"/>
      <c r="D57" s="80"/>
      <c r="E57" s="204"/>
      <c r="F57" s="207"/>
      <c r="G57" s="207"/>
      <c r="H57" s="205"/>
      <c r="I57" s="80"/>
      <c r="J57" s="82"/>
      <c r="K57" s="81"/>
      <c r="L57" s="204"/>
      <c r="M57" s="205"/>
      <c r="N57" s="80"/>
      <c r="O57" s="204"/>
      <c r="P57" s="207"/>
      <c r="Q57" s="207"/>
      <c r="R57" s="205"/>
      <c r="S57" s="79"/>
    </row>
    <row r="58" spans="1:19" ht="21" customHeight="1">
      <c r="A58" s="83"/>
      <c r="B58" s="204"/>
      <c r="C58" s="205"/>
      <c r="D58" s="80"/>
      <c r="E58" s="204"/>
      <c r="F58" s="207"/>
      <c r="G58" s="207"/>
      <c r="H58" s="205"/>
      <c r="I58" s="80"/>
      <c r="J58" s="82"/>
      <c r="K58" s="81"/>
      <c r="L58" s="204"/>
      <c r="M58" s="205"/>
      <c r="N58" s="80"/>
      <c r="O58" s="204"/>
      <c r="P58" s="207"/>
      <c r="Q58" s="207"/>
      <c r="R58" s="205"/>
      <c r="S58" s="79"/>
    </row>
    <row r="59" spans="1:19" ht="12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ht="4.5" customHeight="1"/>
    <row r="61" spans="1:19" ht="15" customHeight="1">
      <c r="A61" s="214" t="s">
        <v>36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6"/>
    </row>
    <row r="62" spans="1:19" ht="81" customHeight="1">
      <c r="A62" s="21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9"/>
    </row>
    <row r="63" ht="4.5" customHeight="1"/>
    <row r="64" spans="1:19" ht="15" customHeight="1">
      <c r="A64" s="220" t="s">
        <v>37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2"/>
    </row>
    <row r="65" spans="1:19" ht="81" customHeight="1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5"/>
    </row>
    <row r="66" spans="1:8" ht="30" customHeight="1">
      <c r="A66" s="75"/>
      <c r="B66" s="74" t="s">
        <v>38</v>
      </c>
      <c r="C66" s="213"/>
      <c r="D66" s="213"/>
      <c r="E66" s="213"/>
      <c r="F66" s="213"/>
      <c r="G66" s="213"/>
      <c r="H66" s="213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4" t="s">
        <v>2</v>
      </c>
      <c r="L1" s="172" t="s">
        <v>155</v>
      </c>
      <c r="M1" s="172"/>
      <c r="N1" s="172"/>
      <c r="O1" s="173" t="s">
        <v>3</v>
      </c>
      <c r="P1" s="173"/>
      <c r="Q1" s="202">
        <v>42303</v>
      </c>
      <c r="R1" s="174"/>
      <c r="S1" s="174"/>
    </row>
    <row r="2" spans="2:3" ht="6" customHeight="1" thickBot="1">
      <c r="B2" s="168"/>
      <c r="C2" s="168"/>
    </row>
    <row r="3" spans="1:19" ht="19.5" customHeight="1" thickBot="1">
      <c r="A3" s="70" t="s">
        <v>4</v>
      </c>
      <c r="B3" s="164" t="s">
        <v>154</v>
      </c>
      <c r="C3" s="165"/>
      <c r="D3" s="165"/>
      <c r="E3" s="165"/>
      <c r="F3" s="165"/>
      <c r="G3" s="165"/>
      <c r="H3" s="165"/>
      <c r="I3" s="166"/>
      <c r="K3" s="70" t="s">
        <v>5</v>
      </c>
      <c r="L3" s="164" t="s">
        <v>153</v>
      </c>
      <c r="M3" s="165"/>
      <c r="N3" s="165"/>
      <c r="O3" s="165"/>
      <c r="P3" s="165"/>
      <c r="Q3" s="165"/>
      <c r="R3" s="165"/>
      <c r="S3" s="166"/>
    </row>
    <row r="4" ht="4.5" customHeight="1" thickBot="1"/>
    <row r="5" spans="1:19" ht="12.75" customHeight="1">
      <c r="A5" s="157" t="s">
        <v>6</v>
      </c>
      <c r="B5" s="158"/>
      <c r="C5" s="155" t="s">
        <v>7</v>
      </c>
      <c r="D5" s="161" t="s">
        <v>8</v>
      </c>
      <c r="E5" s="162"/>
      <c r="F5" s="162"/>
      <c r="G5" s="163"/>
      <c r="H5" s="170" t="s">
        <v>9</v>
      </c>
      <c r="I5" s="171"/>
      <c r="K5" s="157" t="s">
        <v>6</v>
      </c>
      <c r="L5" s="158"/>
      <c r="M5" s="155" t="s">
        <v>7</v>
      </c>
      <c r="N5" s="161" t="s">
        <v>8</v>
      </c>
      <c r="O5" s="162"/>
      <c r="P5" s="162"/>
      <c r="Q5" s="163"/>
      <c r="R5" s="170" t="s">
        <v>9</v>
      </c>
      <c r="S5" s="171"/>
    </row>
    <row r="6" spans="1:19" ht="12.75" customHeight="1" thickBot="1">
      <c r="A6" s="159" t="s">
        <v>10</v>
      </c>
      <c r="B6" s="160"/>
      <c r="C6" s="156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59" t="s">
        <v>10</v>
      </c>
      <c r="L6" s="160"/>
      <c r="M6" s="156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145" t="s">
        <v>147</v>
      </c>
      <c r="B8" s="146"/>
      <c r="C8" s="64">
        <v>1</v>
      </c>
      <c r="D8" s="63">
        <v>141</v>
      </c>
      <c r="E8" s="62">
        <v>71</v>
      </c>
      <c r="F8" s="62">
        <v>2</v>
      </c>
      <c r="G8" s="61">
        <f>IF(AND(ISBLANK(D8),ISBLANK(E8)),"",D8+E8)</f>
        <v>212</v>
      </c>
      <c r="H8" s="60">
        <f>IF(OR(ISNUMBER($G8),ISNUMBER($Q8)),(SIGN(N($G8)-N($Q8))+1)/2,"")</f>
        <v>1</v>
      </c>
      <c r="I8" s="9"/>
      <c r="K8" s="145" t="s">
        <v>149</v>
      </c>
      <c r="L8" s="146"/>
      <c r="M8" s="64">
        <v>1</v>
      </c>
      <c r="N8" s="63">
        <v>157</v>
      </c>
      <c r="O8" s="62">
        <v>53</v>
      </c>
      <c r="P8" s="62">
        <v>5</v>
      </c>
      <c r="Q8" s="61">
        <f>IF(AND(ISBLANK(N8),ISBLANK(O8)),"",N8+O8)</f>
        <v>210</v>
      </c>
      <c r="R8" s="60">
        <f>IF(ISNUMBER($H8),1-$H8,"")</f>
        <v>0</v>
      </c>
      <c r="S8" s="9"/>
    </row>
    <row r="9" spans="1:19" ht="12.75" customHeight="1">
      <c r="A9" s="147"/>
      <c r="B9" s="148"/>
      <c r="C9" s="59">
        <v>2</v>
      </c>
      <c r="D9" s="58">
        <v>137</v>
      </c>
      <c r="E9" s="57">
        <v>71</v>
      </c>
      <c r="F9" s="57">
        <v>3</v>
      </c>
      <c r="G9" s="56">
        <f>IF(AND(ISBLANK(D9),ISBLANK(E9)),"",D9+E9)</f>
        <v>208</v>
      </c>
      <c r="H9" s="55">
        <f>IF(OR(ISNUMBER($G9),ISNUMBER($Q9)),(SIGN(N($G9)-N($Q9))+1)/2,"")</f>
        <v>1</v>
      </c>
      <c r="I9" s="9"/>
      <c r="K9" s="147"/>
      <c r="L9" s="148"/>
      <c r="M9" s="59">
        <v>2</v>
      </c>
      <c r="N9" s="58">
        <v>145</v>
      </c>
      <c r="O9" s="57">
        <v>62</v>
      </c>
      <c r="P9" s="57">
        <v>2</v>
      </c>
      <c r="Q9" s="56">
        <f>IF(AND(ISBLANK(N9),ISBLANK(O9)),"",N9+O9)</f>
        <v>207</v>
      </c>
      <c r="R9" s="55">
        <f>IF(ISNUMBER($H9),1-$H9,"")</f>
        <v>0</v>
      </c>
      <c r="S9" s="9"/>
    </row>
    <row r="10" spans="1:19" ht="12.75" customHeight="1" thickBot="1">
      <c r="A10" s="149" t="s">
        <v>93</v>
      </c>
      <c r="B10" s="150"/>
      <c r="C10" s="59">
        <v>3</v>
      </c>
      <c r="D10" s="58"/>
      <c r="E10" s="57"/>
      <c r="F10" s="57"/>
      <c r="G10" s="56">
        <f>IF(AND(ISBLANK(D10),ISBLANK(E10)),"",D10+E10)</f>
      </c>
      <c r="H10" s="55">
        <f>IF(OR(ISNUMBER($G10),ISNUMBER($Q10)),(SIGN(N($G10)-N($Q10))+1)/2,"")</f>
      </c>
      <c r="I10" s="9"/>
      <c r="K10" s="149" t="s">
        <v>42</v>
      </c>
      <c r="L10" s="150"/>
      <c r="M10" s="59">
        <v>3</v>
      </c>
      <c r="N10" s="58"/>
      <c r="O10" s="57"/>
      <c r="P10" s="57"/>
      <c r="Q10" s="56">
        <f>IF(AND(ISBLANK(N10),ISBLANK(O10)),"",N10+O10)</f>
      </c>
      <c r="R10" s="55">
        <f>IF(ISNUMBER($H10),1-$H10,"")</f>
      </c>
      <c r="S10" s="9"/>
    </row>
    <row r="11" spans="1:19" ht="12.75" customHeight="1">
      <c r="A11" s="151"/>
      <c r="B11" s="152"/>
      <c r="C11" s="54">
        <v>4</v>
      </c>
      <c r="D11" s="53"/>
      <c r="E11" s="52"/>
      <c r="F11" s="52"/>
      <c r="G11" s="51">
        <f>IF(AND(ISBLANK(D11),ISBLANK(E11)),"",D11+E11)</f>
      </c>
      <c r="H11" s="50">
        <f>IF(OR(ISNUMBER($G11),ISNUMBER($Q11)),(SIGN(N($G11)-N($Q11))+1)/2,"")</f>
      </c>
      <c r="I11" s="143">
        <f>IF(ISNUMBER(H12),(SIGN(1000*($H12-$R12)+$G12-$Q12)+1)/2,"")</f>
        <v>1</v>
      </c>
      <c r="K11" s="151"/>
      <c r="L11" s="152"/>
      <c r="M11" s="54">
        <v>4</v>
      </c>
      <c r="N11" s="53"/>
      <c r="O11" s="52"/>
      <c r="P11" s="52"/>
      <c r="Q11" s="51">
        <f>IF(AND(ISBLANK(N11),ISBLANK(O11)),"",N11+O11)</f>
      </c>
      <c r="R11" s="50">
        <f>IF(ISNUMBER($H11),1-$H11,"")</f>
      </c>
      <c r="S11" s="143">
        <f>IF(ISNUMBER($I11),1-$I11,"")</f>
        <v>0</v>
      </c>
    </row>
    <row r="12" spans="1:19" ht="15.75" customHeight="1" thickBot="1">
      <c r="A12" s="153">
        <v>4424</v>
      </c>
      <c r="B12" s="154"/>
      <c r="C12" s="49" t="s">
        <v>14</v>
      </c>
      <c r="D12" s="46">
        <f>IF(ISNUMBER($G12),SUM(D8:D11),"")</f>
        <v>278</v>
      </c>
      <c r="E12" s="48">
        <f>IF(ISNUMBER($G12),SUM(E8:E11),"")</f>
        <v>142</v>
      </c>
      <c r="F12" s="48">
        <f>IF(ISNUMBER($G12),SUM(F8:F11),"")</f>
        <v>5</v>
      </c>
      <c r="G12" s="47">
        <f>IF(SUM($G8:$G11)+SUM($Q8:$Q11)&gt;0,SUM(G8:G11),"")</f>
        <v>420</v>
      </c>
      <c r="H12" s="46">
        <f>IF(ISNUMBER($G12),SUM(H8:H11),"")</f>
        <v>2</v>
      </c>
      <c r="I12" s="144"/>
      <c r="K12" s="153">
        <v>17698</v>
      </c>
      <c r="L12" s="154"/>
      <c r="M12" s="49" t="s">
        <v>14</v>
      </c>
      <c r="N12" s="46">
        <f>IF(ISNUMBER($G12),SUM(N8:N11),"")</f>
        <v>302</v>
      </c>
      <c r="O12" s="48">
        <f>IF(ISNUMBER($G12),SUM(O8:O11),"")</f>
        <v>115</v>
      </c>
      <c r="P12" s="48">
        <f>IF(ISNUMBER($G12),SUM(P8:P11),"")</f>
        <v>7</v>
      </c>
      <c r="Q12" s="47">
        <f>IF(SUM($G8:$G11)+SUM($Q8:$Q11)&gt;0,SUM(Q8:Q11),"")</f>
        <v>417</v>
      </c>
      <c r="R12" s="46">
        <f>IF(ISNUMBER($G12),SUM(R8:R11),"")</f>
        <v>0</v>
      </c>
      <c r="S12" s="144"/>
    </row>
    <row r="13" spans="1:19" ht="12.75" customHeight="1">
      <c r="A13" s="145" t="s">
        <v>152</v>
      </c>
      <c r="B13" s="146"/>
      <c r="C13" s="64">
        <v>1</v>
      </c>
      <c r="D13" s="63">
        <v>139</v>
      </c>
      <c r="E13" s="62">
        <v>70</v>
      </c>
      <c r="F13" s="62">
        <v>4</v>
      </c>
      <c r="G13" s="61">
        <f>IF(AND(ISBLANK(D13),ISBLANK(E13)),"",D13+E13)</f>
        <v>209</v>
      </c>
      <c r="H13" s="60">
        <f>IF(OR(ISNUMBER($G13),ISNUMBER($Q13)),(SIGN(N($G13)-N($Q13))+1)/2,"")</f>
        <v>0</v>
      </c>
      <c r="I13" s="9"/>
      <c r="K13" s="145" t="s">
        <v>151</v>
      </c>
      <c r="L13" s="146"/>
      <c r="M13" s="64">
        <v>1</v>
      </c>
      <c r="N13" s="63">
        <v>144</v>
      </c>
      <c r="O13" s="62">
        <v>71</v>
      </c>
      <c r="P13" s="62">
        <v>3</v>
      </c>
      <c r="Q13" s="61">
        <f>IF(AND(ISBLANK(N13),ISBLANK(O13)),"",N13+O13)</f>
        <v>215</v>
      </c>
      <c r="R13" s="60">
        <f>IF(ISNUMBER($H13),1-$H13,"")</f>
        <v>1</v>
      </c>
      <c r="S13" s="9"/>
    </row>
    <row r="14" spans="1:19" ht="12.75" customHeight="1">
      <c r="A14" s="147"/>
      <c r="B14" s="148"/>
      <c r="C14" s="59">
        <v>2</v>
      </c>
      <c r="D14" s="58">
        <v>155</v>
      </c>
      <c r="E14" s="57">
        <v>59</v>
      </c>
      <c r="F14" s="57">
        <v>5</v>
      </c>
      <c r="G14" s="56">
        <f>IF(AND(ISBLANK(D14),ISBLANK(E14)),"",D14+E14)</f>
        <v>214</v>
      </c>
      <c r="H14" s="55">
        <f>IF(OR(ISNUMBER($G14),ISNUMBER($Q14)),(SIGN(N($G14)-N($Q14))+1)/2,"")</f>
        <v>0</v>
      </c>
      <c r="I14" s="9"/>
      <c r="K14" s="147"/>
      <c r="L14" s="148"/>
      <c r="M14" s="59">
        <v>2</v>
      </c>
      <c r="N14" s="58">
        <v>159</v>
      </c>
      <c r="O14" s="57">
        <v>84</v>
      </c>
      <c r="P14" s="57">
        <v>2</v>
      </c>
      <c r="Q14" s="56">
        <f>IF(AND(ISBLANK(N14),ISBLANK(O14)),"",N14+O14)</f>
        <v>243</v>
      </c>
      <c r="R14" s="55">
        <f>IF(ISNUMBER($H14),1-$H14,"")</f>
        <v>1</v>
      </c>
      <c r="S14" s="9"/>
    </row>
    <row r="15" spans="1:19" ht="12.75" customHeight="1" thickBot="1">
      <c r="A15" s="149" t="s">
        <v>150</v>
      </c>
      <c r="B15" s="150"/>
      <c r="C15" s="59">
        <v>3</v>
      </c>
      <c r="D15" s="58"/>
      <c r="E15" s="57"/>
      <c r="F15" s="57"/>
      <c r="G15" s="56">
        <f>IF(AND(ISBLANK(D15),ISBLANK(E15)),"",D15+E15)</f>
      </c>
      <c r="H15" s="55">
        <f>IF(OR(ISNUMBER($G15),ISNUMBER($Q15)),(SIGN(N($G15)-N($Q15))+1)/2,"")</f>
      </c>
      <c r="I15" s="9"/>
      <c r="K15" s="149" t="s">
        <v>86</v>
      </c>
      <c r="L15" s="150"/>
      <c r="M15" s="59">
        <v>3</v>
      </c>
      <c r="N15" s="58"/>
      <c r="O15" s="57"/>
      <c r="P15" s="57"/>
      <c r="Q15" s="56">
        <f>IF(AND(ISBLANK(N15),ISBLANK(O15)),"",N15+O15)</f>
      </c>
      <c r="R15" s="55">
        <f>IF(ISNUMBER($H15),1-$H15,"")</f>
      </c>
      <c r="S15" s="9"/>
    </row>
    <row r="16" spans="1:19" ht="12.75" customHeight="1">
      <c r="A16" s="151"/>
      <c r="B16" s="152"/>
      <c r="C16" s="54">
        <v>4</v>
      </c>
      <c r="D16" s="53"/>
      <c r="E16" s="52"/>
      <c r="F16" s="52"/>
      <c r="G16" s="51">
        <f>IF(AND(ISBLANK(D16),ISBLANK(E16)),"",D16+E16)</f>
      </c>
      <c r="H16" s="50">
        <f>IF(OR(ISNUMBER($G16),ISNUMBER($Q16)),(SIGN(N($G16)-N($Q16))+1)/2,"")</f>
      </c>
      <c r="I16" s="143">
        <f>IF(ISNUMBER(H17),(SIGN(1000*($H17-$R17)+$G17-$Q17)+1)/2,"")</f>
        <v>0</v>
      </c>
      <c r="K16" s="151"/>
      <c r="L16" s="152"/>
      <c r="M16" s="54">
        <v>4</v>
      </c>
      <c r="N16" s="53"/>
      <c r="O16" s="52"/>
      <c r="P16" s="52"/>
      <c r="Q16" s="51">
        <f>IF(AND(ISBLANK(N16),ISBLANK(O16)),"",N16+O16)</f>
      </c>
      <c r="R16" s="50">
        <f>IF(ISNUMBER($H16),1-$H16,"")</f>
      </c>
      <c r="S16" s="143">
        <f>IF(ISNUMBER($I16),1-$I16,"")</f>
        <v>1</v>
      </c>
    </row>
    <row r="17" spans="1:19" ht="15.75" customHeight="1" thickBot="1">
      <c r="A17" s="153">
        <v>14418</v>
      </c>
      <c r="B17" s="154"/>
      <c r="C17" s="49" t="s">
        <v>14</v>
      </c>
      <c r="D17" s="46">
        <f>IF(ISNUMBER($G17),SUM(D13:D16),"")</f>
        <v>294</v>
      </c>
      <c r="E17" s="48">
        <f>IF(ISNUMBER($G17),SUM(E13:E16),"")</f>
        <v>129</v>
      </c>
      <c r="F17" s="48">
        <f>IF(ISNUMBER($G17),SUM(F13:F16),"")</f>
        <v>9</v>
      </c>
      <c r="G17" s="47">
        <f>IF(SUM($G13:$G16)+SUM($Q13:$Q16)&gt;0,SUM(G13:G16),"")</f>
        <v>423</v>
      </c>
      <c r="H17" s="46">
        <f>IF(ISNUMBER($G17),SUM(H13:H16),"")</f>
        <v>0</v>
      </c>
      <c r="I17" s="144"/>
      <c r="K17" s="153">
        <v>19782</v>
      </c>
      <c r="L17" s="154"/>
      <c r="M17" s="49" t="s">
        <v>14</v>
      </c>
      <c r="N17" s="46">
        <f>IF(ISNUMBER($G17),SUM(N13:N16),"")</f>
        <v>303</v>
      </c>
      <c r="O17" s="48">
        <f>IF(ISNUMBER($G17),SUM(O13:O16),"")</f>
        <v>155</v>
      </c>
      <c r="P17" s="48">
        <f>IF(ISNUMBER($G17),SUM(P13:P16),"")</f>
        <v>5</v>
      </c>
      <c r="Q17" s="47">
        <f>IF(SUM($G13:$G16)+SUM($Q13:$Q16)&gt;0,SUM(Q13:Q16),"")</f>
        <v>458</v>
      </c>
      <c r="R17" s="46">
        <f>IF(ISNUMBER($G17),SUM(R13:R16),"")</f>
        <v>2</v>
      </c>
      <c r="S17" s="144"/>
    </row>
    <row r="18" spans="1:19" ht="12.75" customHeight="1">
      <c r="A18" s="145" t="s">
        <v>145</v>
      </c>
      <c r="B18" s="146"/>
      <c r="C18" s="64">
        <v>1</v>
      </c>
      <c r="D18" s="63">
        <v>155</v>
      </c>
      <c r="E18" s="62">
        <v>61</v>
      </c>
      <c r="F18" s="62">
        <v>3</v>
      </c>
      <c r="G18" s="61">
        <f>IF(AND(ISBLANK(D18),ISBLANK(E18)),"",D18+E18)</f>
        <v>216</v>
      </c>
      <c r="H18" s="60">
        <f>IF(OR(ISNUMBER($G18),ISNUMBER($Q18)),(SIGN(N($G18)-N($Q18))+1)/2,"")</f>
        <v>0</v>
      </c>
      <c r="I18" s="9"/>
      <c r="K18" s="145" t="s">
        <v>149</v>
      </c>
      <c r="L18" s="146"/>
      <c r="M18" s="64">
        <v>1</v>
      </c>
      <c r="N18" s="63">
        <v>161</v>
      </c>
      <c r="O18" s="62">
        <v>69</v>
      </c>
      <c r="P18" s="62">
        <v>2</v>
      </c>
      <c r="Q18" s="61">
        <f>IF(AND(ISBLANK(N18),ISBLANK(O18)),"",N18+O18)</f>
        <v>230</v>
      </c>
      <c r="R18" s="60">
        <f>IF(ISNUMBER($H18),1-$H18,"")</f>
        <v>1</v>
      </c>
      <c r="S18" s="9"/>
    </row>
    <row r="19" spans="1:19" ht="12.75" customHeight="1">
      <c r="A19" s="147"/>
      <c r="B19" s="148"/>
      <c r="C19" s="59">
        <v>2</v>
      </c>
      <c r="D19" s="58">
        <v>159</v>
      </c>
      <c r="E19" s="57">
        <v>62</v>
      </c>
      <c r="F19" s="57">
        <v>4</v>
      </c>
      <c r="G19" s="56">
        <f>IF(AND(ISBLANK(D19),ISBLANK(E19)),"",D19+E19)</f>
        <v>221</v>
      </c>
      <c r="H19" s="55">
        <f>IF(OR(ISNUMBER($G19),ISNUMBER($Q19)),(SIGN(N($G19)-N($Q19))+1)/2,"")</f>
        <v>1</v>
      </c>
      <c r="I19" s="9"/>
      <c r="K19" s="147"/>
      <c r="L19" s="148"/>
      <c r="M19" s="59">
        <v>2</v>
      </c>
      <c r="N19" s="58">
        <v>138</v>
      </c>
      <c r="O19" s="57">
        <v>77</v>
      </c>
      <c r="P19" s="57">
        <v>1</v>
      </c>
      <c r="Q19" s="56">
        <f>IF(AND(ISBLANK(N19),ISBLANK(O19)),"",N19+O19)</f>
        <v>215</v>
      </c>
      <c r="R19" s="55">
        <f>IF(ISNUMBER($H19),1-$H19,"")</f>
        <v>0</v>
      </c>
      <c r="S19" s="9"/>
    </row>
    <row r="20" spans="1:19" ht="12.75" customHeight="1" thickBot="1">
      <c r="A20" s="149" t="s">
        <v>148</v>
      </c>
      <c r="B20" s="150"/>
      <c r="C20" s="59">
        <v>3</v>
      </c>
      <c r="D20" s="58"/>
      <c r="E20" s="57"/>
      <c r="F20" s="57"/>
      <c r="G20" s="56">
        <f>IF(AND(ISBLANK(D20),ISBLANK(E20)),"",D20+E20)</f>
      </c>
      <c r="H20" s="55">
        <f>IF(OR(ISNUMBER($G20),ISNUMBER($Q20)),(SIGN(N($G20)-N($Q20))+1)/2,"")</f>
      </c>
      <c r="I20" s="9"/>
      <c r="K20" s="149" t="s">
        <v>66</v>
      </c>
      <c r="L20" s="150"/>
      <c r="M20" s="59">
        <v>3</v>
      </c>
      <c r="N20" s="58"/>
      <c r="O20" s="57"/>
      <c r="P20" s="57"/>
      <c r="Q20" s="56">
        <f>IF(AND(ISBLANK(N20),ISBLANK(O20)),"",N20+O20)</f>
      </c>
      <c r="R20" s="55">
        <f>IF(ISNUMBER($H20),1-$H20,"")</f>
      </c>
      <c r="S20" s="9"/>
    </row>
    <row r="21" spans="1:19" ht="12.75" customHeight="1">
      <c r="A21" s="151"/>
      <c r="B21" s="152"/>
      <c r="C21" s="54">
        <v>4</v>
      </c>
      <c r="D21" s="53"/>
      <c r="E21" s="52"/>
      <c r="F21" s="52"/>
      <c r="G21" s="51">
        <f>IF(AND(ISBLANK(D21),ISBLANK(E21)),"",D21+E21)</f>
      </c>
      <c r="H21" s="50">
        <f>IF(OR(ISNUMBER($G21),ISNUMBER($Q21)),(SIGN(N($G21)-N($Q21))+1)/2,"")</f>
      </c>
      <c r="I21" s="143">
        <f>IF(ISNUMBER(H22),(SIGN(1000*($H22-$R22)+$G22-$Q22)+1)/2,"")</f>
        <v>0</v>
      </c>
      <c r="K21" s="151"/>
      <c r="L21" s="152"/>
      <c r="M21" s="54">
        <v>4</v>
      </c>
      <c r="N21" s="53"/>
      <c r="O21" s="52"/>
      <c r="P21" s="52"/>
      <c r="Q21" s="51">
        <f>IF(AND(ISBLANK(N21),ISBLANK(O21)),"",N21+O21)</f>
      </c>
      <c r="R21" s="50">
        <f>IF(ISNUMBER($H21),1-$H21,"")</f>
      </c>
      <c r="S21" s="143">
        <f>IF(ISNUMBER($I21),1-$I21,"")</f>
        <v>1</v>
      </c>
    </row>
    <row r="22" spans="1:19" ht="15.75" customHeight="1" thickBot="1">
      <c r="A22" s="153">
        <v>12576</v>
      </c>
      <c r="B22" s="154"/>
      <c r="C22" s="49" t="s">
        <v>14</v>
      </c>
      <c r="D22" s="46">
        <f>IF(ISNUMBER($G22),SUM(D18:D21),"")</f>
        <v>314</v>
      </c>
      <c r="E22" s="48">
        <f>IF(ISNUMBER($G22),SUM(E18:E21),"")</f>
        <v>123</v>
      </c>
      <c r="F22" s="48">
        <f>IF(ISNUMBER($G22),SUM(F18:F21),"")</f>
        <v>7</v>
      </c>
      <c r="G22" s="47">
        <f>IF(SUM($G18:$G21)+SUM($Q18:$Q21)&gt;0,SUM(G18:G21),"")</f>
        <v>437</v>
      </c>
      <c r="H22" s="46">
        <f>IF(ISNUMBER($G22),SUM(H18:H21),"")</f>
        <v>1</v>
      </c>
      <c r="I22" s="144"/>
      <c r="K22" s="153">
        <v>17700</v>
      </c>
      <c r="L22" s="154"/>
      <c r="M22" s="49" t="s">
        <v>14</v>
      </c>
      <c r="N22" s="46">
        <f>IF(ISNUMBER($G22),SUM(N18:N21),"")</f>
        <v>299</v>
      </c>
      <c r="O22" s="48">
        <f>IF(ISNUMBER($G22),SUM(O18:O21),"")</f>
        <v>146</v>
      </c>
      <c r="P22" s="48">
        <f>IF(ISNUMBER($G22),SUM(P18:P21),"")</f>
        <v>3</v>
      </c>
      <c r="Q22" s="47">
        <f>IF(SUM($G18:$G21)+SUM($Q18:$Q21)&gt;0,SUM(Q18:Q21),"")</f>
        <v>445</v>
      </c>
      <c r="R22" s="46">
        <f>IF(ISNUMBER($G22),SUM(R18:R21),"")</f>
        <v>1</v>
      </c>
      <c r="S22" s="144"/>
    </row>
    <row r="23" spans="1:19" ht="12.75" customHeight="1">
      <c r="A23" s="145" t="s">
        <v>147</v>
      </c>
      <c r="B23" s="146"/>
      <c r="C23" s="64">
        <v>1</v>
      </c>
      <c r="D23" s="63">
        <v>156</v>
      </c>
      <c r="E23" s="62">
        <v>70</v>
      </c>
      <c r="F23" s="62">
        <v>4</v>
      </c>
      <c r="G23" s="61">
        <f>IF(AND(ISBLANK(D23),ISBLANK(E23)),"",D23+E23)</f>
        <v>226</v>
      </c>
      <c r="H23" s="60">
        <f>IF(OR(ISNUMBER($G23),ISNUMBER($Q23)),(SIGN(N($G23)-N($Q23))+1)/2,"")</f>
        <v>1</v>
      </c>
      <c r="I23" s="9"/>
      <c r="K23" s="145" t="s">
        <v>146</v>
      </c>
      <c r="L23" s="146"/>
      <c r="M23" s="64">
        <v>1</v>
      </c>
      <c r="N23" s="63">
        <v>154</v>
      </c>
      <c r="O23" s="62">
        <v>53</v>
      </c>
      <c r="P23" s="62">
        <v>2</v>
      </c>
      <c r="Q23" s="61">
        <f>IF(AND(ISBLANK(N23),ISBLANK(O23)),"",N23+O23)</f>
        <v>207</v>
      </c>
      <c r="R23" s="60">
        <f>IF(ISNUMBER($H23),1-$H23,"")</f>
        <v>0</v>
      </c>
      <c r="S23" s="9"/>
    </row>
    <row r="24" spans="1:19" ht="12.75" customHeight="1">
      <c r="A24" s="147"/>
      <c r="B24" s="148"/>
      <c r="C24" s="59">
        <v>2</v>
      </c>
      <c r="D24" s="58">
        <v>164</v>
      </c>
      <c r="E24" s="57">
        <v>79</v>
      </c>
      <c r="F24" s="57">
        <v>3</v>
      </c>
      <c r="G24" s="56">
        <f>IF(AND(ISBLANK(D24),ISBLANK(E24)),"",D24+E24)</f>
        <v>243</v>
      </c>
      <c r="H24" s="55">
        <f>IF(OR(ISNUMBER($G24),ISNUMBER($Q24)),(SIGN(N($G24)-N($Q24))+1)/2,"")</f>
        <v>1</v>
      </c>
      <c r="I24" s="9"/>
      <c r="K24" s="147"/>
      <c r="L24" s="148"/>
      <c r="M24" s="59">
        <v>2</v>
      </c>
      <c r="N24" s="58">
        <v>146</v>
      </c>
      <c r="O24" s="57">
        <v>59</v>
      </c>
      <c r="P24" s="57">
        <v>3</v>
      </c>
      <c r="Q24" s="56">
        <f>IF(AND(ISBLANK(N24),ISBLANK(O24)),"",N24+O24)</f>
        <v>205</v>
      </c>
      <c r="R24" s="55">
        <f>IF(ISNUMBER($H24),1-$H24,"")</f>
        <v>0</v>
      </c>
      <c r="S24" s="9"/>
    </row>
    <row r="25" spans="1:19" ht="12.75" customHeight="1" thickBot="1">
      <c r="A25" s="149" t="s">
        <v>93</v>
      </c>
      <c r="B25" s="150"/>
      <c r="C25" s="59">
        <v>3</v>
      </c>
      <c r="D25" s="58"/>
      <c r="E25" s="57"/>
      <c r="F25" s="57"/>
      <c r="G25" s="56">
        <f>IF(AND(ISBLANK(D25),ISBLANK(E25)),"",D25+E25)</f>
      </c>
      <c r="H25" s="55">
        <f>IF(OR(ISNUMBER($G25),ISNUMBER($Q25)),(SIGN(N($G25)-N($Q25))+1)/2,"")</f>
      </c>
      <c r="I25" s="9"/>
      <c r="K25" s="149" t="s">
        <v>39</v>
      </c>
      <c r="L25" s="150"/>
      <c r="M25" s="59">
        <v>3</v>
      </c>
      <c r="N25" s="58"/>
      <c r="O25" s="57"/>
      <c r="P25" s="57"/>
      <c r="Q25" s="56">
        <f>IF(AND(ISBLANK(N25),ISBLANK(O25)),"",N25+O25)</f>
      </c>
      <c r="R25" s="55">
        <f>IF(ISNUMBER($H25),1-$H25,"")</f>
      </c>
      <c r="S25" s="9"/>
    </row>
    <row r="26" spans="1:19" ht="12.75" customHeight="1">
      <c r="A26" s="151"/>
      <c r="B26" s="152"/>
      <c r="C26" s="54">
        <v>4</v>
      </c>
      <c r="D26" s="53"/>
      <c r="E26" s="52"/>
      <c r="F26" s="52"/>
      <c r="G26" s="51">
        <f>IF(AND(ISBLANK(D26),ISBLANK(E26)),"",D26+E26)</f>
      </c>
      <c r="H26" s="50">
        <f>IF(OR(ISNUMBER($G26),ISNUMBER($Q26)),(SIGN(N($G26)-N($Q26))+1)/2,"")</f>
      </c>
      <c r="I26" s="143">
        <f>IF(ISNUMBER(H27),(SIGN(1000*($H27-$R27)+$G27-$Q27)+1)/2,"")</f>
        <v>1</v>
      </c>
      <c r="K26" s="151"/>
      <c r="L26" s="152"/>
      <c r="M26" s="54">
        <v>4</v>
      </c>
      <c r="N26" s="53"/>
      <c r="O26" s="52"/>
      <c r="P26" s="52"/>
      <c r="Q26" s="51">
        <f>IF(AND(ISBLANK(N26),ISBLANK(O26)),"",N26+O26)</f>
      </c>
      <c r="R26" s="50">
        <f>IF(ISNUMBER($H26),1-$H26,"")</f>
      </c>
      <c r="S26" s="143">
        <f>IF(ISNUMBER($I26),1-$I26,"")</f>
        <v>0</v>
      </c>
    </row>
    <row r="27" spans="1:19" ht="15.75" customHeight="1" thickBot="1">
      <c r="A27" s="153">
        <v>12176</v>
      </c>
      <c r="B27" s="154"/>
      <c r="C27" s="49" t="s">
        <v>14</v>
      </c>
      <c r="D27" s="46">
        <f>IF(ISNUMBER($G27),SUM(D23:D26),"")</f>
        <v>320</v>
      </c>
      <c r="E27" s="48">
        <f>IF(ISNUMBER($G27),SUM(E23:E26),"")</f>
        <v>149</v>
      </c>
      <c r="F27" s="48">
        <f>IF(ISNUMBER($G27),SUM(F23:F26),"")</f>
        <v>7</v>
      </c>
      <c r="G27" s="47">
        <f>IF(SUM($G23:$G26)+SUM($Q23:$Q26)&gt;0,SUM(G23:G26),"")</f>
        <v>469</v>
      </c>
      <c r="H27" s="46">
        <f>IF(ISNUMBER($G27),SUM(H23:H26),"")</f>
        <v>2</v>
      </c>
      <c r="I27" s="144"/>
      <c r="K27" s="153">
        <v>11823</v>
      </c>
      <c r="L27" s="154"/>
      <c r="M27" s="49" t="s">
        <v>14</v>
      </c>
      <c r="N27" s="46">
        <f>IF(ISNUMBER($G27),SUM(N23:N26),"")</f>
        <v>300</v>
      </c>
      <c r="O27" s="48">
        <f>IF(ISNUMBER($G27),SUM(O23:O26),"")</f>
        <v>112</v>
      </c>
      <c r="P27" s="48">
        <f>IF(ISNUMBER($G27),SUM(P23:P26),"")</f>
        <v>5</v>
      </c>
      <c r="Q27" s="47">
        <f>IF(SUM($G23:$G26)+SUM($Q23:$Q26)&gt;0,SUM(Q23:Q26),"")</f>
        <v>412</v>
      </c>
      <c r="R27" s="46">
        <f>IF(ISNUMBER($G27),SUM(R23:R26),"")</f>
        <v>0</v>
      </c>
      <c r="S27" s="144"/>
    </row>
    <row r="28" spans="1:19" ht="12.75" customHeight="1">
      <c r="A28" s="145" t="s">
        <v>145</v>
      </c>
      <c r="B28" s="146"/>
      <c r="C28" s="64">
        <v>1</v>
      </c>
      <c r="D28" s="63">
        <v>155</v>
      </c>
      <c r="E28" s="62">
        <v>99</v>
      </c>
      <c r="F28" s="62">
        <v>1</v>
      </c>
      <c r="G28" s="61">
        <f>IF(AND(ISBLANK(D28),ISBLANK(E28)),"",D28+E28)</f>
        <v>254</v>
      </c>
      <c r="H28" s="60">
        <f>IF(OR(ISNUMBER($G28),ISNUMBER($Q28)),(SIGN(N($G28)-N($Q28))+1)/2,"")</f>
        <v>1</v>
      </c>
      <c r="I28" s="9"/>
      <c r="K28" s="145" t="s">
        <v>144</v>
      </c>
      <c r="L28" s="146"/>
      <c r="M28" s="64">
        <v>1</v>
      </c>
      <c r="N28" s="63">
        <v>141</v>
      </c>
      <c r="O28" s="62">
        <v>72</v>
      </c>
      <c r="P28" s="62">
        <v>4</v>
      </c>
      <c r="Q28" s="61">
        <f>IF(AND(ISBLANK(N28),ISBLANK(O28)),"",N28+O28)</f>
        <v>213</v>
      </c>
      <c r="R28" s="60">
        <f>IF(ISNUMBER($H28),1-$H28,"")</f>
        <v>0</v>
      </c>
      <c r="S28" s="9"/>
    </row>
    <row r="29" spans="1:19" ht="12.75" customHeight="1">
      <c r="A29" s="147"/>
      <c r="B29" s="148"/>
      <c r="C29" s="59">
        <v>2</v>
      </c>
      <c r="D29" s="58">
        <v>159</v>
      </c>
      <c r="E29" s="57">
        <v>79</v>
      </c>
      <c r="F29" s="57">
        <v>4</v>
      </c>
      <c r="G29" s="56">
        <f>IF(AND(ISBLANK(D29),ISBLANK(E29)),"",D29+E29)</f>
        <v>238</v>
      </c>
      <c r="H29" s="55">
        <f>IF(OR(ISNUMBER($G29),ISNUMBER($Q29)),(SIGN(N($G29)-N($Q29))+1)/2,"")</f>
        <v>1</v>
      </c>
      <c r="I29" s="9"/>
      <c r="K29" s="147"/>
      <c r="L29" s="148"/>
      <c r="M29" s="59">
        <v>2</v>
      </c>
      <c r="N29" s="58">
        <v>144</v>
      </c>
      <c r="O29" s="57">
        <v>86</v>
      </c>
      <c r="P29" s="57">
        <v>0</v>
      </c>
      <c r="Q29" s="56">
        <f>IF(AND(ISBLANK(N29),ISBLANK(O29)),"",N29+O29)</f>
        <v>230</v>
      </c>
      <c r="R29" s="55">
        <f>IF(ISNUMBER($H29),1-$H29,"")</f>
        <v>0</v>
      </c>
      <c r="S29" s="9"/>
    </row>
    <row r="30" spans="1:19" ht="12.75" customHeight="1" thickBot="1">
      <c r="A30" s="149" t="s">
        <v>143</v>
      </c>
      <c r="B30" s="150"/>
      <c r="C30" s="59">
        <v>3</v>
      </c>
      <c r="D30" s="58"/>
      <c r="E30" s="57"/>
      <c r="F30" s="57"/>
      <c r="G30" s="56">
        <f>IF(AND(ISBLANK(D30),ISBLANK(E30)),"",D30+E30)</f>
      </c>
      <c r="H30" s="55">
        <f>IF(OR(ISNUMBER($G30),ISNUMBER($Q30)),(SIGN(N($G30)-N($Q30))+1)/2,"")</f>
      </c>
      <c r="I30" s="9"/>
      <c r="K30" s="149" t="s">
        <v>142</v>
      </c>
      <c r="L30" s="150"/>
      <c r="M30" s="59">
        <v>3</v>
      </c>
      <c r="N30" s="58"/>
      <c r="O30" s="57"/>
      <c r="P30" s="57"/>
      <c r="Q30" s="56">
        <f>IF(AND(ISBLANK(N30),ISBLANK(O30)),"",N30+O30)</f>
      </c>
      <c r="R30" s="55">
        <f>IF(ISNUMBER($H30),1-$H30,"")</f>
      </c>
      <c r="S30" s="9"/>
    </row>
    <row r="31" spans="1:19" ht="12.75" customHeight="1">
      <c r="A31" s="151"/>
      <c r="B31" s="152"/>
      <c r="C31" s="54">
        <v>4</v>
      </c>
      <c r="D31" s="53"/>
      <c r="E31" s="52"/>
      <c r="F31" s="52"/>
      <c r="G31" s="51">
        <f>IF(AND(ISBLANK(D31),ISBLANK(E31)),"",D31+E31)</f>
      </c>
      <c r="H31" s="50">
        <f>IF(OR(ISNUMBER($G31),ISNUMBER($Q31)),(SIGN(N($G31)-N($Q31))+1)/2,"")</f>
      </c>
      <c r="I31" s="143">
        <f>IF(ISNUMBER(H32),(SIGN(1000*($H32-$R32)+$G32-$Q32)+1)/2,"")</f>
        <v>1</v>
      </c>
      <c r="K31" s="151"/>
      <c r="L31" s="152"/>
      <c r="M31" s="54">
        <v>4</v>
      </c>
      <c r="N31" s="53"/>
      <c r="O31" s="52"/>
      <c r="P31" s="52"/>
      <c r="Q31" s="51">
        <f>IF(AND(ISBLANK(N31),ISBLANK(O31)),"",N31+O31)</f>
      </c>
      <c r="R31" s="50">
        <f>IF(ISNUMBER($H31),1-$H31,"")</f>
      </c>
      <c r="S31" s="143">
        <f>IF(ISNUMBER($I31),1-$I31,"")</f>
        <v>0</v>
      </c>
    </row>
    <row r="32" spans="1:19" ht="15.75" customHeight="1" thickBot="1">
      <c r="A32" s="153">
        <v>12577</v>
      </c>
      <c r="B32" s="154"/>
      <c r="C32" s="49" t="s">
        <v>14</v>
      </c>
      <c r="D32" s="46">
        <f>IF(ISNUMBER($G32),SUM(D28:D31),"")</f>
        <v>314</v>
      </c>
      <c r="E32" s="48">
        <f>IF(ISNUMBER($G32),SUM(E28:E31),"")</f>
        <v>178</v>
      </c>
      <c r="F32" s="48">
        <f>IF(ISNUMBER($G32),SUM(F28:F31),"")</f>
        <v>5</v>
      </c>
      <c r="G32" s="47">
        <f>IF(SUM($G28:$G31)+SUM($Q28:$Q31)&gt;0,SUM(G28:G31),"")</f>
        <v>492</v>
      </c>
      <c r="H32" s="46">
        <f>IF(ISNUMBER($G32),SUM(H28:H31),"")</f>
        <v>2</v>
      </c>
      <c r="I32" s="144"/>
      <c r="K32" s="153">
        <v>13293</v>
      </c>
      <c r="L32" s="154"/>
      <c r="M32" s="49" t="s">
        <v>14</v>
      </c>
      <c r="N32" s="46">
        <f>IF(ISNUMBER($G32),SUM(N28:N31),"")</f>
        <v>285</v>
      </c>
      <c r="O32" s="48">
        <f>IF(ISNUMBER($G32),SUM(O28:O31),"")</f>
        <v>158</v>
      </c>
      <c r="P32" s="48">
        <f>IF(ISNUMBER($G32),SUM(P28:P31),"")</f>
        <v>4</v>
      </c>
      <c r="Q32" s="47">
        <f>IF(SUM($G28:$G31)+SUM($Q28:$Q31)&gt;0,SUM(Q28:Q31),"")</f>
        <v>443</v>
      </c>
      <c r="R32" s="46">
        <f>IF(ISNUMBER($G32),SUM(R28:R31),"")</f>
        <v>0</v>
      </c>
      <c r="S32" s="144"/>
    </row>
    <row r="33" spans="1:19" ht="12.75" customHeight="1">
      <c r="A33" s="145" t="s">
        <v>141</v>
      </c>
      <c r="B33" s="146"/>
      <c r="C33" s="64">
        <v>1</v>
      </c>
      <c r="D33" s="63">
        <v>149</v>
      </c>
      <c r="E33" s="62">
        <v>63</v>
      </c>
      <c r="F33" s="62">
        <v>1</v>
      </c>
      <c r="G33" s="61">
        <f>IF(AND(ISBLANK(D33),ISBLANK(E33)),"",D33+E33)</f>
        <v>212</v>
      </c>
      <c r="H33" s="60">
        <f>IF(OR(ISNUMBER($G33),ISNUMBER($Q33)),(SIGN(N($G33)-N($Q33))+1)/2,"")</f>
        <v>0</v>
      </c>
      <c r="I33" s="9"/>
      <c r="K33" s="145" t="s">
        <v>140</v>
      </c>
      <c r="L33" s="146"/>
      <c r="M33" s="64">
        <v>1</v>
      </c>
      <c r="N33" s="63">
        <v>153</v>
      </c>
      <c r="O33" s="62">
        <v>79</v>
      </c>
      <c r="P33" s="62">
        <v>0</v>
      </c>
      <c r="Q33" s="61">
        <f>IF(AND(ISBLANK(N33),ISBLANK(O33)),"",N33+O33)</f>
        <v>232</v>
      </c>
      <c r="R33" s="60">
        <f>IF(ISNUMBER($H33),1-$H33,"")</f>
        <v>1</v>
      </c>
      <c r="S33" s="9"/>
    </row>
    <row r="34" spans="1:19" ht="12.75" customHeight="1">
      <c r="A34" s="147"/>
      <c r="B34" s="148"/>
      <c r="C34" s="59">
        <v>2</v>
      </c>
      <c r="D34" s="58">
        <v>145</v>
      </c>
      <c r="E34" s="57">
        <v>71</v>
      </c>
      <c r="F34" s="57">
        <v>1</v>
      </c>
      <c r="G34" s="56">
        <f>IF(AND(ISBLANK(D34),ISBLANK(E34)),"",D34+E34)</f>
        <v>216</v>
      </c>
      <c r="H34" s="55">
        <f>IF(OR(ISNUMBER($G34),ISNUMBER($Q34)),(SIGN(N($G34)-N($Q34))+1)/2,"")</f>
        <v>0</v>
      </c>
      <c r="I34" s="9"/>
      <c r="K34" s="147"/>
      <c r="L34" s="148"/>
      <c r="M34" s="59">
        <v>2</v>
      </c>
      <c r="N34" s="58">
        <v>136</v>
      </c>
      <c r="O34" s="57">
        <v>88</v>
      </c>
      <c r="P34" s="57">
        <v>0</v>
      </c>
      <c r="Q34" s="56">
        <f>IF(AND(ISBLANK(N34),ISBLANK(O34)),"",N34+O34)</f>
        <v>224</v>
      </c>
      <c r="R34" s="55">
        <f>IF(ISNUMBER($H34),1-$H34,"")</f>
        <v>1</v>
      </c>
      <c r="S34" s="9"/>
    </row>
    <row r="35" spans="1:19" ht="12.75" customHeight="1" thickBot="1">
      <c r="A35" s="149" t="s">
        <v>139</v>
      </c>
      <c r="B35" s="150"/>
      <c r="C35" s="59">
        <v>3</v>
      </c>
      <c r="D35" s="58"/>
      <c r="E35" s="57"/>
      <c r="F35" s="57"/>
      <c r="G35" s="56">
        <f>IF(AND(ISBLANK(D35),ISBLANK(E35)),"",D35+E35)</f>
      </c>
      <c r="H35" s="55">
        <f>IF(OR(ISNUMBER($G35),ISNUMBER($Q35)),(SIGN(N($G35)-N($Q35))+1)/2,"")</f>
      </c>
      <c r="I35" s="9"/>
      <c r="K35" s="149" t="s">
        <v>119</v>
      </c>
      <c r="L35" s="150"/>
      <c r="M35" s="59">
        <v>3</v>
      </c>
      <c r="N35" s="58"/>
      <c r="O35" s="57"/>
      <c r="P35" s="57"/>
      <c r="Q35" s="56">
        <f>IF(AND(ISBLANK(N35),ISBLANK(O35)),"",N35+O35)</f>
      </c>
      <c r="R35" s="55">
        <f>IF(ISNUMBER($H35),1-$H35,"")</f>
      </c>
      <c r="S35" s="9"/>
    </row>
    <row r="36" spans="1:19" ht="12.75" customHeight="1">
      <c r="A36" s="151"/>
      <c r="B36" s="152"/>
      <c r="C36" s="54">
        <v>4</v>
      </c>
      <c r="D36" s="53"/>
      <c r="E36" s="52"/>
      <c r="F36" s="52"/>
      <c r="G36" s="51">
        <f>IF(AND(ISBLANK(D36),ISBLANK(E36)),"",D36+E36)</f>
      </c>
      <c r="H36" s="50">
        <f>IF(OR(ISNUMBER($G36),ISNUMBER($Q36)),(SIGN(N($G36)-N($Q36))+1)/2,"")</f>
      </c>
      <c r="I36" s="143">
        <f>IF(ISNUMBER(H37),(SIGN(1000*($H37-$R37)+$G37-$Q37)+1)/2,"")</f>
        <v>0</v>
      </c>
      <c r="K36" s="151"/>
      <c r="L36" s="152"/>
      <c r="M36" s="54">
        <v>4</v>
      </c>
      <c r="N36" s="53"/>
      <c r="O36" s="52"/>
      <c r="P36" s="52"/>
      <c r="Q36" s="51">
        <f>IF(AND(ISBLANK(N36),ISBLANK(O36)),"",N36+O36)</f>
      </c>
      <c r="R36" s="50">
        <f>IF(ISNUMBER($H36),1-$H36,"")</f>
      </c>
      <c r="S36" s="143">
        <f>IF(ISNUMBER($I36),1-$I36,"")</f>
        <v>1</v>
      </c>
    </row>
    <row r="37" spans="1:19" ht="15.75" customHeight="1" thickBot="1">
      <c r="A37" s="153">
        <v>15484</v>
      </c>
      <c r="B37" s="154"/>
      <c r="C37" s="49" t="s">
        <v>14</v>
      </c>
      <c r="D37" s="46">
        <f>IF(ISNUMBER($G37),SUM(D33:D36),"")</f>
        <v>294</v>
      </c>
      <c r="E37" s="48">
        <f>IF(ISNUMBER($G37),SUM(E33:E36),"")</f>
        <v>134</v>
      </c>
      <c r="F37" s="48">
        <f>IF(ISNUMBER($G37),SUM(F33:F36),"")</f>
        <v>2</v>
      </c>
      <c r="G37" s="47">
        <f>IF(SUM($G33:$G36)+SUM($Q33:$Q36)&gt;0,SUM(G33:G36),"")</f>
        <v>428</v>
      </c>
      <c r="H37" s="46">
        <f>IF(ISNUMBER($G37),SUM(H33:H36),"")</f>
        <v>0</v>
      </c>
      <c r="I37" s="144"/>
      <c r="K37" s="153">
        <v>5236</v>
      </c>
      <c r="L37" s="154"/>
      <c r="M37" s="49" t="s">
        <v>14</v>
      </c>
      <c r="N37" s="46">
        <f>IF(ISNUMBER($G37),SUM(N33:N36),"")</f>
        <v>289</v>
      </c>
      <c r="O37" s="48">
        <f>IF(ISNUMBER($G37),SUM(O33:O36),"")</f>
        <v>167</v>
      </c>
      <c r="P37" s="48">
        <f>IF(ISNUMBER($G37),SUM(P33:P36),"")</f>
        <v>0</v>
      </c>
      <c r="Q37" s="47">
        <f>IF(SUM($G33:$G36)+SUM($Q33:$Q36)&gt;0,SUM(Q33:Q36),"")</f>
        <v>456</v>
      </c>
      <c r="R37" s="46">
        <f>IF(ISNUMBER($G37),SUM(R33:R36),"")</f>
        <v>2</v>
      </c>
      <c r="S37" s="144"/>
    </row>
    <row r="38" ht="4.5" customHeight="1" thickBot="1"/>
    <row r="39" spans="1:19" ht="19.5" customHeight="1" thickBot="1">
      <c r="A39" s="45"/>
      <c r="B39" s="44"/>
      <c r="C39" s="43" t="s">
        <v>17</v>
      </c>
      <c r="D39" s="42">
        <f>IF(ISNUMBER($G39),SUM(D12,D17,D22,D27,D32,D37),"")</f>
        <v>1814</v>
      </c>
      <c r="E39" s="41">
        <f>IF(ISNUMBER($G39),SUM(E12,E17,E22,E27,E32,E37),"")</f>
        <v>855</v>
      </c>
      <c r="F39" s="41">
        <f>IF(ISNUMBER($G39),SUM(F12,F17,F22,F27,F32,F37),"")</f>
        <v>35</v>
      </c>
      <c r="G39" s="40">
        <f>IF(SUM($G$8:$G$37)+SUM($Q$8:$Q$37)&gt;0,SUM(G12,G17,G22,G27,G32,G37),"")</f>
        <v>2669</v>
      </c>
      <c r="H39" s="39">
        <f>IF(SUM($G$8:$G$37)+SUM($Q$8:$Q$37)&gt;0,SUM(H12,H17,H22,H27,H32,H37),"")</f>
        <v>7</v>
      </c>
      <c r="I39" s="38">
        <f>IF(ISNUMBER($G39),(SIGN($G39-$Q39)+1)/IF(COUNT(I$11,I$16,I$21,I$26,I$31,I$36)&gt;3,1,2),"")</f>
        <v>2</v>
      </c>
      <c r="K39" s="45"/>
      <c r="L39" s="44"/>
      <c r="M39" s="43" t="s">
        <v>17</v>
      </c>
      <c r="N39" s="42">
        <f>IF(ISNUMBER($G39),SUM(N12,N17,N22,N27,N32,N37),"")</f>
        <v>1778</v>
      </c>
      <c r="O39" s="41">
        <f>IF(ISNUMBER($G39),SUM(O12,O17,O22,O27,O32,O37),"")</f>
        <v>853</v>
      </c>
      <c r="P39" s="41">
        <f>IF(ISNUMBER($G39),SUM(P12,P17,P22,P27,P32,P37),"")</f>
        <v>24</v>
      </c>
      <c r="Q39" s="40">
        <f>IF(SUM($G$8:$G$37)+SUM($Q$8:$Q$37)&gt;0,SUM(Q12,Q17,Q22,Q27,Q32,Q37),"")</f>
        <v>2631</v>
      </c>
      <c r="R39" s="39">
        <f>IF(SUM($G$8:$G$37)+SUM($Q$8:$Q$37)&gt;0,SUM(R12,R17,R22,R27,R32,R37),"")</f>
        <v>5</v>
      </c>
      <c r="S39" s="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6"/>
      <c r="B41" s="7" t="s">
        <v>18</v>
      </c>
      <c r="C41" s="195" t="s">
        <v>138</v>
      </c>
      <c r="D41" s="195"/>
      <c r="E41" s="195"/>
      <c r="G41" s="175" t="s">
        <v>19</v>
      </c>
      <c r="H41" s="175"/>
      <c r="I41" s="37">
        <f>IF(ISNUMBER(I$39),SUM(I11,I16,I21,I26,I31,I36,I39),"")</f>
        <v>5</v>
      </c>
      <c r="K41" s="6"/>
      <c r="L41" s="7" t="s">
        <v>18</v>
      </c>
      <c r="M41" s="195" t="s">
        <v>137</v>
      </c>
      <c r="N41" s="195"/>
      <c r="O41" s="195"/>
      <c r="Q41" s="175" t="s">
        <v>19</v>
      </c>
      <c r="R41" s="175"/>
      <c r="S41" s="37">
        <f>IF(ISNUMBER(S$39),SUM(S11,S16,S21,S26,S31,S36,S39),"")</f>
        <v>3</v>
      </c>
    </row>
    <row r="42" spans="1:19" ht="18" customHeight="1">
      <c r="A42" s="6"/>
      <c r="B42" s="7" t="s">
        <v>20</v>
      </c>
      <c r="C42" s="196"/>
      <c r="D42" s="196"/>
      <c r="E42" s="196"/>
      <c r="G42" s="8"/>
      <c r="H42" s="8"/>
      <c r="I42" s="8"/>
      <c r="K42" s="6"/>
      <c r="L42" s="7" t="s">
        <v>20</v>
      </c>
      <c r="M42" s="196"/>
      <c r="N42" s="196"/>
      <c r="O42" s="196"/>
      <c r="Q42" s="8"/>
      <c r="R42" s="8"/>
      <c r="S42" s="8"/>
    </row>
    <row r="43" spans="1:19" ht="19.5" customHeight="1">
      <c r="A43" s="7" t="s">
        <v>21</v>
      </c>
      <c r="B43" s="7" t="s">
        <v>22</v>
      </c>
      <c r="C43" s="197" t="s">
        <v>136</v>
      </c>
      <c r="D43" s="197"/>
      <c r="E43" s="197"/>
      <c r="F43" s="197"/>
      <c r="G43" s="197"/>
      <c r="H43" s="197"/>
      <c r="I43" s="7"/>
      <c r="J43" s="7"/>
      <c r="K43" s="7" t="s">
        <v>23</v>
      </c>
      <c r="L43" s="198" t="s">
        <v>135</v>
      </c>
      <c r="M43" s="198"/>
      <c r="O43" s="7" t="s">
        <v>20</v>
      </c>
      <c r="P43" s="197"/>
      <c r="Q43" s="197"/>
      <c r="R43" s="197"/>
      <c r="S43" s="197"/>
    </row>
    <row r="44" spans="5:8" ht="9.75" customHeight="1">
      <c r="E44" s="6"/>
      <c r="H44" s="6"/>
    </row>
    <row r="45" ht="30" customHeight="1">
      <c r="A45" s="5" t="str">
        <f>"Technické podmínky utkání:   "&amp;$B$3&amp;IF(ISBLANK($B$3),""," – ")&amp;$L$3</f>
        <v>Technické podmínky utkání:   KK Kosmonosy "B" – TJ Autoškoda Mladá Boleslav</v>
      </c>
    </row>
    <row r="46" spans="2:11" ht="19.5" customHeight="1">
      <c r="B46" s="4" t="s">
        <v>24</v>
      </c>
      <c r="C46" s="184">
        <v>0.75</v>
      </c>
      <c r="D46" s="185"/>
      <c r="I46" s="4" t="s">
        <v>25</v>
      </c>
      <c r="J46" s="185">
        <v>19</v>
      </c>
      <c r="K46" s="185"/>
    </row>
    <row r="47" spans="2:19" ht="19.5" customHeight="1">
      <c r="B47" s="4" t="s">
        <v>26</v>
      </c>
      <c r="C47" s="186">
        <v>0.8722222222222222</v>
      </c>
      <c r="D47" s="187"/>
      <c r="I47" s="4" t="s">
        <v>27</v>
      </c>
      <c r="J47" s="187">
        <v>12</v>
      </c>
      <c r="K47" s="187"/>
      <c r="P47" s="4" t="s">
        <v>28</v>
      </c>
      <c r="Q47" s="179">
        <v>43708</v>
      </c>
      <c r="R47" s="180"/>
      <c r="S47" s="180"/>
    </row>
    <row r="48" ht="9.75" customHeight="1"/>
    <row r="49" spans="1:19" ht="15" customHeight="1">
      <c r="A49" s="176" t="s">
        <v>29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</row>
    <row r="50" spans="1:19" ht="81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4.5" customHeight="1"/>
    <row r="52" spans="1:19" ht="15" customHeight="1">
      <c r="A52" s="176" t="s">
        <v>30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" customHeight="1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</row>
    <row r="54" spans="1:19" ht="21" customHeight="1">
      <c r="A54" s="35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3" t="s">
        <v>5</v>
      </c>
      <c r="L54" s="2"/>
      <c r="M54" s="2"/>
      <c r="N54" s="2"/>
      <c r="O54" s="2"/>
      <c r="P54" s="2"/>
      <c r="Q54" s="2"/>
      <c r="R54" s="2"/>
      <c r="S54" s="34"/>
    </row>
    <row r="55" spans="1:19" ht="21" customHeight="1">
      <c r="A55" s="33"/>
      <c r="B55" s="30" t="s">
        <v>31</v>
      </c>
      <c r="C55" s="29"/>
      <c r="D55" s="31"/>
      <c r="E55" s="30" t="s">
        <v>32</v>
      </c>
      <c r="F55" s="29"/>
      <c r="G55" s="29"/>
      <c r="H55" s="29"/>
      <c r="I55" s="31"/>
      <c r="J55" s="2"/>
      <c r="K55" s="32"/>
      <c r="L55" s="30" t="s">
        <v>31</v>
      </c>
      <c r="M55" s="29"/>
      <c r="N55" s="31"/>
      <c r="O55" s="30" t="s">
        <v>32</v>
      </c>
      <c r="P55" s="29"/>
      <c r="Q55" s="29"/>
      <c r="R55" s="29"/>
      <c r="S55" s="28"/>
    </row>
    <row r="56" spans="1:19" ht="21" customHeight="1">
      <c r="A56" s="27" t="s">
        <v>33</v>
      </c>
      <c r="B56" s="23" t="s">
        <v>34</v>
      </c>
      <c r="C56" s="25"/>
      <c r="D56" s="24" t="s">
        <v>35</v>
      </c>
      <c r="E56" s="23" t="s">
        <v>34</v>
      </c>
      <c r="F56" s="22"/>
      <c r="G56" s="22"/>
      <c r="H56" s="21"/>
      <c r="I56" s="24" t="s">
        <v>35</v>
      </c>
      <c r="J56" s="2"/>
      <c r="K56" s="26" t="s">
        <v>33</v>
      </c>
      <c r="L56" s="23" t="s">
        <v>34</v>
      </c>
      <c r="M56" s="25"/>
      <c r="N56" s="24" t="s">
        <v>35</v>
      </c>
      <c r="O56" s="23" t="s">
        <v>34</v>
      </c>
      <c r="P56" s="22"/>
      <c r="Q56" s="22"/>
      <c r="R56" s="21"/>
      <c r="S56" s="20" t="s">
        <v>35</v>
      </c>
    </row>
    <row r="57" spans="1:19" ht="21" customHeight="1">
      <c r="A57" s="19"/>
      <c r="B57" s="199"/>
      <c r="C57" s="200"/>
      <c r="D57" s="17"/>
      <c r="E57" s="199"/>
      <c r="F57" s="201"/>
      <c r="G57" s="201"/>
      <c r="H57" s="200"/>
      <c r="I57" s="17"/>
      <c r="J57" s="2"/>
      <c r="K57" s="18"/>
      <c r="L57" s="199"/>
      <c r="M57" s="200"/>
      <c r="N57" s="17"/>
      <c r="O57" s="199"/>
      <c r="P57" s="201"/>
      <c r="Q57" s="201"/>
      <c r="R57" s="200"/>
      <c r="S57" s="16"/>
    </row>
    <row r="58" spans="1:19" ht="21" customHeight="1">
      <c r="A58" s="19"/>
      <c r="B58" s="199"/>
      <c r="C58" s="200"/>
      <c r="D58" s="17"/>
      <c r="E58" s="199"/>
      <c r="F58" s="201"/>
      <c r="G58" s="201"/>
      <c r="H58" s="200"/>
      <c r="I58" s="17"/>
      <c r="J58" s="2"/>
      <c r="K58" s="18"/>
      <c r="L58" s="199"/>
      <c r="M58" s="200"/>
      <c r="N58" s="17"/>
      <c r="O58" s="199"/>
      <c r="P58" s="201"/>
      <c r="Q58" s="201"/>
      <c r="R58" s="200"/>
      <c r="S58" s="16"/>
    </row>
    <row r="59" spans="1:19" ht="12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3"/>
    </row>
    <row r="60" ht="4.5" customHeight="1"/>
    <row r="61" spans="1:19" ht="15" customHeight="1">
      <c r="A61" s="189" t="s">
        <v>36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6" t="s">
        <v>37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8"/>
    </row>
    <row r="65" spans="1:19" ht="81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12"/>
      <c r="B66" s="11" t="s">
        <v>38</v>
      </c>
      <c r="C66" s="203" t="s">
        <v>134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S21:S22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G41:H41"/>
    <mergeCell ref="C46:D46"/>
    <mergeCell ref="K28:L29"/>
    <mergeCell ref="K30:L31"/>
    <mergeCell ref="K32:L32"/>
    <mergeCell ref="C41:E41"/>
    <mergeCell ref="C42:E42"/>
    <mergeCell ref="I36:I37"/>
    <mergeCell ref="Q47:S47"/>
    <mergeCell ref="A49:S49"/>
    <mergeCell ref="A50:S50"/>
    <mergeCell ref="J46:K46"/>
    <mergeCell ref="C47:D47"/>
    <mergeCell ref="J47:K47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selection activeCell="B1" sqref="B1:C2"/>
    </sheetView>
  </sheetViews>
  <sheetFormatPr defaultColWidth="9.140625" defaultRowHeight="12.75"/>
  <cols>
    <col min="1" max="1" width="10.7109375" style="264" customWidth="1"/>
    <col min="2" max="2" width="15.7109375" style="264" customWidth="1"/>
    <col min="3" max="3" width="5.7109375" style="264" customWidth="1"/>
    <col min="4" max="5" width="6.7109375" style="264" customWidth="1"/>
    <col min="6" max="6" width="4.7109375" style="264" customWidth="1"/>
    <col min="7" max="7" width="6.7109375" style="264" customWidth="1"/>
    <col min="8" max="8" width="6.28125" style="264" customWidth="1"/>
    <col min="9" max="9" width="6.7109375" style="264" customWidth="1"/>
    <col min="10" max="10" width="1.7109375" style="264" customWidth="1"/>
    <col min="11" max="11" width="10.7109375" style="264" customWidth="1"/>
    <col min="12" max="12" width="15.7109375" style="264" customWidth="1"/>
    <col min="13" max="13" width="5.7109375" style="264" customWidth="1"/>
    <col min="14" max="15" width="6.7109375" style="264" customWidth="1"/>
    <col min="16" max="16" width="4.7109375" style="264" customWidth="1"/>
    <col min="17" max="17" width="6.7109375" style="264" customWidth="1"/>
    <col min="18" max="18" width="6.28125" style="264" customWidth="1"/>
    <col min="19" max="19" width="6.7109375" style="264" customWidth="1"/>
    <col min="20" max="16384" width="9.140625" style="264" customWidth="1"/>
  </cols>
  <sheetData>
    <row r="1" spans="2:19" ht="26.25">
      <c r="B1" s="394" t="s">
        <v>0</v>
      </c>
      <c r="C1" s="394"/>
      <c r="D1" s="393" t="s">
        <v>1</v>
      </c>
      <c r="E1" s="393"/>
      <c r="F1" s="393"/>
      <c r="G1" s="393"/>
      <c r="H1" s="393"/>
      <c r="I1" s="393"/>
      <c r="K1" s="312" t="s">
        <v>2</v>
      </c>
      <c r="L1" s="392" t="s">
        <v>183</v>
      </c>
      <c r="M1" s="392"/>
      <c r="N1" s="392"/>
      <c r="O1" s="391" t="s">
        <v>3</v>
      </c>
      <c r="P1" s="391"/>
      <c r="Q1" s="390" t="s">
        <v>182</v>
      </c>
      <c r="R1" s="390"/>
      <c r="S1" s="390"/>
    </row>
    <row r="2" spans="2:3" ht="6" customHeight="1" thickBot="1">
      <c r="B2" s="389"/>
      <c r="C2" s="389"/>
    </row>
    <row r="3" spans="1:19" ht="19.5" customHeight="1" thickBot="1">
      <c r="A3" s="388" t="s">
        <v>4</v>
      </c>
      <c r="B3" s="387" t="s">
        <v>181</v>
      </c>
      <c r="C3" s="386"/>
      <c r="D3" s="386"/>
      <c r="E3" s="386"/>
      <c r="F3" s="386"/>
      <c r="G3" s="386"/>
      <c r="H3" s="386"/>
      <c r="I3" s="385"/>
      <c r="K3" s="388" t="s">
        <v>5</v>
      </c>
      <c r="L3" s="387" t="s">
        <v>180</v>
      </c>
      <c r="M3" s="386"/>
      <c r="N3" s="386"/>
      <c r="O3" s="386"/>
      <c r="P3" s="386"/>
      <c r="Q3" s="386"/>
      <c r="R3" s="386"/>
      <c r="S3" s="385"/>
    </row>
    <row r="4" ht="4.5" customHeight="1" thickBot="1"/>
    <row r="5" spans="1:19" ht="12.75" customHeight="1">
      <c r="A5" s="384" t="s">
        <v>6</v>
      </c>
      <c r="B5" s="383"/>
      <c r="C5" s="382" t="s">
        <v>7</v>
      </c>
      <c r="D5" s="381" t="s">
        <v>8</v>
      </c>
      <c r="E5" s="380"/>
      <c r="F5" s="380"/>
      <c r="G5" s="379"/>
      <c r="H5" s="378" t="s">
        <v>9</v>
      </c>
      <c r="I5" s="377"/>
      <c r="K5" s="384" t="s">
        <v>6</v>
      </c>
      <c r="L5" s="383"/>
      <c r="M5" s="382" t="s">
        <v>7</v>
      </c>
      <c r="N5" s="381" t="s">
        <v>8</v>
      </c>
      <c r="O5" s="380"/>
      <c r="P5" s="380"/>
      <c r="Q5" s="379"/>
      <c r="R5" s="378" t="s">
        <v>9</v>
      </c>
      <c r="S5" s="377"/>
    </row>
    <row r="6" spans="1:19" ht="12.75" customHeight="1" thickBot="1">
      <c r="A6" s="376" t="s">
        <v>10</v>
      </c>
      <c r="B6" s="375"/>
      <c r="C6" s="374"/>
      <c r="D6" s="373" t="s">
        <v>11</v>
      </c>
      <c r="E6" s="372" t="s">
        <v>12</v>
      </c>
      <c r="F6" s="372" t="s">
        <v>13</v>
      </c>
      <c r="G6" s="371" t="s">
        <v>14</v>
      </c>
      <c r="H6" s="370" t="s">
        <v>15</v>
      </c>
      <c r="I6" s="369" t="s">
        <v>16</v>
      </c>
      <c r="K6" s="376" t="s">
        <v>10</v>
      </c>
      <c r="L6" s="375"/>
      <c r="M6" s="374"/>
      <c r="N6" s="373" t="s">
        <v>11</v>
      </c>
      <c r="O6" s="372" t="s">
        <v>12</v>
      </c>
      <c r="P6" s="372" t="s">
        <v>13</v>
      </c>
      <c r="Q6" s="371" t="s">
        <v>14</v>
      </c>
      <c r="R6" s="370" t="s">
        <v>15</v>
      </c>
      <c r="S6" s="369" t="s">
        <v>16</v>
      </c>
    </row>
    <row r="7" spans="1:12" ht="4.5" customHeight="1" thickBot="1">
      <c r="A7" s="368"/>
      <c r="B7" s="368"/>
      <c r="K7" s="368"/>
      <c r="L7" s="368"/>
    </row>
    <row r="8" spans="1:19" ht="12.75" customHeight="1">
      <c r="A8" s="367" t="s">
        <v>179</v>
      </c>
      <c r="B8" s="366"/>
      <c r="C8" s="365">
        <v>1</v>
      </c>
      <c r="D8" s="364">
        <v>146</v>
      </c>
      <c r="E8" s="363">
        <v>63</v>
      </c>
      <c r="F8" s="363">
        <v>1</v>
      </c>
      <c r="G8" s="362">
        <v>209</v>
      </c>
      <c r="H8" s="361">
        <v>0</v>
      </c>
      <c r="I8" s="351"/>
      <c r="K8" s="367" t="s">
        <v>178</v>
      </c>
      <c r="L8" s="366"/>
      <c r="M8" s="365">
        <v>1</v>
      </c>
      <c r="N8" s="364">
        <v>137</v>
      </c>
      <c r="O8" s="363">
        <v>78</v>
      </c>
      <c r="P8" s="363">
        <v>3</v>
      </c>
      <c r="Q8" s="362">
        <v>215</v>
      </c>
      <c r="R8" s="361">
        <v>1</v>
      </c>
      <c r="S8" s="351"/>
    </row>
    <row r="9" spans="1:19" ht="12.75" customHeight="1">
      <c r="A9" s="360"/>
      <c r="B9" s="359"/>
      <c r="C9" s="356">
        <v>2</v>
      </c>
      <c r="D9" s="355">
        <v>133</v>
      </c>
      <c r="E9" s="354">
        <v>63</v>
      </c>
      <c r="F9" s="354">
        <v>3</v>
      </c>
      <c r="G9" s="353">
        <v>196</v>
      </c>
      <c r="H9" s="352">
        <v>0</v>
      </c>
      <c r="I9" s="351"/>
      <c r="K9" s="360"/>
      <c r="L9" s="359"/>
      <c r="M9" s="356">
        <v>2</v>
      </c>
      <c r="N9" s="355">
        <v>153</v>
      </c>
      <c r="O9" s="354">
        <v>63</v>
      </c>
      <c r="P9" s="354">
        <v>1</v>
      </c>
      <c r="Q9" s="353">
        <v>216</v>
      </c>
      <c r="R9" s="352">
        <v>1</v>
      </c>
      <c r="S9" s="351"/>
    </row>
    <row r="10" spans="1:19" ht="12.75" customHeight="1" thickBot="1">
      <c r="A10" s="358" t="s">
        <v>177</v>
      </c>
      <c r="B10" s="357"/>
      <c r="C10" s="356">
        <v>3</v>
      </c>
      <c r="D10" s="355"/>
      <c r="E10" s="354"/>
      <c r="F10" s="354"/>
      <c r="G10" s="353" t="s">
        <v>163</v>
      </c>
      <c r="H10" s="352" t="s">
        <v>163</v>
      </c>
      <c r="I10" s="351"/>
      <c r="K10" s="358" t="s">
        <v>86</v>
      </c>
      <c r="L10" s="357"/>
      <c r="M10" s="356">
        <v>3</v>
      </c>
      <c r="N10" s="355"/>
      <c r="O10" s="354"/>
      <c r="P10" s="354"/>
      <c r="Q10" s="353" t="s">
        <v>163</v>
      </c>
      <c r="R10" s="352" t="s">
        <v>163</v>
      </c>
      <c r="S10" s="351"/>
    </row>
    <row r="11" spans="1:19" ht="12.75" customHeight="1">
      <c r="A11" s="350"/>
      <c r="B11" s="349"/>
      <c r="C11" s="348">
        <v>4</v>
      </c>
      <c r="D11" s="347"/>
      <c r="E11" s="346"/>
      <c r="F11" s="346"/>
      <c r="G11" s="345" t="s">
        <v>163</v>
      </c>
      <c r="H11" s="344" t="s">
        <v>163</v>
      </c>
      <c r="I11" s="343">
        <v>0</v>
      </c>
      <c r="K11" s="350"/>
      <c r="L11" s="349"/>
      <c r="M11" s="348">
        <v>4</v>
      </c>
      <c r="N11" s="347"/>
      <c r="O11" s="346"/>
      <c r="P11" s="346"/>
      <c r="Q11" s="345" t="s">
        <v>163</v>
      </c>
      <c r="R11" s="344" t="s">
        <v>163</v>
      </c>
      <c r="S11" s="343">
        <v>1</v>
      </c>
    </row>
    <row r="12" spans="1:19" ht="15.75" customHeight="1" thickBot="1">
      <c r="A12" s="342">
        <v>21434</v>
      </c>
      <c r="B12" s="341"/>
      <c r="C12" s="340" t="s">
        <v>14</v>
      </c>
      <c r="D12" s="337">
        <v>279</v>
      </c>
      <c r="E12" s="339">
        <v>126</v>
      </c>
      <c r="F12" s="339">
        <v>4</v>
      </c>
      <c r="G12" s="338">
        <v>405</v>
      </c>
      <c r="H12" s="337">
        <v>0</v>
      </c>
      <c r="I12" s="336"/>
      <c r="K12" s="342">
        <v>11908</v>
      </c>
      <c r="L12" s="341"/>
      <c r="M12" s="340" t="s">
        <v>14</v>
      </c>
      <c r="N12" s="337">
        <v>290</v>
      </c>
      <c r="O12" s="339">
        <v>141</v>
      </c>
      <c r="P12" s="339">
        <v>4</v>
      </c>
      <c r="Q12" s="338">
        <v>431</v>
      </c>
      <c r="R12" s="337">
        <v>2</v>
      </c>
      <c r="S12" s="336"/>
    </row>
    <row r="13" spans="1:19" ht="12.75" customHeight="1">
      <c r="A13" s="367" t="s">
        <v>176</v>
      </c>
      <c r="B13" s="366"/>
      <c r="C13" s="365">
        <v>1</v>
      </c>
      <c r="D13" s="364">
        <v>156</v>
      </c>
      <c r="E13" s="363">
        <v>88</v>
      </c>
      <c r="F13" s="363">
        <v>0</v>
      </c>
      <c r="G13" s="362">
        <v>244</v>
      </c>
      <c r="H13" s="361">
        <v>1</v>
      </c>
      <c r="I13" s="351"/>
      <c r="K13" s="367" t="s">
        <v>175</v>
      </c>
      <c r="L13" s="366"/>
      <c r="M13" s="365">
        <v>1</v>
      </c>
      <c r="N13" s="364">
        <v>148</v>
      </c>
      <c r="O13" s="363">
        <v>59</v>
      </c>
      <c r="P13" s="363">
        <v>7</v>
      </c>
      <c r="Q13" s="362">
        <v>207</v>
      </c>
      <c r="R13" s="361">
        <v>0</v>
      </c>
      <c r="S13" s="351"/>
    </row>
    <row r="14" spans="1:19" ht="12.75" customHeight="1">
      <c r="A14" s="360"/>
      <c r="B14" s="359"/>
      <c r="C14" s="356">
        <v>2</v>
      </c>
      <c r="D14" s="355">
        <v>158</v>
      </c>
      <c r="E14" s="354">
        <v>77</v>
      </c>
      <c r="F14" s="354">
        <v>0</v>
      </c>
      <c r="G14" s="353">
        <v>235</v>
      </c>
      <c r="H14" s="352">
        <v>1</v>
      </c>
      <c r="I14" s="351"/>
      <c r="K14" s="360"/>
      <c r="L14" s="359"/>
      <c r="M14" s="356">
        <v>2</v>
      </c>
      <c r="N14" s="355">
        <v>154</v>
      </c>
      <c r="O14" s="354">
        <v>72</v>
      </c>
      <c r="P14" s="354">
        <v>2</v>
      </c>
      <c r="Q14" s="353">
        <v>226</v>
      </c>
      <c r="R14" s="352">
        <v>0</v>
      </c>
      <c r="S14" s="351"/>
    </row>
    <row r="15" spans="1:19" ht="12.75" customHeight="1" thickBot="1">
      <c r="A15" s="358" t="s">
        <v>93</v>
      </c>
      <c r="B15" s="357"/>
      <c r="C15" s="356">
        <v>3</v>
      </c>
      <c r="D15" s="355"/>
      <c r="E15" s="354"/>
      <c r="F15" s="354"/>
      <c r="G15" s="353" t="s">
        <v>163</v>
      </c>
      <c r="H15" s="352" t="s">
        <v>163</v>
      </c>
      <c r="I15" s="351"/>
      <c r="K15" s="358" t="s">
        <v>174</v>
      </c>
      <c r="L15" s="357"/>
      <c r="M15" s="356">
        <v>3</v>
      </c>
      <c r="N15" s="355"/>
      <c r="O15" s="354"/>
      <c r="P15" s="354"/>
      <c r="Q15" s="353" t="s">
        <v>163</v>
      </c>
      <c r="R15" s="352" t="s">
        <v>163</v>
      </c>
      <c r="S15" s="351"/>
    </row>
    <row r="16" spans="1:19" ht="12.75" customHeight="1">
      <c r="A16" s="350"/>
      <c r="B16" s="349"/>
      <c r="C16" s="348">
        <v>4</v>
      </c>
      <c r="D16" s="347"/>
      <c r="E16" s="346"/>
      <c r="F16" s="346"/>
      <c r="G16" s="345" t="s">
        <v>163</v>
      </c>
      <c r="H16" s="344" t="s">
        <v>163</v>
      </c>
      <c r="I16" s="343">
        <v>1</v>
      </c>
      <c r="K16" s="350"/>
      <c r="L16" s="349"/>
      <c r="M16" s="348">
        <v>4</v>
      </c>
      <c r="N16" s="347"/>
      <c r="O16" s="346"/>
      <c r="P16" s="346"/>
      <c r="Q16" s="345" t="s">
        <v>163</v>
      </c>
      <c r="R16" s="344" t="s">
        <v>163</v>
      </c>
      <c r="S16" s="343">
        <v>0</v>
      </c>
    </row>
    <row r="17" spans="1:19" ht="15.75" customHeight="1" thickBot="1">
      <c r="A17" s="342">
        <v>1256</v>
      </c>
      <c r="B17" s="341"/>
      <c r="C17" s="340" t="s">
        <v>14</v>
      </c>
      <c r="D17" s="337">
        <v>314</v>
      </c>
      <c r="E17" s="339">
        <v>165</v>
      </c>
      <c r="F17" s="339">
        <v>0</v>
      </c>
      <c r="G17" s="338">
        <v>479</v>
      </c>
      <c r="H17" s="337">
        <v>2</v>
      </c>
      <c r="I17" s="336"/>
      <c r="K17" s="342">
        <v>20779</v>
      </c>
      <c r="L17" s="341"/>
      <c r="M17" s="340" t="s">
        <v>14</v>
      </c>
      <c r="N17" s="337">
        <v>302</v>
      </c>
      <c r="O17" s="339">
        <v>131</v>
      </c>
      <c r="P17" s="339">
        <v>9</v>
      </c>
      <c r="Q17" s="338">
        <v>433</v>
      </c>
      <c r="R17" s="337">
        <v>0</v>
      </c>
      <c r="S17" s="336"/>
    </row>
    <row r="18" spans="1:19" ht="12.75" customHeight="1">
      <c r="A18" s="367" t="s">
        <v>173</v>
      </c>
      <c r="B18" s="366"/>
      <c r="C18" s="365">
        <v>1</v>
      </c>
      <c r="D18" s="364">
        <v>144</v>
      </c>
      <c r="E18" s="363">
        <v>79</v>
      </c>
      <c r="F18" s="363">
        <v>2</v>
      </c>
      <c r="G18" s="362">
        <v>223</v>
      </c>
      <c r="H18" s="361">
        <v>0</v>
      </c>
      <c r="I18" s="351"/>
      <c r="K18" s="367" t="s">
        <v>172</v>
      </c>
      <c r="L18" s="366"/>
      <c r="M18" s="365">
        <v>1</v>
      </c>
      <c r="N18" s="364">
        <v>155</v>
      </c>
      <c r="O18" s="363">
        <v>78</v>
      </c>
      <c r="P18" s="363">
        <v>1</v>
      </c>
      <c r="Q18" s="362">
        <v>233</v>
      </c>
      <c r="R18" s="361">
        <v>1</v>
      </c>
      <c r="S18" s="351"/>
    </row>
    <row r="19" spans="1:19" ht="12.75" customHeight="1">
      <c r="A19" s="360"/>
      <c r="B19" s="359"/>
      <c r="C19" s="356">
        <v>2</v>
      </c>
      <c r="D19" s="355">
        <v>145</v>
      </c>
      <c r="E19" s="354">
        <v>59</v>
      </c>
      <c r="F19" s="354">
        <v>3</v>
      </c>
      <c r="G19" s="353">
        <v>204</v>
      </c>
      <c r="H19" s="352">
        <v>1</v>
      </c>
      <c r="I19" s="351"/>
      <c r="K19" s="360"/>
      <c r="L19" s="359"/>
      <c r="M19" s="356">
        <v>2</v>
      </c>
      <c r="N19" s="355">
        <v>152</v>
      </c>
      <c r="O19" s="354">
        <v>42</v>
      </c>
      <c r="P19" s="354">
        <v>7</v>
      </c>
      <c r="Q19" s="353">
        <v>194</v>
      </c>
      <c r="R19" s="352">
        <v>0</v>
      </c>
      <c r="S19" s="351"/>
    </row>
    <row r="20" spans="1:19" ht="12.75" customHeight="1" thickBot="1">
      <c r="A20" s="358" t="s">
        <v>171</v>
      </c>
      <c r="B20" s="357"/>
      <c r="C20" s="356">
        <v>3</v>
      </c>
      <c r="D20" s="355"/>
      <c r="E20" s="354"/>
      <c r="F20" s="354"/>
      <c r="G20" s="353" t="s">
        <v>163</v>
      </c>
      <c r="H20" s="352" t="s">
        <v>163</v>
      </c>
      <c r="I20" s="351"/>
      <c r="K20" s="358" t="s">
        <v>39</v>
      </c>
      <c r="L20" s="357"/>
      <c r="M20" s="356">
        <v>3</v>
      </c>
      <c r="N20" s="355"/>
      <c r="O20" s="354"/>
      <c r="P20" s="354"/>
      <c r="Q20" s="353" t="s">
        <v>163</v>
      </c>
      <c r="R20" s="352" t="s">
        <v>163</v>
      </c>
      <c r="S20" s="351"/>
    </row>
    <row r="21" spans="1:19" ht="12.75" customHeight="1">
      <c r="A21" s="350"/>
      <c r="B21" s="349"/>
      <c r="C21" s="348">
        <v>4</v>
      </c>
      <c r="D21" s="347"/>
      <c r="E21" s="346"/>
      <c r="F21" s="346"/>
      <c r="G21" s="345" t="s">
        <v>163</v>
      </c>
      <c r="H21" s="344" t="s">
        <v>163</v>
      </c>
      <c r="I21" s="343">
        <v>0.5</v>
      </c>
      <c r="K21" s="350"/>
      <c r="L21" s="349"/>
      <c r="M21" s="348">
        <v>4</v>
      </c>
      <c r="N21" s="347"/>
      <c r="O21" s="346"/>
      <c r="P21" s="346"/>
      <c r="Q21" s="345" t="s">
        <v>163</v>
      </c>
      <c r="R21" s="344" t="s">
        <v>163</v>
      </c>
      <c r="S21" s="343">
        <v>0.5</v>
      </c>
    </row>
    <row r="22" spans="1:19" ht="15.75" customHeight="1" thickBot="1">
      <c r="A22" s="342">
        <v>1002</v>
      </c>
      <c r="B22" s="341"/>
      <c r="C22" s="340" t="s">
        <v>14</v>
      </c>
      <c r="D22" s="337">
        <v>289</v>
      </c>
      <c r="E22" s="339">
        <v>138</v>
      </c>
      <c r="F22" s="339">
        <v>5</v>
      </c>
      <c r="G22" s="338">
        <v>427</v>
      </c>
      <c r="H22" s="337">
        <v>1</v>
      </c>
      <c r="I22" s="336"/>
      <c r="K22" s="342">
        <v>17882</v>
      </c>
      <c r="L22" s="341"/>
      <c r="M22" s="340" t="s">
        <v>14</v>
      </c>
      <c r="N22" s="337">
        <v>307</v>
      </c>
      <c r="O22" s="339">
        <v>120</v>
      </c>
      <c r="P22" s="339">
        <v>8</v>
      </c>
      <c r="Q22" s="338">
        <v>427</v>
      </c>
      <c r="R22" s="337">
        <v>1</v>
      </c>
      <c r="S22" s="336"/>
    </row>
    <row r="23" spans="1:19" ht="12.75" customHeight="1">
      <c r="A23" s="367" t="s">
        <v>170</v>
      </c>
      <c r="B23" s="366"/>
      <c r="C23" s="365">
        <v>1</v>
      </c>
      <c r="D23" s="364">
        <v>130</v>
      </c>
      <c r="E23" s="363">
        <v>87</v>
      </c>
      <c r="F23" s="363">
        <v>2</v>
      </c>
      <c r="G23" s="362">
        <v>217</v>
      </c>
      <c r="H23" s="361">
        <v>1</v>
      </c>
      <c r="I23" s="351"/>
      <c r="K23" s="367" t="s">
        <v>169</v>
      </c>
      <c r="L23" s="366"/>
      <c r="M23" s="365">
        <v>1</v>
      </c>
      <c r="N23" s="364">
        <v>150</v>
      </c>
      <c r="O23" s="363">
        <v>54</v>
      </c>
      <c r="P23" s="363">
        <v>1</v>
      </c>
      <c r="Q23" s="362">
        <v>204</v>
      </c>
      <c r="R23" s="361">
        <v>0</v>
      </c>
      <c r="S23" s="351"/>
    </row>
    <row r="24" spans="1:19" ht="12.75" customHeight="1">
      <c r="A24" s="360"/>
      <c r="B24" s="359"/>
      <c r="C24" s="356">
        <v>2</v>
      </c>
      <c r="D24" s="355">
        <v>159</v>
      </c>
      <c r="E24" s="354">
        <v>88</v>
      </c>
      <c r="F24" s="354">
        <v>0</v>
      </c>
      <c r="G24" s="353">
        <v>247</v>
      </c>
      <c r="H24" s="352">
        <v>1</v>
      </c>
      <c r="I24" s="351"/>
      <c r="K24" s="360"/>
      <c r="L24" s="359"/>
      <c r="M24" s="356">
        <v>2</v>
      </c>
      <c r="N24" s="355">
        <v>160</v>
      </c>
      <c r="O24" s="354">
        <v>68</v>
      </c>
      <c r="P24" s="354">
        <v>7</v>
      </c>
      <c r="Q24" s="353">
        <v>228</v>
      </c>
      <c r="R24" s="352">
        <v>0</v>
      </c>
      <c r="S24" s="351"/>
    </row>
    <row r="25" spans="1:19" ht="12.75" customHeight="1" thickBot="1">
      <c r="A25" s="358" t="s">
        <v>168</v>
      </c>
      <c r="B25" s="357"/>
      <c r="C25" s="356">
        <v>3</v>
      </c>
      <c r="D25" s="355"/>
      <c r="E25" s="354"/>
      <c r="F25" s="354"/>
      <c r="G25" s="353" t="s">
        <v>163</v>
      </c>
      <c r="H25" s="352" t="s">
        <v>163</v>
      </c>
      <c r="I25" s="351"/>
      <c r="K25" s="358" t="s">
        <v>39</v>
      </c>
      <c r="L25" s="357"/>
      <c r="M25" s="356">
        <v>3</v>
      </c>
      <c r="N25" s="355"/>
      <c r="O25" s="354"/>
      <c r="P25" s="354"/>
      <c r="Q25" s="353" t="s">
        <v>163</v>
      </c>
      <c r="R25" s="352" t="s">
        <v>163</v>
      </c>
      <c r="S25" s="351"/>
    </row>
    <row r="26" spans="1:19" ht="12.75" customHeight="1">
      <c r="A26" s="350"/>
      <c r="B26" s="349"/>
      <c r="C26" s="348">
        <v>4</v>
      </c>
      <c r="D26" s="347"/>
      <c r="E26" s="346"/>
      <c r="F26" s="346"/>
      <c r="G26" s="345" t="s">
        <v>163</v>
      </c>
      <c r="H26" s="344" t="s">
        <v>163</v>
      </c>
      <c r="I26" s="343">
        <v>1</v>
      </c>
      <c r="K26" s="350"/>
      <c r="L26" s="349"/>
      <c r="M26" s="348">
        <v>4</v>
      </c>
      <c r="N26" s="347"/>
      <c r="O26" s="346"/>
      <c r="P26" s="346"/>
      <c r="Q26" s="345" t="s">
        <v>163</v>
      </c>
      <c r="R26" s="344" t="s">
        <v>163</v>
      </c>
      <c r="S26" s="343">
        <v>0</v>
      </c>
    </row>
    <row r="27" spans="1:19" ht="15.75" customHeight="1" thickBot="1">
      <c r="A27" s="342">
        <v>1065</v>
      </c>
      <c r="B27" s="341"/>
      <c r="C27" s="340" t="s">
        <v>14</v>
      </c>
      <c r="D27" s="337">
        <v>289</v>
      </c>
      <c r="E27" s="339">
        <v>175</v>
      </c>
      <c r="F27" s="339">
        <v>2</v>
      </c>
      <c r="G27" s="338">
        <v>464</v>
      </c>
      <c r="H27" s="337">
        <v>2</v>
      </c>
      <c r="I27" s="336"/>
      <c r="K27" s="342">
        <v>20299</v>
      </c>
      <c r="L27" s="341"/>
      <c r="M27" s="340" t="s">
        <v>14</v>
      </c>
      <c r="N27" s="337">
        <v>310</v>
      </c>
      <c r="O27" s="339">
        <v>122</v>
      </c>
      <c r="P27" s="339">
        <v>8</v>
      </c>
      <c r="Q27" s="338">
        <v>432</v>
      </c>
      <c r="R27" s="337">
        <v>0</v>
      </c>
      <c r="S27" s="336"/>
    </row>
    <row r="28" spans="1:19" ht="12.75" customHeight="1">
      <c r="A28" s="367" t="s">
        <v>167</v>
      </c>
      <c r="B28" s="366"/>
      <c r="C28" s="365">
        <v>1</v>
      </c>
      <c r="D28" s="364">
        <v>124</v>
      </c>
      <c r="E28" s="363">
        <v>68</v>
      </c>
      <c r="F28" s="363">
        <v>5</v>
      </c>
      <c r="G28" s="362">
        <v>192</v>
      </c>
      <c r="H28" s="361">
        <v>0</v>
      </c>
      <c r="I28" s="351"/>
      <c r="K28" s="367" t="s">
        <v>166</v>
      </c>
      <c r="L28" s="366"/>
      <c r="M28" s="365">
        <v>1</v>
      </c>
      <c r="N28" s="364">
        <v>156</v>
      </c>
      <c r="O28" s="363">
        <v>53</v>
      </c>
      <c r="P28" s="363">
        <v>4</v>
      </c>
      <c r="Q28" s="362">
        <v>209</v>
      </c>
      <c r="R28" s="361">
        <v>1</v>
      </c>
      <c r="S28" s="351"/>
    </row>
    <row r="29" spans="1:19" ht="12.75" customHeight="1">
      <c r="A29" s="360"/>
      <c r="B29" s="359"/>
      <c r="C29" s="356">
        <v>2</v>
      </c>
      <c r="D29" s="355">
        <v>135</v>
      </c>
      <c r="E29" s="354">
        <v>63</v>
      </c>
      <c r="F29" s="354">
        <v>4</v>
      </c>
      <c r="G29" s="353">
        <v>198</v>
      </c>
      <c r="H29" s="352">
        <v>0</v>
      </c>
      <c r="I29" s="351"/>
      <c r="K29" s="360"/>
      <c r="L29" s="359"/>
      <c r="M29" s="356">
        <v>2</v>
      </c>
      <c r="N29" s="355">
        <v>154</v>
      </c>
      <c r="O29" s="354">
        <v>54</v>
      </c>
      <c r="P29" s="354">
        <v>2</v>
      </c>
      <c r="Q29" s="353">
        <v>208</v>
      </c>
      <c r="R29" s="352">
        <v>1</v>
      </c>
      <c r="S29" s="351"/>
    </row>
    <row r="30" spans="1:19" ht="12.75" customHeight="1" thickBot="1">
      <c r="A30" s="358" t="s">
        <v>91</v>
      </c>
      <c r="B30" s="357"/>
      <c r="C30" s="356">
        <v>3</v>
      </c>
      <c r="D30" s="355"/>
      <c r="E30" s="354"/>
      <c r="F30" s="354"/>
      <c r="G30" s="353" t="s">
        <v>163</v>
      </c>
      <c r="H30" s="352" t="s">
        <v>163</v>
      </c>
      <c r="I30" s="351"/>
      <c r="K30" s="358" t="s">
        <v>39</v>
      </c>
      <c r="L30" s="357"/>
      <c r="M30" s="356">
        <v>3</v>
      </c>
      <c r="N30" s="355"/>
      <c r="O30" s="354"/>
      <c r="P30" s="354"/>
      <c r="Q30" s="353" t="s">
        <v>163</v>
      </c>
      <c r="R30" s="352" t="s">
        <v>163</v>
      </c>
      <c r="S30" s="351"/>
    </row>
    <row r="31" spans="1:19" ht="12.75" customHeight="1">
      <c r="A31" s="350"/>
      <c r="B31" s="349"/>
      <c r="C31" s="348">
        <v>4</v>
      </c>
      <c r="D31" s="347"/>
      <c r="E31" s="346"/>
      <c r="F31" s="346"/>
      <c r="G31" s="345" t="s">
        <v>163</v>
      </c>
      <c r="H31" s="344" t="s">
        <v>163</v>
      </c>
      <c r="I31" s="343">
        <v>0</v>
      </c>
      <c r="K31" s="350"/>
      <c r="L31" s="349"/>
      <c r="M31" s="348">
        <v>4</v>
      </c>
      <c r="N31" s="347"/>
      <c r="O31" s="346"/>
      <c r="P31" s="346"/>
      <c r="Q31" s="345" t="s">
        <v>163</v>
      </c>
      <c r="R31" s="344" t="s">
        <v>163</v>
      </c>
      <c r="S31" s="343">
        <v>1</v>
      </c>
    </row>
    <row r="32" spans="1:19" ht="15.75" customHeight="1" thickBot="1">
      <c r="A32" s="342">
        <v>1198</v>
      </c>
      <c r="B32" s="341"/>
      <c r="C32" s="340" t="s">
        <v>14</v>
      </c>
      <c r="D32" s="337">
        <v>259</v>
      </c>
      <c r="E32" s="339">
        <v>131</v>
      </c>
      <c r="F32" s="339">
        <v>9</v>
      </c>
      <c r="G32" s="338">
        <v>390</v>
      </c>
      <c r="H32" s="337">
        <v>0</v>
      </c>
      <c r="I32" s="336"/>
      <c r="K32" s="342">
        <v>1181</v>
      </c>
      <c r="L32" s="341"/>
      <c r="M32" s="340" t="s">
        <v>14</v>
      </c>
      <c r="N32" s="337">
        <v>310</v>
      </c>
      <c r="O32" s="339">
        <v>107</v>
      </c>
      <c r="P32" s="339">
        <v>6</v>
      </c>
      <c r="Q32" s="338">
        <v>417</v>
      </c>
      <c r="R32" s="337">
        <v>2</v>
      </c>
      <c r="S32" s="336"/>
    </row>
    <row r="33" spans="1:19" ht="12.75" customHeight="1">
      <c r="A33" s="367" t="s">
        <v>165</v>
      </c>
      <c r="B33" s="366"/>
      <c r="C33" s="365">
        <v>1</v>
      </c>
      <c r="D33" s="364">
        <v>146</v>
      </c>
      <c r="E33" s="363">
        <v>47</v>
      </c>
      <c r="F33" s="363">
        <v>6</v>
      </c>
      <c r="G33" s="362">
        <v>193</v>
      </c>
      <c r="H33" s="361">
        <v>0</v>
      </c>
      <c r="I33" s="351"/>
      <c r="K33" s="367" t="s">
        <v>164</v>
      </c>
      <c r="L33" s="366"/>
      <c r="M33" s="365">
        <v>1</v>
      </c>
      <c r="N33" s="364">
        <v>146</v>
      </c>
      <c r="O33" s="363">
        <v>63</v>
      </c>
      <c r="P33" s="363">
        <v>3</v>
      </c>
      <c r="Q33" s="362">
        <v>209</v>
      </c>
      <c r="R33" s="361">
        <v>1</v>
      </c>
      <c r="S33" s="351"/>
    </row>
    <row r="34" spans="1:19" ht="12.75" customHeight="1">
      <c r="A34" s="360"/>
      <c r="B34" s="359"/>
      <c r="C34" s="356">
        <v>2</v>
      </c>
      <c r="D34" s="355">
        <v>134</v>
      </c>
      <c r="E34" s="354">
        <v>53</v>
      </c>
      <c r="F34" s="354">
        <v>3</v>
      </c>
      <c r="G34" s="353">
        <v>187</v>
      </c>
      <c r="H34" s="352">
        <v>0</v>
      </c>
      <c r="I34" s="351"/>
      <c r="K34" s="360"/>
      <c r="L34" s="359"/>
      <c r="M34" s="356">
        <v>2</v>
      </c>
      <c r="N34" s="355">
        <v>160</v>
      </c>
      <c r="O34" s="354">
        <v>79</v>
      </c>
      <c r="P34" s="354">
        <v>2</v>
      </c>
      <c r="Q34" s="353">
        <v>239</v>
      </c>
      <c r="R34" s="352">
        <v>1</v>
      </c>
      <c r="S34" s="351"/>
    </row>
    <row r="35" spans="1:19" ht="12.75" customHeight="1" thickBot="1">
      <c r="A35" s="358" t="s">
        <v>39</v>
      </c>
      <c r="B35" s="357"/>
      <c r="C35" s="356">
        <v>3</v>
      </c>
      <c r="D35" s="355"/>
      <c r="E35" s="354"/>
      <c r="F35" s="354"/>
      <c r="G35" s="353" t="s">
        <v>163</v>
      </c>
      <c r="H35" s="352" t="s">
        <v>163</v>
      </c>
      <c r="I35" s="351"/>
      <c r="K35" s="358" t="s">
        <v>66</v>
      </c>
      <c r="L35" s="357"/>
      <c r="M35" s="356">
        <v>3</v>
      </c>
      <c r="N35" s="355"/>
      <c r="O35" s="354"/>
      <c r="P35" s="354"/>
      <c r="Q35" s="353" t="s">
        <v>163</v>
      </c>
      <c r="R35" s="352" t="s">
        <v>163</v>
      </c>
      <c r="S35" s="351"/>
    </row>
    <row r="36" spans="1:19" ht="12.75" customHeight="1">
      <c r="A36" s="350"/>
      <c r="B36" s="349"/>
      <c r="C36" s="348">
        <v>4</v>
      </c>
      <c r="D36" s="347"/>
      <c r="E36" s="346"/>
      <c r="F36" s="346"/>
      <c r="G36" s="345" t="s">
        <v>163</v>
      </c>
      <c r="H36" s="344" t="s">
        <v>163</v>
      </c>
      <c r="I36" s="343">
        <v>0</v>
      </c>
      <c r="K36" s="350"/>
      <c r="L36" s="349"/>
      <c r="M36" s="348">
        <v>4</v>
      </c>
      <c r="N36" s="347"/>
      <c r="O36" s="346"/>
      <c r="P36" s="346"/>
      <c r="Q36" s="345" t="s">
        <v>163</v>
      </c>
      <c r="R36" s="344" t="s">
        <v>163</v>
      </c>
      <c r="S36" s="343">
        <v>1</v>
      </c>
    </row>
    <row r="37" spans="1:19" ht="15.75" customHeight="1" thickBot="1">
      <c r="A37" s="342">
        <v>15733</v>
      </c>
      <c r="B37" s="341"/>
      <c r="C37" s="340" t="s">
        <v>14</v>
      </c>
      <c r="D37" s="337">
        <v>280</v>
      </c>
      <c r="E37" s="339">
        <v>100</v>
      </c>
      <c r="F37" s="339">
        <v>9</v>
      </c>
      <c r="G37" s="338">
        <v>380</v>
      </c>
      <c r="H37" s="337">
        <v>0</v>
      </c>
      <c r="I37" s="336"/>
      <c r="K37" s="342">
        <v>10745</v>
      </c>
      <c r="L37" s="341"/>
      <c r="M37" s="340" t="s">
        <v>14</v>
      </c>
      <c r="N37" s="337">
        <v>306</v>
      </c>
      <c r="O37" s="339">
        <v>142</v>
      </c>
      <c r="P37" s="339">
        <v>5</v>
      </c>
      <c r="Q37" s="338">
        <v>448</v>
      </c>
      <c r="R37" s="337">
        <v>2</v>
      </c>
      <c r="S37" s="336"/>
    </row>
    <row r="38" ht="4.5" customHeight="1" thickBot="1"/>
    <row r="39" spans="1:19" ht="19.5" customHeight="1" thickBot="1">
      <c r="A39" s="335"/>
      <c r="B39" s="334"/>
      <c r="C39" s="333" t="s">
        <v>17</v>
      </c>
      <c r="D39" s="332">
        <v>1710</v>
      </c>
      <c r="E39" s="331">
        <v>835</v>
      </c>
      <c r="F39" s="331">
        <v>29</v>
      </c>
      <c r="G39" s="330">
        <v>2545</v>
      </c>
      <c r="H39" s="329">
        <v>5</v>
      </c>
      <c r="I39" s="328">
        <v>0</v>
      </c>
      <c r="K39" s="335"/>
      <c r="L39" s="334"/>
      <c r="M39" s="333" t="s">
        <v>17</v>
      </c>
      <c r="N39" s="332">
        <v>1825</v>
      </c>
      <c r="O39" s="331">
        <v>763</v>
      </c>
      <c r="P39" s="331">
        <v>40</v>
      </c>
      <c r="Q39" s="330">
        <v>2588</v>
      </c>
      <c r="R39" s="329">
        <v>7</v>
      </c>
      <c r="S39" s="328">
        <v>2</v>
      </c>
    </row>
    <row r="40" ht="4.5" customHeight="1" thickBot="1"/>
    <row r="41" spans="1:19" ht="18" customHeight="1" thickBot="1">
      <c r="A41" s="319"/>
      <c r="B41" s="321" t="s">
        <v>18</v>
      </c>
      <c r="C41" s="327" t="s">
        <v>162</v>
      </c>
      <c r="D41" s="327"/>
      <c r="E41" s="327"/>
      <c r="G41" s="326"/>
      <c r="H41" s="326"/>
      <c r="I41" s="325">
        <v>2.5</v>
      </c>
      <c r="K41" s="319"/>
      <c r="L41" s="321" t="s">
        <v>18</v>
      </c>
      <c r="M41" s="327" t="s">
        <v>161</v>
      </c>
      <c r="N41" s="327"/>
      <c r="O41" s="327"/>
      <c r="Q41" s="326" t="s">
        <v>19</v>
      </c>
      <c r="R41" s="326"/>
      <c r="S41" s="325">
        <v>5.5</v>
      </c>
    </row>
    <row r="42" spans="1:19" ht="18" customHeight="1">
      <c r="A42" s="319"/>
      <c r="B42" s="321" t="s">
        <v>20</v>
      </c>
      <c r="C42" s="324"/>
      <c r="D42" s="324"/>
      <c r="E42" s="324"/>
      <c r="G42" s="323"/>
      <c r="H42" s="323"/>
      <c r="I42" s="323"/>
      <c r="K42" s="319"/>
      <c r="L42" s="321" t="s">
        <v>20</v>
      </c>
      <c r="M42" s="324"/>
      <c r="N42" s="324"/>
      <c r="O42" s="324"/>
      <c r="Q42" s="323"/>
      <c r="R42" s="323"/>
      <c r="S42" s="323"/>
    </row>
    <row r="43" spans="1:19" ht="19.5" customHeight="1">
      <c r="A43" s="321" t="s">
        <v>21</v>
      </c>
      <c r="B43" s="321" t="s">
        <v>22</v>
      </c>
      <c r="C43" s="320" t="s">
        <v>160</v>
      </c>
      <c r="D43" s="320"/>
      <c r="E43" s="320"/>
      <c r="F43" s="320"/>
      <c r="G43" s="320"/>
      <c r="H43" s="320"/>
      <c r="I43" s="321"/>
      <c r="J43" s="321"/>
      <c r="K43" s="321" t="s">
        <v>23</v>
      </c>
      <c r="L43" s="322" t="s">
        <v>159</v>
      </c>
      <c r="M43" s="322"/>
      <c r="O43" s="321" t="s">
        <v>20</v>
      </c>
      <c r="P43" s="320"/>
      <c r="Q43" s="320"/>
      <c r="R43" s="320"/>
      <c r="S43" s="320"/>
    </row>
    <row r="44" spans="5:8" ht="9.75" customHeight="1">
      <c r="E44" s="319"/>
      <c r="H44" s="319"/>
    </row>
    <row r="45" ht="30" customHeight="1">
      <c r="A45" s="318" t="s">
        <v>158</v>
      </c>
    </row>
    <row r="46" spans="2:11" ht="19.5" customHeight="1">
      <c r="B46" s="312" t="s">
        <v>24</v>
      </c>
      <c r="C46" s="317">
        <v>0.7298611111111111</v>
      </c>
      <c r="D46" s="316"/>
      <c r="I46" s="312" t="s">
        <v>25</v>
      </c>
      <c r="J46" s="315">
        <v>22</v>
      </c>
      <c r="K46" s="315"/>
    </row>
    <row r="47" spans="2:19" ht="19.5" customHeight="1">
      <c r="B47" s="312" t="s">
        <v>26</v>
      </c>
      <c r="C47" s="314">
        <v>0.8416666666666667</v>
      </c>
      <c r="D47" s="313"/>
      <c r="I47" s="312" t="s">
        <v>27</v>
      </c>
      <c r="J47" s="313">
        <v>15</v>
      </c>
      <c r="K47" s="313"/>
      <c r="P47" s="312" t="s">
        <v>28</v>
      </c>
      <c r="Q47" s="311">
        <v>43317</v>
      </c>
      <c r="R47" s="310"/>
      <c r="S47" s="310"/>
    </row>
    <row r="48" ht="9.75" customHeight="1"/>
    <row r="49" spans="1:19" ht="15" customHeight="1">
      <c r="A49" s="274" t="s">
        <v>29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2"/>
    </row>
    <row r="50" spans="1:19" ht="81" customHeight="1">
      <c r="A50" s="271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69"/>
    </row>
    <row r="51" ht="4.5" customHeight="1"/>
    <row r="52" spans="1:19" ht="15" customHeight="1">
      <c r="A52" s="274" t="s">
        <v>30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2"/>
    </row>
    <row r="53" spans="1:19" ht="6" customHeight="1">
      <c r="A53" s="309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306"/>
    </row>
    <row r="54" spans="1:19" ht="21" customHeight="1">
      <c r="A54" s="308" t="s">
        <v>4</v>
      </c>
      <c r="B54" s="290"/>
      <c r="C54" s="290"/>
      <c r="D54" s="290"/>
      <c r="E54" s="290"/>
      <c r="F54" s="290"/>
      <c r="G54" s="290"/>
      <c r="H54" s="290"/>
      <c r="I54" s="290"/>
      <c r="J54" s="290"/>
      <c r="K54" s="307" t="s">
        <v>5</v>
      </c>
      <c r="L54" s="290"/>
      <c r="M54" s="290"/>
      <c r="N54" s="290"/>
      <c r="O54" s="290"/>
      <c r="P54" s="290"/>
      <c r="Q54" s="290"/>
      <c r="R54" s="290"/>
      <c r="S54" s="306"/>
    </row>
    <row r="55" spans="1:19" ht="21" customHeight="1">
      <c r="A55" s="305"/>
      <c r="B55" s="302" t="s">
        <v>31</v>
      </c>
      <c r="C55" s="301"/>
      <c r="D55" s="303"/>
      <c r="E55" s="302" t="s">
        <v>32</v>
      </c>
      <c r="F55" s="301"/>
      <c r="G55" s="301"/>
      <c r="H55" s="301"/>
      <c r="I55" s="303"/>
      <c r="J55" s="290"/>
      <c r="K55" s="304"/>
      <c r="L55" s="302" t="s">
        <v>31</v>
      </c>
      <c r="M55" s="301"/>
      <c r="N55" s="303"/>
      <c r="O55" s="302" t="s">
        <v>32</v>
      </c>
      <c r="P55" s="301"/>
      <c r="Q55" s="301"/>
      <c r="R55" s="301"/>
      <c r="S55" s="300"/>
    </row>
    <row r="56" spans="1:19" ht="21" customHeight="1">
      <c r="A56" s="299" t="s">
        <v>33</v>
      </c>
      <c r="B56" s="295" t="s">
        <v>34</v>
      </c>
      <c r="C56" s="297"/>
      <c r="D56" s="296" t="s">
        <v>35</v>
      </c>
      <c r="E56" s="295" t="s">
        <v>34</v>
      </c>
      <c r="F56" s="294"/>
      <c r="G56" s="294"/>
      <c r="H56" s="293"/>
      <c r="I56" s="296" t="s">
        <v>35</v>
      </c>
      <c r="J56" s="290"/>
      <c r="K56" s="298" t="s">
        <v>33</v>
      </c>
      <c r="L56" s="295" t="s">
        <v>34</v>
      </c>
      <c r="M56" s="297"/>
      <c r="N56" s="296" t="s">
        <v>35</v>
      </c>
      <c r="O56" s="295" t="s">
        <v>34</v>
      </c>
      <c r="P56" s="294"/>
      <c r="Q56" s="294"/>
      <c r="R56" s="293"/>
      <c r="S56" s="292" t="s">
        <v>35</v>
      </c>
    </row>
    <row r="57" spans="1:19" ht="21" customHeight="1">
      <c r="A57" s="291">
        <v>61</v>
      </c>
      <c r="B57" s="287" t="s">
        <v>157</v>
      </c>
      <c r="C57" s="285"/>
      <c r="D57" s="288">
        <v>18621</v>
      </c>
      <c r="E57" s="287" t="s">
        <v>156</v>
      </c>
      <c r="F57" s="286"/>
      <c r="G57" s="286"/>
      <c r="H57" s="285"/>
      <c r="I57" s="288">
        <v>1198</v>
      </c>
      <c r="J57" s="290"/>
      <c r="K57" s="289"/>
      <c r="L57" s="287"/>
      <c r="M57" s="285"/>
      <c r="N57" s="288"/>
      <c r="O57" s="287"/>
      <c r="P57" s="286"/>
      <c r="Q57" s="286"/>
      <c r="R57" s="285"/>
      <c r="S57" s="284"/>
    </row>
    <row r="58" spans="1:19" ht="21" customHeight="1">
      <c r="A58" s="291"/>
      <c r="B58" s="287"/>
      <c r="C58" s="285"/>
      <c r="D58" s="288"/>
      <c r="E58" s="287"/>
      <c r="F58" s="286"/>
      <c r="G58" s="286"/>
      <c r="H58" s="285"/>
      <c r="I58" s="288"/>
      <c r="J58" s="290"/>
      <c r="K58" s="289"/>
      <c r="L58" s="287"/>
      <c r="M58" s="285"/>
      <c r="N58" s="288"/>
      <c r="O58" s="287"/>
      <c r="P58" s="286"/>
      <c r="Q58" s="286"/>
      <c r="R58" s="285"/>
      <c r="S58" s="284"/>
    </row>
    <row r="59" spans="1:19" ht="12" customHeight="1">
      <c r="A59" s="283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1"/>
    </row>
    <row r="60" ht="4.5" customHeight="1"/>
    <row r="61" spans="1:19" ht="15" customHeight="1">
      <c r="A61" s="280" t="s">
        <v>36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8"/>
    </row>
    <row r="62" spans="1:19" ht="81" customHeight="1">
      <c r="A62" s="277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5"/>
    </row>
    <row r="63" ht="4.5" customHeight="1"/>
    <row r="64" spans="1:19" ht="15" customHeight="1">
      <c r="A64" s="274" t="s">
        <v>37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2"/>
    </row>
    <row r="65" spans="1:19" ht="81" customHeight="1">
      <c r="A65" s="271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69"/>
    </row>
    <row r="66" spans="1:8" ht="30" customHeight="1">
      <c r="A66" s="268"/>
      <c r="B66" s="267" t="s">
        <v>38</v>
      </c>
      <c r="C66" s="266">
        <v>43035</v>
      </c>
      <c r="D66" s="265"/>
      <c r="E66" s="265"/>
      <c r="F66" s="265"/>
      <c r="G66" s="265"/>
      <c r="H66" s="265"/>
    </row>
  </sheetData>
  <sheetProtection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9" r:id="rId2"/>
  <rowBreaks count="1" manualBreakCount="1">
    <brk id="4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395" customWidth="1"/>
    <col min="2" max="2" width="15.7109375" style="395" customWidth="1"/>
    <col min="3" max="3" width="5.7109375" style="395" customWidth="1"/>
    <col min="4" max="5" width="6.7109375" style="395" customWidth="1"/>
    <col min="6" max="6" width="4.7109375" style="395" customWidth="1"/>
    <col min="7" max="7" width="6.7109375" style="395" customWidth="1"/>
    <col min="8" max="8" width="6.28125" style="395" customWidth="1"/>
    <col min="9" max="9" width="6.7109375" style="395" customWidth="1"/>
    <col min="10" max="10" width="1.7109375" style="395" customWidth="1"/>
    <col min="11" max="11" width="10.7109375" style="395" customWidth="1"/>
    <col min="12" max="12" width="15.7109375" style="395" customWidth="1"/>
    <col min="13" max="13" width="5.7109375" style="395" customWidth="1"/>
    <col min="14" max="15" width="6.7109375" style="395" customWidth="1"/>
    <col min="16" max="16" width="4.7109375" style="395" customWidth="1"/>
    <col min="17" max="17" width="6.7109375" style="395" customWidth="1"/>
    <col min="18" max="18" width="6.28125" style="395" customWidth="1"/>
    <col min="19" max="19" width="6.7109375" style="395" customWidth="1"/>
    <col min="20" max="16384" width="9.140625" style="395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4" t="s">
        <v>2</v>
      </c>
      <c r="L1" s="172" t="s">
        <v>208</v>
      </c>
      <c r="M1" s="172"/>
      <c r="N1" s="172"/>
      <c r="O1" s="173" t="s">
        <v>3</v>
      </c>
      <c r="P1" s="173"/>
      <c r="Q1" s="174" t="s">
        <v>182</v>
      </c>
      <c r="R1" s="174"/>
      <c r="S1" s="174"/>
    </row>
    <row r="2" spans="2:3" ht="6" customHeight="1" thickBot="1">
      <c r="B2" s="168"/>
      <c r="C2" s="168"/>
    </row>
    <row r="3" spans="1:19" ht="19.5" customHeight="1" thickBot="1">
      <c r="A3" s="70" t="s">
        <v>4</v>
      </c>
      <c r="B3" s="164" t="s">
        <v>207</v>
      </c>
      <c r="C3" s="165"/>
      <c r="D3" s="165"/>
      <c r="E3" s="165"/>
      <c r="F3" s="165"/>
      <c r="G3" s="165"/>
      <c r="H3" s="165"/>
      <c r="I3" s="166"/>
      <c r="K3" s="70" t="s">
        <v>5</v>
      </c>
      <c r="L3" s="164" t="s">
        <v>206</v>
      </c>
      <c r="M3" s="165"/>
      <c r="N3" s="165"/>
      <c r="O3" s="165"/>
      <c r="P3" s="165"/>
      <c r="Q3" s="165"/>
      <c r="R3" s="165"/>
      <c r="S3" s="166"/>
    </row>
    <row r="4" ht="4.5" customHeight="1" thickBot="1"/>
    <row r="5" spans="1:19" ht="12.75" customHeight="1">
      <c r="A5" s="157" t="s">
        <v>6</v>
      </c>
      <c r="B5" s="408"/>
      <c r="C5" s="155" t="s">
        <v>7</v>
      </c>
      <c r="D5" s="161" t="s">
        <v>8</v>
      </c>
      <c r="E5" s="162"/>
      <c r="F5" s="162"/>
      <c r="G5" s="163"/>
      <c r="H5" s="170" t="s">
        <v>9</v>
      </c>
      <c r="I5" s="171"/>
      <c r="K5" s="157" t="s">
        <v>6</v>
      </c>
      <c r="L5" s="408"/>
      <c r="M5" s="155" t="s">
        <v>7</v>
      </c>
      <c r="N5" s="161" t="s">
        <v>8</v>
      </c>
      <c r="O5" s="162"/>
      <c r="P5" s="162"/>
      <c r="Q5" s="163"/>
      <c r="R5" s="170" t="s">
        <v>9</v>
      </c>
      <c r="S5" s="171"/>
    </row>
    <row r="6" spans="1:19" ht="12.75" customHeight="1" thickBot="1">
      <c r="A6" s="159" t="s">
        <v>10</v>
      </c>
      <c r="B6" s="407"/>
      <c r="C6" s="156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59" t="s">
        <v>10</v>
      </c>
      <c r="L6" s="407"/>
      <c r="M6" s="156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406"/>
      <c r="B7" s="406"/>
      <c r="K7" s="406"/>
      <c r="L7" s="406"/>
    </row>
    <row r="8" spans="1:19" ht="12.75" customHeight="1">
      <c r="A8" s="145" t="s">
        <v>205</v>
      </c>
      <c r="B8" s="146"/>
      <c r="C8" s="64">
        <v>1</v>
      </c>
      <c r="D8" s="63">
        <v>147</v>
      </c>
      <c r="E8" s="62">
        <v>90</v>
      </c>
      <c r="F8" s="62">
        <v>0</v>
      </c>
      <c r="G8" s="61">
        <f>IF(AND(ISBLANK(D8),ISBLANK(E8)),"",D8+E8)</f>
        <v>237</v>
      </c>
      <c r="H8" s="60">
        <f>IF(OR(ISNUMBER($G8),ISNUMBER($Q8)),(SIGN(N($G8)-N($Q8))+1)/2,"")</f>
        <v>1</v>
      </c>
      <c r="I8" s="9"/>
      <c r="K8" s="145" t="s">
        <v>204</v>
      </c>
      <c r="L8" s="146"/>
      <c r="M8" s="64">
        <v>1</v>
      </c>
      <c r="N8" s="63">
        <v>161</v>
      </c>
      <c r="O8" s="62">
        <v>72</v>
      </c>
      <c r="P8" s="62">
        <v>2</v>
      </c>
      <c r="Q8" s="61">
        <f>IF(AND(ISBLANK(N8),ISBLANK(O8)),"",N8+O8)</f>
        <v>233</v>
      </c>
      <c r="R8" s="60">
        <f>IF(ISNUMBER($H8),1-$H8,"")</f>
        <v>0</v>
      </c>
      <c r="S8" s="9"/>
    </row>
    <row r="9" spans="1:19" ht="12.75" customHeight="1">
      <c r="A9" s="147"/>
      <c r="B9" s="148"/>
      <c r="C9" s="59">
        <v>2</v>
      </c>
      <c r="D9" s="58">
        <v>163</v>
      </c>
      <c r="E9" s="57">
        <v>70</v>
      </c>
      <c r="F9" s="57">
        <v>2</v>
      </c>
      <c r="G9" s="56">
        <f>IF(AND(ISBLANK(D9),ISBLANK(E9)),"",D9+E9)</f>
        <v>233</v>
      </c>
      <c r="H9" s="55">
        <f>IF(OR(ISNUMBER($G9),ISNUMBER($Q9)),(SIGN(N($G9)-N($Q9))+1)/2,"")</f>
        <v>1</v>
      </c>
      <c r="I9" s="9"/>
      <c r="K9" s="147"/>
      <c r="L9" s="148"/>
      <c r="M9" s="59">
        <v>2</v>
      </c>
      <c r="N9" s="58">
        <v>146</v>
      </c>
      <c r="O9" s="57">
        <v>45</v>
      </c>
      <c r="P9" s="57">
        <v>7</v>
      </c>
      <c r="Q9" s="56">
        <f>IF(AND(ISBLANK(N9),ISBLANK(O9)),"",N9+O9)</f>
        <v>191</v>
      </c>
      <c r="R9" s="55">
        <f>IF(ISNUMBER($H9),1-$H9,"")</f>
        <v>0</v>
      </c>
      <c r="S9" s="9"/>
    </row>
    <row r="10" spans="1:19" ht="12.75" customHeight="1" thickBot="1">
      <c r="A10" s="149" t="s">
        <v>203</v>
      </c>
      <c r="B10" s="150"/>
      <c r="C10" s="59">
        <v>3</v>
      </c>
      <c r="D10" s="58"/>
      <c r="E10" s="57"/>
      <c r="F10" s="57"/>
      <c r="G10" s="56">
        <f>IF(AND(ISBLANK(D10),ISBLANK(E10)),"",D10+E10)</f>
      </c>
      <c r="H10" s="55">
        <f>IF(OR(ISNUMBER($G10),ISNUMBER($Q10)),(SIGN(N($G10)-N($Q10))+1)/2,"")</f>
      </c>
      <c r="I10" s="9"/>
      <c r="K10" s="149" t="s">
        <v>39</v>
      </c>
      <c r="L10" s="150"/>
      <c r="M10" s="59">
        <v>3</v>
      </c>
      <c r="N10" s="58"/>
      <c r="O10" s="57"/>
      <c r="P10" s="57"/>
      <c r="Q10" s="56">
        <f>IF(AND(ISBLANK(N10),ISBLANK(O10)),"",N10+O10)</f>
      </c>
      <c r="R10" s="55">
        <f>IF(ISNUMBER($H10),1-$H10,"")</f>
      </c>
      <c r="S10" s="9"/>
    </row>
    <row r="11" spans="1:19" ht="12.75" customHeight="1">
      <c r="A11" s="151"/>
      <c r="B11" s="152"/>
      <c r="C11" s="54">
        <v>4</v>
      </c>
      <c r="D11" s="53"/>
      <c r="E11" s="52"/>
      <c r="F11" s="52"/>
      <c r="G11" s="51">
        <f>IF(AND(ISBLANK(D11),ISBLANK(E11)),"",D11+E11)</f>
      </c>
      <c r="H11" s="50">
        <f>IF(OR(ISNUMBER($G11),ISNUMBER($Q11)),(SIGN(N($G11)-N($Q11))+1)/2,"")</f>
      </c>
      <c r="I11" s="143">
        <f>IF(ISNUMBER(H12),(SIGN(1000*($H12-$R12)+$G12-$Q12)+1)/2,"")</f>
        <v>1</v>
      </c>
      <c r="K11" s="151"/>
      <c r="L11" s="152"/>
      <c r="M11" s="54">
        <v>4</v>
      </c>
      <c r="N11" s="53"/>
      <c r="O11" s="52"/>
      <c r="P11" s="52"/>
      <c r="Q11" s="51">
        <f>IF(AND(ISBLANK(N11),ISBLANK(O11)),"",N11+O11)</f>
      </c>
      <c r="R11" s="50">
        <f>IF(ISNUMBER($H11),1-$H11,"")</f>
      </c>
      <c r="S11" s="143">
        <f>IF(ISNUMBER($I11),1-$I11,"")</f>
        <v>0</v>
      </c>
    </row>
    <row r="12" spans="1:19" ht="15.75" customHeight="1" thickBot="1">
      <c r="A12" s="153">
        <v>24530</v>
      </c>
      <c r="B12" s="405"/>
      <c r="C12" s="49" t="s">
        <v>14</v>
      </c>
      <c r="D12" s="46">
        <f>IF(ISNUMBER($G12),SUM(D8:D11),"")</f>
        <v>310</v>
      </c>
      <c r="E12" s="48">
        <f>IF(ISNUMBER($G12),SUM(E8:E11),"")</f>
        <v>160</v>
      </c>
      <c r="F12" s="48">
        <f>IF(ISNUMBER($G12),SUM(F8:F11),"")</f>
        <v>2</v>
      </c>
      <c r="G12" s="47">
        <f>IF(SUM($G8:$G11)+SUM($Q8:$Q11)&gt;0,SUM(G8:G11),"")</f>
        <v>470</v>
      </c>
      <c r="H12" s="46">
        <f>IF(ISNUMBER($G12),SUM(H8:H11),"")</f>
        <v>2</v>
      </c>
      <c r="I12" s="144"/>
      <c r="K12" s="153">
        <v>19713</v>
      </c>
      <c r="L12" s="405"/>
      <c r="M12" s="49" t="s">
        <v>14</v>
      </c>
      <c r="N12" s="46">
        <f>IF(ISNUMBER($G12),SUM(N8:N11),"")</f>
        <v>307</v>
      </c>
      <c r="O12" s="48">
        <f>IF(ISNUMBER($G12),SUM(O8:O11),"")</f>
        <v>117</v>
      </c>
      <c r="P12" s="48">
        <f>IF(ISNUMBER($G12),SUM(P8:P11),"")</f>
        <v>9</v>
      </c>
      <c r="Q12" s="47">
        <f>IF(SUM($G8:$G11)+SUM($Q8:$Q11)&gt;0,SUM(Q8:Q11),"")</f>
        <v>424</v>
      </c>
      <c r="R12" s="46">
        <f>IF(ISNUMBER($G12),SUM(R8:R11),"")</f>
        <v>0</v>
      </c>
      <c r="S12" s="144"/>
    </row>
    <row r="13" spans="1:19" ht="12.75" customHeight="1">
      <c r="A13" s="145" t="s">
        <v>202</v>
      </c>
      <c r="B13" s="146"/>
      <c r="C13" s="64">
        <v>1</v>
      </c>
      <c r="D13" s="63">
        <v>149</v>
      </c>
      <c r="E13" s="62">
        <v>62</v>
      </c>
      <c r="F13" s="62">
        <v>3</v>
      </c>
      <c r="G13" s="61">
        <f>IF(AND(ISBLANK(D13),ISBLANK(E13)),"",D13+E13)</f>
        <v>211</v>
      </c>
      <c r="H13" s="60">
        <f>IF(OR(ISNUMBER($G13),ISNUMBER($Q13)),(SIGN(N($G13)-N($Q13))+1)/2,"")</f>
        <v>0</v>
      </c>
      <c r="I13" s="9"/>
      <c r="K13" s="145" t="s">
        <v>201</v>
      </c>
      <c r="L13" s="146"/>
      <c r="M13" s="64">
        <v>1</v>
      </c>
      <c r="N13" s="63">
        <v>151</v>
      </c>
      <c r="O13" s="62">
        <v>62</v>
      </c>
      <c r="P13" s="62">
        <v>2</v>
      </c>
      <c r="Q13" s="61">
        <f>IF(AND(ISBLANK(N13),ISBLANK(O13)),"",N13+O13)</f>
        <v>213</v>
      </c>
      <c r="R13" s="60">
        <f>IF(ISNUMBER($H13),1-$H13,"")</f>
        <v>1</v>
      </c>
      <c r="S13" s="9"/>
    </row>
    <row r="14" spans="1:19" ht="12.75" customHeight="1">
      <c r="A14" s="147"/>
      <c r="B14" s="148"/>
      <c r="C14" s="59">
        <v>2</v>
      </c>
      <c r="D14" s="58">
        <v>136</v>
      </c>
      <c r="E14" s="57">
        <v>54</v>
      </c>
      <c r="F14" s="57">
        <v>5</v>
      </c>
      <c r="G14" s="56">
        <f>IF(AND(ISBLANK(D14),ISBLANK(E14)),"",D14+E14)</f>
        <v>190</v>
      </c>
      <c r="H14" s="55">
        <f>IF(OR(ISNUMBER($G14),ISNUMBER($Q14)),(SIGN(N($G14)-N($Q14))+1)/2,"")</f>
        <v>0</v>
      </c>
      <c r="I14" s="9"/>
      <c r="K14" s="147"/>
      <c r="L14" s="148"/>
      <c r="M14" s="59">
        <v>2</v>
      </c>
      <c r="N14" s="58">
        <v>146</v>
      </c>
      <c r="O14" s="57">
        <v>61</v>
      </c>
      <c r="P14" s="57">
        <v>2</v>
      </c>
      <c r="Q14" s="56">
        <f>IF(AND(ISBLANK(N14),ISBLANK(O14)),"",N14+O14)</f>
        <v>207</v>
      </c>
      <c r="R14" s="55">
        <f>IF(ISNUMBER($H14),1-$H14,"")</f>
        <v>1</v>
      </c>
      <c r="S14" s="9"/>
    </row>
    <row r="15" spans="1:19" ht="12.75" customHeight="1" thickBot="1">
      <c r="A15" s="149" t="s">
        <v>200</v>
      </c>
      <c r="B15" s="150"/>
      <c r="C15" s="59">
        <v>3</v>
      </c>
      <c r="D15" s="58"/>
      <c r="E15" s="57"/>
      <c r="F15" s="57"/>
      <c r="G15" s="56">
        <f>IF(AND(ISBLANK(D15),ISBLANK(E15)),"",D15+E15)</f>
      </c>
      <c r="H15" s="55">
        <f>IF(OR(ISNUMBER($G15),ISNUMBER($Q15)),(SIGN(N($G15)-N($Q15))+1)/2,"")</f>
      </c>
      <c r="I15" s="9"/>
      <c r="K15" s="149" t="s">
        <v>199</v>
      </c>
      <c r="L15" s="150"/>
      <c r="M15" s="59">
        <v>3</v>
      </c>
      <c r="N15" s="58"/>
      <c r="O15" s="57"/>
      <c r="P15" s="57"/>
      <c r="Q15" s="56">
        <f>IF(AND(ISBLANK(N15),ISBLANK(O15)),"",N15+O15)</f>
      </c>
      <c r="R15" s="55">
        <f>IF(ISNUMBER($H15),1-$H15,"")</f>
      </c>
      <c r="S15" s="9"/>
    </row>
    <row r="16" spans="1:19" ht="12.75" customHeight="1">
      <c r="A16" s="151"/>
      <c r="B16" s="152"/>
      <c r="C16" s="54">
        <v>4</v>
      </c>
      <c r="D16" s="53"/>
      <c r="E16" s="52"/>
      <c r="F16" s="52"/>
      <c r="G16" s="51">
        <f>IF(AND(ISBLANK(D16),ISBLANK(E16)),"",D16+E16)</f>
      </c>
      <c r="H16" s="50">
        <f>IF(OR(ISNUMBER($G16),ISNUMBER($Q16)),(SIGN(N($G16)-N($Q16))+1)/2,"")</f>
      </c>
      <c r="I16" s="143">
        <f>IF(ISNUMBER(H17),(SIGN(1000*($H17-$R17)+$G17-$Q17)+1)/2,"")</f>
        <v>0</v>
      </c>
      <c r="K16" s="151"/>
      <c r="L16" s="152"/>
      <c r="M16" s="54">
        <v>4</v>
      </c>
      <c r="N16" s="53"/>
      <c r="O16" s="52"/>
      <c r="P16" s="52"/>
      <c r="Q16" s="51">
        <f>IF(AND(ISBLANK(N16),ISBLANK(O16)),"",N16+O16)</f>
      </c>
      <c r="R16" s="50">
        <f>IF(ISNUMBER($H16),1-$H16,"")</f>
      </c>
      <c r="S16" s="143">
        <f>IF(ISNUMBER($I16),1-$I16,"")</f>
        <v>1</v>
      </c>
    </row>
    <row r="17" spans="1:19" ht="15.75" customHeight="1" thickBot="1">
      <c r="A17" s="153">
        <v>22672</v>
      </c>
      <c r="B17" s="405"/>
      <c r="C17" s="49" t="s">
        <v>14</v>
      </c>
      <c r="D17" s="46">
        <f>IF(ISNUMBER($G17),SUM(D13:D16),"")</f>
        <v>285</v>
      </c>
      <c r="E17" s="48">
        <f>IF(ISNUMBER($G17),SUM(E13:E16),"")</f>
        <v>116</v>
      </c>
      <c r="F17" s="48">
        <f>IF(ISNUMBER($G17),SUM(F13:F16),"")</f>
        <v>8</v>
      </c>
      <c r="G17" s="47">
        <f>IF(SUM($G13:$G16)+SUM($Q13:$Q16)&gt;0,SUM(G13:G16),"")</f>
        <v>401</v>
      </c>
      <c r="H17" s="46">
        <f>IF(ISNUMBER($G17),SUM(H13:H16),"")</f>
        <v>0</v>
      </c>
      <c r="I17" s="144"/>
      <c r="K17" s="153">
        <v>5654</v>
      </c>
      <c r="L17" s="405"/>
      <c r="M17" s="49" t="s">
        <v>14</v>
      </c>
      <c r="N17" s="46">
        <f>IF(ISNUMBER($G17),SUM(N13:N16),"")</f>
        <v>297</v>
      </c>
      <c r="O17" s="48">
        <f>IF(ISNUMBER($G17),SUM(O13:O16),"")</f>
        <v>123</v>
      </c>
      <c r="P17" s="48">
        <f>IF(ISNUMBER($G17),SUM(P13:P16),"")</f>
        <v>4</v>
      </c>
      <c r="Q17" s="47">
        <f>IF(SUM($G13:$G16)+SUM($Q13:$Q16)&gt;0,SUM(Q13:Q16),"")</f>
        <v>420</v>
      </c>
      <c r="R17" s="46">
        <f>IF(ISNUMBER($G17),SUM(R13:R16),"")</f>
        <v>2</v>
      </c>
      <c r="S17" s="144"/>
    </row>
    <row r="18" spans="1:19" ht="12.75" customHeight="1">
      <c r="A18" s="145" t="s">
        <v>198</v>
      </c>
      <c r="B18" s="146"/>
      <c r="C18" s="64">
        <v>1</v>
      </c>
      <c r="D18" s="63">
        <v>143</v>
      </c>
      <c r="E18" s="62">
        <v>66</v>
      </c>
      <c r="F18" s="62">
        <v>3</v>
      </c>
      <c r="G18" s="61">
        <f>IF(AND(ISBLANK(D18),ISBLANK(E18)),"",D18+E18)</f>
        <v>209</v>
      </c>
      <c r="H18" s="60">
        <f>IF(OR(ISNUMBER($G18),ISNUMBER($Q18)),(SIGN(N($G18)-N($Q18))+1)/2,"")</f>
        <v>1</v>
      </c>
      <c r="I18" s="9"/>
      <c r="K18" s="145" t="s">
        <v>197</v>
      </c>
      <c r="L18" s="146"/>
      <c r="M18" s="64">
        <v>1</v>
      </c>
      <c r="N18" s="63">
        <v>130</v>
      </c>
      <c r="O18" s="62">
        <v>62</v>
      </c>
      <c r="P18" s="62">
        <v>2</v>
      </c>
      <c r="Q18" s="61">
        <f>IF(AND(ISBLANK(N18),ISBLANK(O18)),"",N18+O18)</f>
        <v>192</v>
      </c>
      <c r="R18" s="60">
        <f>IF(ISNUMBER($H18),1-$H18,"")</f>
        <v>0</v>
      </c>
      <c r="S18" s="9"/>
    </row>
    <row r="19" spans="1:19" ht="12.75" customHeight="1">
      <c r="A19" s="147"/>
      <c r="B19" s="148"/>
      <c r="C19" s="59">
        <v>2</v>
      </c>
      <c r="D19" s="58">
        <v>155</v>
      </c>
      <c r="E19" s="57">
        <v>81</v>
      </c>
      <c r="F19" s="57">
        <v>2</v>
      </c>
      <c r="G19" s="56">
        <f>IF(AND(ISBLANK(D19),ISBLANK(E19)),"",D19+E19)</f>
        <v>236</v>
      </c>
      <c r="H19" s="55">
        <f>IF(OR(ISNUMBER($G19),ISNUMBER($Q19)),(SIGN(N($G19)-N($Q19))+1)/2,"")</f>
        <v>1</v>
      </c>
      <c r="I19" s="9"/>
      <c r="K19" s="147"/>
      <c r="L19" s="148"/>
      <c r="M19" s="59">
        <v>2</v>
      </c>
      <c r="N19" s="58">
        <v>136</v>
      </c>
      <c r="O19" s="57">
        <v>72</v>
      </c>
      <c r="P19" s="57">
        <v>1</v>
      </c>
      <c r="Q19" s="56">
        <f>IF(AND(ISBLANK(N19),ISBLANK(O19)),"",N19+O19)</f>
        <v>208</v>
      </c>
      <c r="R19" s="55">
        <f>IF(ISNUMBER($H19),1-$H19,"")</f>
        <v>0</v>
      </c>
      <c r="S19" s="9"/>
    </row>
    <row r="20" spans="1:19" ht="12.75" customHeight="1" thickBot="1">
      <c r="A20" s="149" t="s">
        <v>128</v>
      </c>
      <c r="B20" s="150"/>
      <c r="C20" s="59">
        <v>3</v>
      </c>
      <c r="D20" s="58"/>
      <c r="E20" s="57"/>
      <c r="F20" s="57"/>
      <c r="G20" s="56">
        <f>IF(AND(ISBLANK(D20),ISBLANK(E20)),"",D20+E20)</f>
      </c>
      <c r="H20" s="55">
        <f>IF(OR(ISNUMBER($G20),ISNUMBER($Q20)),(SIGN(N($G20)-N($Q20))+1)/2,"")</f>
      </c>
      <c r="I20" s="9"/>
      <c r="K20" s="149" t="s">
        <v>196</v>
      </c>
      <c r="L20" s="150"/>
      <c r="M20" s="59">
        <v>3</v>
      </c>
      <c r="N20" s="58"/>
      <c r="O20" s="57"/>
      <c r="P20" s="57"/>
      <c r="Q20" s="56">
        <f>IF(AND(ISBLANK(N20),ISBLANK(O20)),"",N20+O20)</f>
      </c>
      <c r="R20" s="55">
        <f>IF(ISNUMBER($H20),1-$H20,"")</f>
      </c>
      <c r="S20" s="9"/>
    </row>
    <row r="21" spans="1:19" ht="12.75" customHeight="1">
      <c r="A21" s="151"/>
      <c r="B21" s="152"/>
      <c r="C21" s="54">
        <v>4</v>
      </c>
      <c r="D21" s="53"/>
      <c r="E21" s="52"/>
      <c r="F21" s="52"/>
      <c r="G21" s="51">
        <f>IF(AND(ISBLANK(D21),ISBLANK(E21)),"",D21+E21)</f>
      </c>
      <c r="H21" s="50">
        <f>IF(OR(ISNUMBER($G21),ISNUMBER($Q21)),(SIGN(N($G21)-N($Q21))+1)/2,"")</f>
      </c>
      <c r="I21" s="143">
        <f>IF(ISNUMBER(H22),(SIGN(1000*($H22-$R22)+$G22-$Q22)+1)/2,"")</f>
        <v>1</v>
      </c>
      <c r="K21" s="151"/>
      <c r="L21" s="152"/>
      <c r="M21" s="54">
        <v>4</v>
      </c>
      <c r="N21" s="53"/>
      <c r="O21" s="52"/>
      <c r="P21" s="52"/>
      <c r="Q21" s="51">
        <f>IF(AND(ISBLANK(N21),ISBLANK(O21)),"",N21+O21)</f>
      </c>
      <c r="R21" s="50">
        <f>IF(ISNUMBER($H21),1-$H21,"")</f>
      </c>
      <c r="S21" s="143">
        <f>IF(ISNUMBER($I21),1-$I21,"")</f>
        <v>0</v>
      </c>
    </row>
    <row r="22" spans="1:19" ht="15.75" customHeight="1" thickBot="1">
      <c r="A22" s="153">
        <v>22566</v>
      </c>
      <c r="B22" s="405"/>
      <c r="C22" s="49" t="s">
        <v>14</v>
      </c>
      <c r="D22" s="46">
        <f>IF(ISNUMBER($G22),SUM(D18:D21),"")</f>
        <v>298</v>
      </c>
      <c r="E22" s="48">
        <f>IF(ISNUMBER($G22),SUM(E18:E21),"")</f>
        <v>147</v>
      </c>
      <c r="F22" s="48">
        <f>IF(ISNUMBER($G22),SUM(F18:F21),"")</f>
        <v>5</v>
      </c>
      <c r="G22" s="47">
        <f>IF(SUM($G18:$G21)+SUM($Q18:$Q21)&gt;0,SUM(G18:G21),"")</f>
        <v>445</v>
      </c>
      <c r="H22" s="46">
        <f>IF(ISNUMBER($G22),SUM(H18:H21),"")</f>
        <v>2</v>
      </c>
      <c r="I22" s="144"/>
      <c r="K22" s="153">
        <v>17026</v>
      </c>
      <c r="L22" s="405"/>
      <c r="M22" s="49" t="s">
        <v>14</v>
      </c>
      <c r="N22" s="46">
        <f>IF(ISNUMBER($G22),SUM(N18:N21),"")</f>
        <v>266</v>
      </c>
      <c r="O22" s="48">
        <f>IF(ISNUMBER($G22),SUM(O18:O21),"")</f>
        <v>134</v>
      </c>
      <c r="P22" s="48">
        <f>IF(ISNUMBER($G22),SUM(P18:P21),"")</f>
        <v>3</v>
      </c>
      <c r="Q22" s="47">
        <f>IF(SUM($G18:$G21)+SUM($Q18:$Q21)&gt;0,SUM(Q18:Q21),"")</f>
        <v>400</v>
      </c>
      <c r="R22" s="46">
        <f>IF(ISNUMBER($G22),SUM(R18:R21),"")</f>
        <v>0</v>
      </c>
      <c r="S22" s="144"/>
    </row>
    <row r="23" spans="1:19" ht="12.75" customHeight="1">
      <c r="A23" s="145" t="s">
        <v>195</v>
      </c>
      <c r="B23" s="146"/>
      <c r="C23" s="64">
        <v>1</v>
      </c>
      <c r="D23" s="63">
        <v>148</v>
      </c>
      <c r="E23" s="62">
        <v>72</v>
      </c>
      <c r="F23" s="62">
        <v>2</v>
      </c>
      <c r="G23" s="61">
        <f>IF(AND(ISBLANK(D23),ISBLANK(E23)),"",D23+E23)</f>
        <v>220</v>
      </c>
      <c r="H23" s="60">
        <f>IF(OR(ISNUMBER($G23),ISNUMBER($Q23)),(SIGN(N($G23)-N($Q23))+1)/2,"")</f>
        <v>1</v>
      </c>
      <c r="I23" s="9"/>
      <c r="K23" s="145" t="s">
        <v>193</v>
      </c>
      <c r="L23" s="146"/>
      <c r="M23" s="64">
        <v>1</v>
      </c>
      <c r="N23" s="63">
        <v>138</v>
      </c>
      <c r="O23" s="62">
        <v>60</v>
      </c>
      <c r="P23" s="62">
        <v>5</v>
      </c>
      <c r="Q23" s="61">
        <f>IF(AND(ISBLANK(N23),ISBLANK(O23)),"",N23+O23)</f>
        <v>198</v>
      </c>
      <c r="R23" s="60">
        <f>IF(ISNUMBER($H23),1-$H23,"")</f>
        <v>0</v>
      </c>
      <c r="S23" s="9"/>
    </row>
    <row r="24" spans="1:19" ht="12.75" customHeight="1">
      <c r="A24" s="147"/>
      <c r="B24" s="148"/>
      <c r="C24" s="59">
        <v>2</v>
      </c>
      <c r="D24" s="58">
        <v>138</v>
      </c>
      <c r="E24" s="57">
        <v>72</v>
      </c>
      <c r="F24" s="57">
        <v>3</v>
      </c>
      <c r="G24" s="56">
        <f>IF(AND(ISBLANK(D24),ISBLANK(E24)),"",D24+E24)</f>
        <v>210</v>
      </c>
      <c r="H24" s="55">
        <f>IF(OR(ISNUMBER($G24),ISNUMBER($Q24)),(SIGN(N($G24)-N($Q24))+1)/2,"")</f>
        <v>1</v>
      </c>
      <c r="I24" s="9"/>
      <c r="K24" s="147"/>
      <c r="L24" s="148"/>
      <c r="M24" s="59">
        <v>2</v>
      </c>
      <c r="N24" s="58">
        <v>155</v>
      </c>
      <c r="O24" s="57">
        <v>52</v>
      </c>
      <c r="P24" s="57">
        <v>4</v>
      </c>
      <c r="Q24" s="56">
        <f>IF(AND(ISBLANK(N24),ISBLANK(O24)),"",N24+O24)</f>
        <v>207</v>
      </c>
      <c r="R24" s="55">
        <f>IF(ISNUMBER($H24),1-$H24,"")</f>
        <v>0</v>
      </c>
      <c r="S24" s="9"/>
    </row>
    <row r="25" spans="1:19" ht="12.75" customHeight="1" thickBot="1">
      <c r="A25" s="149" t="s">
        <v>190</v>
      </c>
      <c r="B25" s="150"/>
      <c r="C25" s="59">
        <v>3</v>
      </c>
      <c r="D25" s="58"/>
      <c r="E25" s="57"/>
      <c r="F25" s="57"/>
      <c r="G25" s="56">
        <f>IF(AND(ISBLANK(D25),ISBLANK(E25)),"",D25+E25)</f>
      </c>
      <c r="H25" s="55">
        <f>IF(OR(ISNUMBER($G25),ISNUMBER($Q25)),(SIGN(N($G25)-N($Q25))+1)/2,"")</f>
      </c>
      <c r="I25" s="9"/>
      <c r="K25" s="149" t="s">
        <v>93</v>
      </c>
      <c r="L25" s="150"/>
      <c r="M25" s="59">
        <v>3</v>
      </c>
      <c r="N25" s="58"/>
      <c r="O25" s="57"/>
      <c r="P25" s="57"/>
      <c r="Q25" s="56">
        <f>IF(AND(ISBLANK(N25),ISBLANK(O25)),"",N25+O25)</f>
      </c>
      <c r="R25" s="55">
        <f>IF(ISNUMBER($H25),1-$H25,"")</f>
      </c>
      <c r="S25" s="9"/>
    </row>
    <row r="26" spans="1:19" ht="12.75" customHeight="1">
      <c r="A26" s="151"/>
      <c r="B26" s="152"/>
      <c r="C26" s="54">
        <v>4</v>
      </c>
      <c r="D26" s="53"/>
      <c r="E26" s="52"/>
      <c r="F26" s="52"/>
      <c r="G26" s="51">
        <f>IF(AND(ISBLANK(D26),ISBLANK(E26)),"",D26+E26)</f>
      </c>
      <c r="H26" s="50">
        <f>IF(OR(ISNUMBER($G26),ISNUMBER($Q26)),(SIGN(N($G26)-N($Q26))+1)/2,"")</f>
      </c>
      <c r="I26" s="143">
        <f>IF(ISNUMBER(H27),(SIGN(1000*($H27-$R27)+$G27-$Q27)+1)/2,"")</f>
        <v>1</v>
      </c>
      <c r="K26" s="151"/>
      <c r="L26" s="152"/>
      <c r="M26" s="54">
        <v>4</v>
      </c>
      <c r="N26" s="53"/>
      <c r="O26" s="52"/>
      <c r="P26" s="52"/>
      <c r="Q26" s="51">
        <f>IF(AND(ISBLANK(N26),ISBLANK(O26)),"",N26+O26)</f>
      </c>
      <c r="R26" s="50">
        <f>IF(ISNUMBER($H26),1-$H26,"")</f>
      </c>
      <c r="S26" s="143">
        <f>IF(ISNUMBER($I26),1-$I26,"")</f>
        <v>0</v>
      </c>
    </row>
    <row r="27" spans="1:19" ht="15.75" customHeight="1" thickBot="1">
      <c r="A27" s="153">
        <v>2416</v>
      </c>
      <c r="B27" s="405"/>
      <c r="C27" s="49" t="s">
        <v>14</v>
      </c>
      <c r="D27" s="46">
        <f>IF(ISNUMBER($G27),SUM(D23:D26),"")</f>
        <v>286</v>
      </c>
      <c r="E27" s="48">
        <f>IF(ISNUMBER($G27),SUM(E23:E26),"")</f>
        <v>144</v>
      </c>
      <c r="F27" s="48">
        <f>IF(ISNUMBER($G27),SUM(F23:F26),"")</f>
        <v>5</v>
      </c>
      <c r="G27" s="47">
        <f>IF(SUM($G23:$G26)+SUM($Q23:$Q26)&gt;0,SUM(G23:G26),"")</f>
        <v>430</v>
      </c>
      <c r="H27" s="46">
        <f>IF(ISNUMBER($G27),SUM(H23:H26),"")</f>
        <v>2</v>
      </c>
      <c r="I27" s="144"/>
      <c r="K27" s="153">
        <v>23739</v>
      </c>
      <c r="L27" s="405"/>
      <c r="M27" s="49" t="s">
        <v>14</v>
      </c>
      <c r="N27" s="46">
        <f>IF(ISNUMBER($G27),SUM(N23:N26),"")</f>
        <v>293</v>
      </c>
      <c r="O27" s="48">
        <f>IF(ISNUMBER($G27),SUM(O23:O26),"")</f>
        <v>112</v>
      </c>
      <c r="P27" s="48">
        <f>IF(ISNUMBER($G27),SUM(P23:P26),"")</f>
        <v>9</v>
      </c>
      <c r="Q27" s="47">
        <f>IF(SUM($G23:$G26)+SUM($Q23:$Q26)&gt;0,SUM(Q23:Q26),"")</f>
        <v>405</v>
      </c>
      <c r="R27" s="46">
        <f>IF(ISNUMBER($G27),SUM(R23:R26),"")</f>
        <v>0</v>
      </c>
      <c r="S27" s="144"/>
    </row>
    <row r="28" spans="1:19" ht="12.75" customHeight="1">
      <c r="A28" s="145" t="s">
        <v>194</v>
      </c>
      <c r="B28" s="146"/>
      <c r="C28" s="64">
        <v>1</v>
      </c>
      <c r="D28" s="63">
        <v>144</v>
      </c>
      <c r="E28" s="62">
        <v>85</v>
      </c>
      <c r="F28" s="62">
        <v>1</v>
      </c>
      <c r="G28" s="61">
        <f>IF(AND(ISBLANK(D28),ISBLANK(E28)),"",D28+E28)</f>
        <v>229</v>
      </c>
      <c r="H28" s="60">
        <f>IF(OR(ISNUMBER($G28),ISNUMBER($Q28)),(SIGN(N($G28)-N($Q28))+1)/2,"")</f>
        <v>1</v>
      </c>
      <c r="I28" s="9"/>
      <c r="K28" s="145" t="s">
        <v>193</v>
      </c>
      <c r="L28" s="146"/>
      <c r="M28" s="64">
        <v>1</v>
      </c>
      <c r="N28" s="63">
        <v>149</v>
      </c>
      <c r="O28" s="62">
        <v>59</v>
      </c>
      <c r="P28" s="62">
        <v>4</v>
      </c>
      <c r="Q28" s="61">
        <f>IF(AND(ISBLANK(N28),ISBLANK(O28)),"",N28+O28)</f>
        <v>208</v>
      </c>
      <c r="R28" s="60">
        <f>IF(ISNUMBER($H28),1-$H28,"")</f>
        <v>0</v>
      </c>
      <c r="S28" s="9"/>
    </row>
    <row r="29" spans="1:19" ht="12.75" customHeight="1">
      <c r="A29" s="147"/>
      <c r="B29" s="148"/>
      <c r="C29" s="59">
        <v>2</v>
      </c>
      <c r="D29" s="58">
        <v>147</v>
      </c>
      <c r="E29" s="57">
        <v>54</v>
      </c>
      <c r="F29" s="57">
        <v>4</v>
      </c>
      <c r="G29" s="56">
        <f>IF(AND(ISBLANK(D29),ISBLANK(E29)),"",D29+E29)</f>
        <v>201</v>
      </c>
      <c r="H29" s="55">
        <f>IF(OR(ISNUMBER($G29),ISNUMBER($Q29)),(SIGN(N($G29)-N($Q29))+1)/2,"")</f>
        <v>0</v>
      </c>
      <c r="I29" s="9"/>
      <c r="K29" s="147"/>
      <c r="L29" s="148"/>
      <c r="M29" s="59">
        <v>2</v>
      </c>
      <c r="N29" s="58">
        <v>151</v>
      </c>
      <c r="O29" s="57">
        <v>70</v>
      </c>
      <c r="P29" s="57">
        <v>4</v>
      </c>
      <c r="Q29" s="56">
        <f>IF(AND(ISBLANK(N29),ISBLANK(O29)),"",N29+O29)</f>
        <v>221</v>
      </c>
      <c r="R29" s="55">
        <f>IF(ISNUMBER($H29),1-$H29,"")</f>
        <v>1</v>
      </c>
      <c r="S29" s="9"/>
    </row>
    <row r="30" spans="1:19" ht="12.75" customHeight="1" thickBot="1">
      <c r="A30" s="149" t="s">
        <v>93</v>
      </c>
      <c r="B30" s="150"/>
      <c r="C30" s="59">
        <v>3</v>
      </c>
      <c r="D30" s="58"/>
      <c r="E30" s="57"/>
      <c r="F30" s="57"/>
      <c r="G30" s="56">
        <f>IF(AND(ISBLANK(D30),ISBLANK(E30)),"",D30+E30)</f>
      </c>
      <c r="H30" s="55">
        <f>IF(OR(ISNUMBER($G30),ISNUMBER($Q30)),(SIGN(N($G30)-N($Q30))+1)/2,"")</f>
      </c>
      <c r="I30" s="9"/>
      <c r="K30" s="149" t="s">
        <v>39</v>
      </c>
      <c r="L30" s="150"/>
      <c r="M30" s="59">
        <v>3</v>
      </c>
      <c r="N30" s="58"/>
      <c r="O30" s="57"/>
      <c r="P30" s="57"/>
      <c r="Q30" s="56">
        <f>IF(AND(ISBLANK(N30),ISBLANK(O30)),"",N30+O30)</f>
      </c>
      <c r="R30" s="55">
        <f>IF(ISNUMBER($H30),1-$H30,"")</f>
      </c>
      <c r="S30" s="9"/>
    </row>
    <row r="31" spans="1:19" ht="12.75" customHeight="1">
      <c r="A31" s="151"/>
      <c r="B31" s="152"/>
      <c r="C31" s="54">
        <v>4</v>
      </c>
      <c r="D31" s="53"/>
      <c r="E31" s="52"/>
      <c r="F31" s="52"/>
      <c r="G31" s="51">
        <f>IF(AND(ISBLANK(D31),ISBLANK(E31)),"",D31+E31)</f>
      </c>
      <c r="H31" s="50">
        <f>IF(OR(ISNUMBER($G31),ISNUMBER($Q31)),(SIGN(N($G31)-N($Q31))+1)/2,"")</f>
      </c>
      <c r="I31" s="143">
        <f>IF(ISNUMBER(H32),(SIGN(1000*($H32-$R32)+$G32-$Q32)+1)/2,"")</f>
        <v>1</v>
      </c>
      <c r="K31" s="151"/>
      <c r="L31" s="152"/>
      <c r="M31" s="54">
        <v>4</v>
      </c>
      <c r="N31" s="53"/>
      <c r="O31" s="52"/>
      <c r="P31" s="52"/>
      <c r="Q31" s="51">
        <f>IF(AND(ISBLANK(N31),ISBLANK(O31)),"",N31+O31)</f>
      </c>
      <c r="R31" s="50">
        <f>IF(ISNUMBER($H31),1-$H31,"")</f>
      </c>
      <c r="S31" s="143">
        <f>IF(ISNUMBER($I31),1-$I31,"")</f>
        <v>0</v>
      </c>
    </row>
    <row r="32" spans="1:19" ht="15.75" customHeight="1" thickBot="1">
      <c r="A32" s="153">
        <v>2410</v>
      </c>
      <c r="B32" s="405"/>
      <c r="C32" s="49" t="s">
        <v>14</v>
      </c>
      <c r="D32" s="46">
        <f>IF(ISNUMBER($G32),SUM(D28:D31),"")</f>
        <v>291</v>
      </c>
      <c r="E32" s="48">
        <f>IF(ISNUMBER($G32),SUM(E28:E31),"")</f>
        <v>139</v>
      </c>
      <c r="F32" s="48">
        <f>IF(ISNUMBER($G32),SUM(F28:F31),"")</f>
        <v>5</v>
      </c>
      <c r="G32" s="47">
        <f>IF(SUM($G28:$G31)+SUM($Q28:$Q31)&gt;0,SUM(G28:G31),"")</f>
        <v>430</v>
      </c>
      <c r="H32" s="46">
        <f>IF(ISNUMBER($G32),SUM(H28:H31),"")</f>
        <v>1</v>
      </c>
      <c r="I32" s="144"/>
      <c r="K32" s="153">
        <v>1124</v>
      </c>
      <c r="L32" s="405"/>
      <c r="M32" s="49" t="s">
        <v>14</v>
      </c>
      <c r="N32" s="46">
        <f>IF(ISNUMBER($G32),SUM(N28:N31),"")</f>
        <v>300</v>
      </c>
      <c r="O32" s="48">
        <f>IF(ISNUMBER($G32),SUM(O28:O31),"")</f>
        <v>129</v>
      </c>
      <c r="P32" s="48">
        <f>IF(ISNUMBER($G32),SUM(P28:P31),"")</f>
        <v>8</v>
      </c>
      <c r="Q32" s="47">
        <f>IF(SUM($G28:$G31)+SUM($Q28:$Q31)&gt;0,SUM(Q28:Q31),"")</f>
        <v>429</v>
      </c>
      <c r="R32" s="46">
        <f>IF(ISNUMBER($G32),SUM(R28:R31),"")</f>
        <v>1</v>
      </c>
      <c r="S32" s="144"/>
    </row>
    <row r="33" spans="1:19" ht="12.75" customHeight="1">
      <c r="A33" s="145" t="s">
        <v>192</v>
      </c>
      <c r="B33" s="146"/>
      <c r="C33" s="64">
        <v>1</v>
      </c>
      <c r="D33" s="63">
        <v>146</v>
      </c>
      <c r="E33" s="62">
        <v>47</v>
      </c>
      <c r="F33" s="62">
        <v>4</v>
      </c>
      <c r="G33" s="61">
        <f>IF(AND(ISBLANK(D33),ISBLANK(E33)),"",D33+E33)</f>
        <v>193</v>
      </c>
      <c r="H33" s="60">
        <f>IF(OR(ISNUMBER($G33),ISNUMBER($Q33)),(SIGN(N($G33)-N($Q33))+1)/2,"")</f>
        <v>0</v>
      </c>
      <c r="I33" s="9"/>
      <c r="K33" s="145" t="s">
        <v>191</v>
      </c>
      <c r="L33" s="146"/>
      <c r="M33" s="64">
        <v>1</v>
      </c>
      <c r="N33" s="63">
        <v>137</v>
      </c>
      <c r="O33" s="62">
        <v>70</v>
      </c>
      <c r="P33" s="62">
        <v>2</v>
      </c>
      <c r="Q33" s="61">
        <f>IF(AND(ISBLANK(N33),ISBLANK(O33)),"",N33+O33)</f>
        <v>207</v>
      </c>
      <c r="R33" s="60">
        <f>IF(ISNUMBER($H33),1-$H33,"")</f>
        <v>1</v>
      </c>
      <c r="S33" s="9"/>
    </row>
    <row r="34" spans="1:19" ht="12.75" customHeight="1">
      <c r="A34" s="147"/>
      <c r="B34" s="148"/>
      <c r="C34" s="59">
        <v>2</v>
      </c>
      <c r="D34" s="58">
        <v>162</v>
      </c>
      <c r="E34" s="57">
        <v>62</v>
      </c>
      <c r="F34" s="57">
        <v>4</v>
      </c>
      <c r="G34" s="56">
        <f>IF(AND(ISBLANK(D34),ISBLANK(E34)),"",D34+E34)</f>
        <v>224</v>
      </c>
      <c r="H34" s="55">
        <f>IF(OR(ISNUMBER($G34),ISNUMBER($Q34)),(SIGN(N($G34)-N($Q34))+1)/2,"")</f>
        <v>0</v>
      </c>
      <c r="I34" s="9"/>
      <c r="K34" s="147"/>
      <c r="L34" s="148"/>
      <c r="M34" s="59">
        <v>2</v>
      </c>
      <c r="N34" s="58">
        <v>155</v>
      </c>
      <c r="O34" s="57">
        <v>71</v>
      </c>
      <c r="P34" s="57">
        <v>2</v>
      </c>
      <c r="Q34" s="56">
        <f>IF(AND(ISBLANK(N34),ISBLANK(O34)),"",N34+O34)</f>
        <v>226</v>
      </c>
      <c r="R34" s="55">
        <f>IF(ISNUMBER($H34),1-$H34,"")</f>
        <v>1</v>
      </c>
      <c r="S34" s="9"/>
    </row>
    <row r="35" spans="1:19" ht="12.75" customHeight="1" thickBot="1">
      <c r="A35" s="149" t="s">
        <v>119</v>
      </c>
      <c r="B35" s="150"/>
      <c r="C35" s="59">
        <v>3</v>
      </c>
      <c r="D35" s="58"/>
      <c r="E35" s="57"/>
      <c r="F35" s="57"/>
      <c r="G35" s="56">
        <f>IF(AND(ISBLANK(D35),ISBLANK(E35)),"",D35+E35)</f>
      </c>
      <c r="H35" s="55">
        <f>IF(OR(ISNUMBER($G35),ISNUMBER($Q35)),(SIGN(N($G35)-N($Q35))+1)/2,"")</f>
      </c>
      <c r="I35" s="9"/>
      <c r="K35" s="149" t="s">
        <v>190</v>
      </c>
      <c r="L35" s="150"/>
      <c r="M35" s="59">
        <v>3</v>
      </c>
      <c r="N35" s="58"/>
      <c r="O35" s="57"/>
      <c r="P35" s="57"/>
      <c r="Q35" s="56">
        <f>IF(AND(ISBLANK(N35),ISBLANK(O35)),"",N35+O35)</f>
      </c>
      <c r="R35" s="55">
        <f>IF(ISNUMBER($H35),1-$H35,"")</f>
      </c>
      <c r="S35" s="9"/>
    </row>
    <row r="36" spans="1:19" ht="12.75" customHeight="1">
      <c r="A36" s="151"/>
      <c r="B36" s="152"/>
      <c r="C36" s="54">
        <v>4</v>
      </c>
      <c r="D36" s="53"/>
      <c r="E36" s="52"/>
      <c r="F36" s="52"/>
      <c r="G36" s="51">
        <f>IF(AND(ISBLANK(D36),ISBLANK(E36)),"",D36+E36)</f>
      </c>
      <c r="H36" s="50">
        <f>IF(OR(ISNUMBER($G36),ISNUMBER($Q36)),(SIGN(N($G36)-N($Q36))+1)/2,"")</f>
      </c>
      <c r="I36" s="143">
        <f>IF(ISNUMBER(H37),(SIGN(1000*($H37-$R37)+$G37-$Q37)+1)/2,"")</f>
        <v>0</v>
      </c>
      <c r="K36" s="151"/>
      <c r="L36" s="152"/>
      <c r="M36" s="54">
        <v>4</v>
      </c>
      <c r="N36" s="53"/>
      <c r="O36" s="52"/>
      <c r="P36" s="52"/>
      <c r="Q36" s="51">
        <f>IF(AND(ISBLANK(N36),ISBLANK(O36)),"",N36+O36)</f>
      </c>
      <c r="R36" s="50">
        <f>IF(ISNUMBER($H36),1-$H36,"")</f>
      </c>
      <c r="S36" s="143">
        <f>IF(ISNUMBER($I36),1-$I36,"")</f>
        <v>1</v>
      </c>
    </row>
    <row r="37" spans="1:19" ht="15.75" customHeight="1" thickBot="1">
      <c r="A37" s="153">
        <v>20095</v>
      </c>
      <c r="B37" s="405"/>
      <c r="C37" s="49" t="s">
        <v>14</v>
      </c>
      <c r="D37" s="46">
        <f>IF(ISNUMBER($G37),SUM(D33:D36),"")</f>
        <v>308</v>
      </c>
      <c r="E37" s="48">
        <f>IF(ISNUMBER($G37),SUM(E33:E36),"")</f>
        <v>109</v>
      </c>
      <c r="F37" s="48">
        <f>IF(ISNUMBER($G37),SUM(F33:F36),"")</f>
        <v>8</v>
      </c>
      <c r="G37" s="47">
        <f>IF(SUM($G33:$G36)+SUM($Q33:$Q36)&gt;0,SUM(G33:G36),"")</f>
        <v>417</v>
      </c>
      <c r="H37" s="46">
        <f>IF(ISNUMBER($G37),SUM(H33:H36),"")</f>
        <v>0</v>
      </c>
      <c r="I37" s="144"/>
      <c r="K37" s="153">
        <v>1116</v>
      </c>
      <c r="L37" s="405"/>
      <c r="M37" s="49" t="s">
        <v>14</v>
      </c>
      <c r="N37" s="46">
        <f>IF(ISNUMBER($G37),SUM(N33:N36),"")</f>
        <v>292</v>
      </c>
      <c r="O37" s="48">
        <f>IF(ISNUMBER($G37),SUM(O33:O36),"")</f>
        <v>141</v>
      </c>
      <c r="P37" s="48">
        <f>IF(ISNUMBER($G37),SUM(P33:P36),"")</f>
        <v>4</v>
      </c>
      <c r="Q37" s="47">
        <f>IF(SUM($G33:$G36)+SUM($Q33:$Q36)&gt;0,SUM(Q33:Q36),"")</f>
        <v>433</v>
      </c>
      <c r="R37" s="46">
        <f>IF(ISNUMBER($G37),SUM(R33:R36),"")</f>
        <v>2</v>
      </c>
      <c r="S37" s="144"/>
    </row>
    <row r="38" ht="4.5" customHeight="1" thickBot="1"/>
    <row r="39" spans="1:19" ht="19.5" customHeight="1" thickBot="1">
      <c r="A39" s="404"/>
      <c r="B39" s="403"/>
      <c r="C39" s="43" t="s">
        <v>17</v>
      </c>
      <c r="D39" s="42">
        <f>IF(ISNUMBER($G39),SUM(D12,D17,D22,D27,D32,D37),"")</f>
        <v>1778</v>
      </c>
      <c r="E39" s="41">
        <f>IF(ISNUMBER($G39),SUM(E12,E17,E22,E27,E32,E37),"")</f>
        <v>815</v>
      </c>
      <c r="F39" s="41">
        <f>IF(ISNUMBER($G39),SUM(F12,F17,F22,F27,F32,F37),"")</f>
        <v>33</v>
      </c>
      <c r="G39" s="40">
        <f>IF(SUM($G$8:$G$37)+SUM($Q$8:$Q$37)&gt;0,SUM(G12,G17,G22,G27,G32,G37),"")</f>
        <v>2593</v>
      </c>
      <c r="H39" s="39">
        <f>IF(SUM($G$8:$G$37)+SUM($Q$8:$Q$37)&gt;0,SUM(H12,H17,H22,H27,H32,H37),"")</f>
        <v>7</v>
      </c>
      <c r="I39" s="38">
        <f>IF(ISNUMBER($G39),(SIGN($G39-$Q39)+1)/IF(COUNT(I$11,I$16,I$21,I$26,I$31,I$36)&gt;3,1,2),"")</f>
        <v>2</v>
      </c>
      <c r="K39" s="404"/>
      <c r="L39" s="403"/>
      <c r="M39" s="43" t="s">
        <v>17</v>
      </c>
      <c r="N39" s="42">
        <f>IF(ISNUMBER($G39),SUM(N12,N17,N22,N27,N32,N37),"")</f>
        <v>1755</v>
      </c>
      <c r="O39" s="41">
        <f>IF(ISNUMBER($G39),SUM(O12,O17,O22,O27,O32,O37),"")</f>
        <v>756</v>
      </c>
      <c r="P39" s="41">
        <f>IF(ISNUMBER($G39),SUM(P12,P17,P22,P27,P32,P37),"")</f>
        <v>37</v>
      </c>
      <c r="Q39" s="40">
        <f>IF(SUM($G$8:$G$37)+SUM($Q$8:$Q$37)&gt;0,SUM(Q12,Q17,Q22,Q27,Q32,Q37),"")</f>
        <v>2511</v>
      </c>
      <c r="R39" s="39">
        <f>IF(SUM($G$8:$G$37)+SUM($Q$8:$Q$37)&gt;0,SUM(R12,R17,R22,R27,R32,R37),"")</f>
        <v>5</v>
      </c>
      <c r="S39" s="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6"/>
      <c r="B41" s="7" t="s">
        <v>18</v>
      </c>
      <c r="C41" s="402" t="s">
        <v>189</v>
      </c>
      <c r="D41" s="402"/>
      <c r="E41" s="402"/>
      <c r="G41" s="175"/>
      <c r="H41" s="175"/>
      <c r="I41" s="37">
        <f>IF(ISNUMBER(I$39),SUM(I11,I16,I21,I26,I31,I36,I39),"")</f>
        <v>6</v>
      </c>
      <c r="K41" s="6"/>
      <c r="L41" s="7" t="s">
        <v>18</v>
      </c>
      <c r="M41" s="402" t="s">
        <v>188</v>
      </c>
      <c r="N41" s="402"/>
      <c r="O41" s="402"/>
      <c r="Q41" s="175" t="s">
        <v>19</v>
      </c>
      <c r="R41" s="175"/>
      <c r="S41" s="37">
        <f>IF(ISNUMBER(S$39),SUM(S11,S16,S21,S26,S31,S36,S39),"")</f>
        <v>2</v>
      </c>
    </row>
    <row r="42" spans="1:19" ht="18" customHeight="1">
      <c r="A42" s="6"/>
      <c r="B42" s="7" t="s">
        <v>20</v>
      </c>
      <c r="C42" s="401"/>
      <c r="D42" s="401"/>
      <c r="E42" s="401"/>
      <c r="G42" s="8"/>
      <c r="H42" s="8"/>
      <c r="I42" s="8"/>
      <c r="K42" s="6"/>
      <c r="L42" s="7" t="s">
        <v>20</v>
      </c>
      <c r="M42" s="401"/>
      <c r="N42" s="401"/>
      <c r="O42" s="401"/>
      <c r="Q42" s="8"/>
      <c r="R42" s="8"/>
      <c r="S42" s="8"/>
    </row>
    <row r="43" spans="1:19" ht="19.5" customHeight="1">
      <c r="A43" s="7" t="s">
        <v>21</v>
      </c>
      <c r="B43" s="7" t="s">
        <v>22</v>
      </c>
      <c r="C43" s="197" t="s">
        <v>187</v>
      </c>
      <c r="D43" s="197"/>
      <c r="E43" s="197"/>
      <c r="F43" s="197"/>
      <c r="G43" s="197"/>
      <c r="H43" s="197"/>
      <c r="I43" s="7"/>
      <c r="J43" s="7"/>
      <c r="K43" s="7" t="s">
        <v>23</v>
      </c>
      <c r="L43" s="198" t="s">
        <v>186</v>
      </c>
      <c r="M43" s="198"/>
      <c r="O43" s="7" t="s">
        <v>20</v>
      </c>
      <c r="P43" s="197"/>
      <c r="Q43" s="197"/>
      <c r="R43" s="197"/>
      <c r="S43" s="197"/>
    </row>
    <row r="44" spans="5:8" ht="9.75" customHeight="1">
      <c r="E44" s="6"/>
      <c r="H44" s="6"/>
    </row>
    <row r="45" ht="30" customHeight="1">
      <c r="A45" s="5" t="str">
        <f>"Technické podmínky utkání:   "&amp;$B$3&amp;IF(ISBLANK($B$3),""," – ")&amp;$L$3</f>
        <v>Technické podmínky utkání:   KK Vlašim -  KK Vlašim A – KK Sparta Praha -  KK Sparta Praha A</v>
      </c>
    </row>
    <row r="46" spans="2:11" ht="19.5" customHeight="1">
      <c r="B46" s="4" t="s">
        <v>24</v>
      </c>
      <c r="C46" s="184">
        <v>0.7083333333333334</v>
      </c>
      <c r="D46" s="185"/>
      <c r="I46" s="4" t="s">
        <v>25</v>
      </c>
      <c r="J46" s="185">
        <v>20</v>
      </c>
      <c r="K46" s="185"/>
    </row>
    <row r="47" spans="2:19" ht="19.5" customHeight="1">
      <c r="B47" s="4" t="s">
        <v>26</v>
      </c>
      <c r="C47" s="186">
        <v>0.8993055555555555</v>
      </c>
      <c r="D47" s="187"/>
      <c r="I47" s="4" t="s">
        <v>27</v>
      </c>
      <c r="J47" s="187">
        <v>15</v>
      </c>
      <c r="K47" s="187"/>
      <c r="P47" s="4" t="s">
        <v>28</v>
      </c>
      <c r="Q47" s="179">
        <v>43343</v>
      </c>
      <c r="R47" s="180"/>
      <c r="S47" s="180"/>
    </row>
    <row r="48" ht="9.75" customHeight="1"/>
    <row r="49" spans="1:19" ht="15" customHeight="1">
      <c r="A49" s="176" t="s">
        <v>29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</row>
    <row r="50" spans="1:19" ht="81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4.5" customHeight="1"/>
    <row r="52" spans="1:19" ht="15" customHeight="1">
      <c r="A52" s="176" t="s">
        <v>30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" customHeight="1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</row>
    <row r="54" spans="1:19" ht="21" customHeight="1">
      <c r="A54" s="35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3" t="s">
        <v>5</v>
      </c>
      <c r="L54" s="2"/>
      <c r="M54" s="2"/>
      <c r="N54" s="2"/>
      <c r="O54" s="2"/>
      <c r="P54" s="2"/>
      <c r="Q54" s="2"/>
      <c r="R54" s="2"/>
      <c r="S54" s="34"/>
    </row>
    <row r="55" spans="1:19" ht="21" customHeight="1">
      <c r="A55" s="33"/>
      <c r="B55" s="30" t="s">
        <v>31</v>
      </c>
      <c r="C55" s="29"/>
      <c r="D55" s="31"/>
      <c r="E55" s="30" t="s">
        <v>32</v>
      </c>
      <c r="F55" s="29"/>
      <c r="G55" s="29"/>
      <c r="H55" s="29"/>
      <c r="I55" s="31"/>
      <c r="J55" s="2"/>
      <c r="K55" s="32"/>
      <c r="L55" s="30" t="s">
        <v>31</v>
      </c>
      <c r="M55" s="29"/>
      <c r="N55" s="31"/>
      <c r="O55" s="30" t="s">
        <v>32</v>
      </c>
      <c r="P55" s="29"/>
      <c r="Q55" s="29"/>
      <c r="R55" s="29"/>
      <c r="S55" s="28"/>
    </row>
    <row r="56" spans="1:19" ht="21" customHeight="1">
      <c r="A56" s="27" t="s">
        <v>33</v>
      </c>
      <c r="B56" s="23" t="s">
        <v>34</v>
      </c>
      <c r="C56" s="400"/>
      <c r="D56" s="24" t="s">
        <v>35</v>
      </c>
      <c r="E56" s="23" t="s">
        <v>34</v>
      </c>
      <c r="F56" s="22"/>
      <c r="G56" s="22"/>
      <c r="H56" s="21"/>
      <c r="I56" s="24" t="s">
        <v>35</v>
      </c>
      <c r="J56" s="2"/>
      <c r="K56" s="26" t="s">
        <v>33</v>
      </c>
      <c r="L56" s="23" t="s">
        <v>34</v>
      </c>
      <c r="M56" s="400"/>
      <c r="N56" s="24" t="s">
        <v>35</v>
      </c>
      <c r="O56" s="23" t="s">
        <v>34</v>
      </c>
      <c r="P56" s="22"/>
      <c r="Q56" s="22"/>
      <c r="R56" s="21"/>
      <c r="S56" s="20" t="s">
        <v>35</v>
      </c>
    </row>
    <row r="57" spans="1:19" ht="21" customHeight="1">
      <c r="A57" s="19"/>
      <c r="B57" s="199"/>
      <c r="C57" s="200"/>
      <c r="D57" s="17"/>
      <c r="E57" s="199"/>
      <c r="F57" s="201"/>
      <c r="G57" s="201"/>
      <c r="H57" s="200"/>
      <c r="I57" s="17"/>
      <c r="J57" s="2"/>
      <c r="K57" s="18"/>
      <c r="L57" s="199"/>
      <c r="M57" s="200"/>
      <c r="N57" s="17"/>
      <c r="O57" s="199"/>
      <c r="P57" s="201"/>
      <c r="Q57" s="201"/>
      <c r="R57" s="200"/>
      <c r="S57" s="16"/>
    </row>
    <row r="58" spans="1:19" ht="21" customHeight="1">
      <c r="A58" s="19"/>
      <c r="B58" s="199"/>
      <c r="C58" s="200"/>
      <c r="D58" s="17"/>
      <c r="E58" s="199"/>
      <c r="F58" s="201"/>
      <c r="G58" s="201"/>
      <c r="H58" s="200"/>
      <c r="I58" s="17"/>
      <c r="J58" s="2"/>
      <c r="K58" s="18"/>
      <c r="L58" s="199"/>
      <c r="M58" s="200"/>
      <c r="N58" s="17"/>
      <c r="O58" s="199"/>
      <c r="P58" s="201"/>
      <c r="Q58" s="201"/>
      <c r="R58" s="200"/>
      <c r="S58" s="16"/>
    </row>
    <row r="59" spans="1:19" ht="12" customHeight="1">
      <c r="A59" s="399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7"/>
    </row>
    <row r="60" ht="4.5" customHeight="1"/>
    <row r="61" spans="1:19" ht="15" customHeight="1">
      <c r="A61" s="189" t="s">
        <v>36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6" t="s">
        <v>37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8"/>
    </row>
    <row r="65" spans="1:19" ht="81" customHeight="1">
      <c r="A65" s="181" t="s">
        <v>185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12"/>
      <c r="B66" s="11" t="s">
        <v>38</v>
      </c>
      <c r="C66" s="396" t="s">
        <v>184</v>
      </c>
      <c r="D66" s="396"/>
      <c r="E66" s="396"/>
      <c r="F66" s="396"/>
      <c r="G66" s="396"/>
      <c r="H66" s="39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1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125" style="73" customWidth="1"/>
    <col min="19" max="19" width="6.7109375" style="73" customWidth="1"/>
    <col min="20" max="16384" width="9.140625" style="73" customWidth="1"/>
  </cols>
  <sheetData>
    <row r="1" spans="2:19" ht="26.25">
      <c r="B1" s="256" t="s">
        <v>0</v>
      </c>
      <c r="C1" s="256"/>
      <c r="D1" s="258" t="s">
        <v>1</v>
      </c>
      <c r="E1" s="258"/>
      <c r="F1" s="258"/>
      <c r="G1" s="258"/>
      <c r="H1" s="258"/>
      <c r="I1" s="258"/>
      <c r="K1" s="102" t="s">
        <v>2</v>
      </c>
      <c r="L1" s="252" t="s">
        <v>230</v>
      </c>
      <c r="M1" s="252"/>
      <c r="N1" s="252"/>
      <c r="O1" s="253" t="s">
        <v>3</v>
      </c>
      <c r="P1" s="253"/>
      <c r="Q1" s="254">
        <v>43035</v>
      </c>
      <c r="R1" s="255"/>
      <c r="S1" s="255"/>
    </row>
    <row r="2" spans="2:3" ht="6" customHeight="1" thickBot="1">
      <c r="B2" s="257"/>
      <c r="C2" s="257"/>
    </row>
    <row r="3" spans="1:19" ht="19.5" customHeight="1" thickBot="1">
      <c r="A3" s="142" t="s">
        <v>4</v>
      </c>
      <c r="B3" s="249" t="s">
        <v>229</v>
      </c>
      <c r="C3" s="250"/>
      <c r="D3" s="250"/>
      <c r="E3" s="250"/>
      <c r="F3" s="250"/>
      <c r="G3" s="250"/>
      <c r="H3" s="250"/>
      <c r="I3" s="251"/>
      <c r="K3" s="142" t="s">
        <v>5</v>
      </c>
      <c r="L3" s="249" t="s">
        <v>228</v>
      </c>
      <c r="M3" s="250"/>
      <c r="N3" s="250"/>
      <c r="O3" s="250"/>
      <c r="P3" s="250"/>
      <c r="Q3" s="250"/>
      <c r="R3" s="250"/>
      <c r="S3" s="251"/>
    </row>
    <row r="4" ht="4.5" customHeight="1" thickBot="1"/>
    <row r="5" spans="1:19" ht="12.75" customHeight="1">
      <c r="A5" s="243" t="s">
        <v>6</v>
      </c>
      <c r="B5" s="244"/>
      <c r="C5" s="247" t="s">
        <v>7</v>
      </c>
      <c r="D5" s="259" t="s">
        <v>8</v>
      </c>
      <c r="E5" s="260"/>
      <c r="F5" s="260"/>
      <c r="G5" s="261"/>
      <c r="H5" s="262" t="s">
        <v>9</v>
      </c>
      <c r="I5" s="263"/>
      <c r="K5" s="243" t="s">
        <v>6</v>
      </c>
      <c r="L5" s="244"/>
      <c r="M5" s="247" t="s">
        <v>7</v>
      </c>
      <c r="N5" s="259" t="s">
        <v>8</v>
      </c>
      <c r="O5" s="260"/>
      <c r="P5" s="260"/>
      <c r="Q5" s="261"/>
      <c r="R5" s="262" t="s">
        <v>9</v>
      </c>
      <c r="S5" s="263"/>
    </row>
    <row r="6" spans="1:19" ht="12.75" customHeight="1" thickBot="1">
      <c r="A6" s="245" t="s">
        <v>10</v>
      </c>
      <c r="B6" s="246"/>
      <c r="C6" s="248"/>
      <c r="D6" s="141" t="s">
        <v>11</v>
      </c>
      <c r="E6" s="140" t="s">
        <v>12</v>
      </c>
      <c r="F6" s="140" t="s">
        <v>13</v>
      </c>
      <c r="G6" s="139" t="s">
        <v>14</v>
      </c>
      <c r="H6" s="138" t="s">
        <v>15</v>
      </c>
      <c r="I6" s="137" t="s">
        <v>16</v>
      </c>
      <c r="K6" s="245" t="s">
        <v>10</v>
      </c>
      <c r="L6" s="246"/>
      <c r="M6" s="248"/>
      <c r="N6" s="141" t="s">
        <v>11</v>
      </c>
      <c r="O6" s="140" t="s">
        <v>12</v>
      </c>
      <c r="P6" s="140" t="s">
        <v>13</v>
      </c>
      <c r="Q6" s="139" t="s">
        <v>14</v>
      </c>
      <c r="R6" s="138" t="s">
        <v>15</v>
      </c>
      <c r="S6" s="137" t="s">
        <v>16</v>
      </c>
    </row>
    <row r="7" spans="1:12" ht="4.5" customHeight="1" thickBot="1">
      <c r="A7" s="136"/>
      <c r="B7" s="136"/>
      <c r="K7" s="136"/>
      <c r="L7" s="136"/>
    </row>
    <row r="8" spans="1:19" ht="12.75" customHeight="1">
      <c r="A8" s="231" t="s">
        <v>227</v>
      </c>
      <c r="B8" s="232"/>
      <c r="C8" s="135">
        <v>1</v>
      </c>
      <c r="D8" s="134">
        <v>137</v>
      </c>
      <c r="E8" s="133">
        <v>79</v>
      </c>
      <c r="F8" s="133">
        <v>0</v>
      </c>
      <c r="G8" s="132">
        <f>IF(AND(ISBLANK(D8),ISBLANK(E8)),"",D8+E8)</f>
        <v>216</v>
      </c>
      <c r="H8" s="131">
        <f>IF(OR(ISNUMBER($G8),ISNUMBER($Q8)),(SIGN(N($G8)-N($Q8))+1)/2,"")</f>
        <v>0</v>
      </c>
      <c r="I8" s="125"/>
      <c r="K8" s="231" t="s">
        <v>223</v>
      </c>
      <c r="L8" s="232"/>
      <c r="M8" s="135">
        <v>1</v>
      </c>
      <c r="N8" s="134">
        <v>151</v>
      </c>
      <c r="O8" s="133">
        <v>66</v>
      </c>
      <c r="P8" s="133">
        <v>0</v>
      </c>
      <c r="Q8" s="132">
        <f>IF(AND(ISBLANK(N8),ISBLANK(O8)),"",N8+O8)</f>
        <v>217</v>
      </c>
      <c r="R8" s="131">
        <f>IF(ISNUMBER($H8),1-$H8,"")</f>
        <v>1</v>
      </c>
      <c r="S8" s="125"/>
    </row>
    <row r="9" spans="1:19" ht="12.75" customHeight="1">
      <c r="A9" s="233"/>
      <c r="B9" s="234"/>
      <c r="C9" s="130">
        <v>2</v>
      </c>
      <c r="D9" s="129">
        <v>168</v>
      </c>
      <c r="E9" s="128">
        <v>72</v>
      </c>
      <c r="F9" s="128">
        <v>4</v>
      </c>
      <c r="G9" s="127">
        <f>IF(AND(ISBLANK(D9),ISBLANK(E9)),"",D9+E9)</f>
        <v>240</v>
      </c>
      <c r="H9" s="126">
        <f>IF(OR(ISNUMBER($G9),ISNUMBER($Q9)),(SIGN(N($G9)-N($Q9))+1)/2,"")</f>
        <v>1</v>
      </c>
      <c r="I9" s="125"/>
      <c r="K9" s="233"/>
      <c r="L9" s="234"/>
      <c r="M9" s="130">
        <v>2</v>
      </c>
      <c r="N9" s="129">
        <v>138</v>
      </c>
      <c r="O9" s="128">
        <v>63</v>
      </c>
      <c r="P9" s="128">
        <v>4</v>
      </c>
      <c r="Q9" s="127">
        <f>IF(AND(ISBLANK(N9),ISBLANK(O9)),"",N9+O9)</f>
        <v>201</v>
      </c>
      <c r="R9" s="126">
        <f>IF(ISNUMBER($H9),1-$H9,"")</f>
        <v>0</v>
      </c>
      <c r="S9" s="125"/>
    </row>
    <row r="10" spans="1:19" ht="12.75" customHeight="1" thickBot="1">
      <c r="A10" s="235" t="s">
        <v>226</v>
      </c>
      <c r="B10" s="236"/>
      <c r="C10" s="130">
        <v>3</v>
      </c>
      <c r="D10" s="129"/>
      <c r="E10" s="128"/>
      <c r="F10" s="128"/>
      <c r="G10" s="127">
        <f>IF(AND(ISBLANK(D10),ISBLANK(E10)),"",D10+E10)</f>
      </c>
      <c r="H10" s="126">
        <f>IF(OR(ISNUMBER($G10),ISNUMBER($Q10)),(SIGN(N($G10)-N($Q10))+1)/2,"")</f>
      </c>
      <c r="I10" s="125"/>
      <c r="K10" s="235" t="s">
        <v>142</v>
      </c>
      <c r="L10" s="236"/>
      <c r="M10" s="130">
        <v>3</v>
      </c>
      <c r="N10" s="129"/>
      <c r="O10" s="128"/>
      <c r="P10" s="128"/>
      <c r="Q10" s="127">
        <f>IF(AND(ISBLANK(N10),ISBLANK(O10)),"",N10+O10)</f>
      </c>
      <c r="R10" s="126">
        <f>IF(ISNUMBER($H10),1-$H10,"")</f>
      </c>
      <c r="S10" s="125"/>
    </row>
    <row r="11" spans="1:19" ht="12.75" customHeight="1">
      <c r="A11" s="237"/>
      <c r="B11" s="238"/>
      <c r="C11" s="124">
        <v>4</v>
      </c>
      <c r="D11" s="123"/>
      <c r="E11" s="122"/>
      <c r="F11" s="122"/>
      <c r="G11" s="121">
        <f>IF(AND(ISBLANK(D11),ISBLANK(E11)),"",D11+E11)</f>
      </c>
      <c r="H11" s="120">
        <f>IF(OR(ISNUMBER($G11),ISNUMBER($Q11)),(SIGN(N($G11)-N($Q11))+1)/2,"")</f>
      </c>
      <c r="I11" s="241">
        <f>IF(ISNUMBER(H12),(SIGN(1000*($H12-$R12)+$G12-$Q12)+1)/2,"")</f>
        <v>1</v>
      </c>
      <c r="K11" s="237"/>
      <c r="L11" s="238"/>
      <c r="M11" s="124">
        <v>4</v>
      </c>
      <c r="N11" s="123"/>
      <c r="O11" s="122"/>
      <c r="P11" s="122"/>
      <c r="Q11" s="121">
        <f>IF(AND(ISBLANK(N11),ISBLANK(O11)),"",N11+O11)</f>
      </c>
      <c r="R11" s="120">
        <f>IF(ISNUMBER($H11),1-$H11,"")</f>
      </c>
      <c r="S11" s="241">
        <f>IF(ISNUMBER($I11),1-$I11,"")</f>
        <v>0</v>
      </c>
    </row>
    <row r="12" spans="1:19" ht="15.75" customHeight="1" thickBot="1">
      <c r="A12" s="239">
        <v>11250</v>
      </c>
      <c r="B12" s="240"/>
      <c r="C12" s="119" t="s">
        <v>14</v>
      </c>
      <c r="D12" s="116">
        <f>IF(ISNUMBER($G12),SUM(D8:D11),"")</f>
        <v>305</v>
      </c>
      <c r="E12" s="118">
        <f>IF(ISNUMBER($G12),SUM(E8:E11),"")</f>
        <v>151</v>
      </c>
      <c r="F12" s="118">
        <f>IF(ISNUMBER($G12),SUM(F8:F11),"")</f>
        <v>4</v>
      </c>
      <c r="G12" s="117">
        <f>IF(SUM($G8:$G11)+SUM($Q8:$Q11)&gt;0,SUM(G8:G11),"")</f>
        <v>456</v>
      </c>
      <c r="H12" s="116">
        <f>IF(ISNUMBER($G12),SUM(H8:H11),"")</f>
        <v>1</v>
      </c>
      <c r="I12" s="242"/>
      <c r="K12" s="239">
        <v>1935</v>
      </c>
      <c r="L12" s="240"/>
      <c r="M12" s="119" t="s">
        <v>14</v>
      </c>
      <c r="N12" s="116">
        <f>IF(ISNUMBER($G12),SUM(N8:N11),"")</f>
        <v>289</v>
      </c>
      <c r="O12" s="118">
        <f>IF(ISNUMBER($G12),SUM(O8:O11),"")</f>
        <v>129</v>
      </c>
      <c r="P12" s="118">
        <f>IF(ISNUMBER($G12),SUM(P8:P11),"")</f>
        <v>4</v>
      </c>
      <c r="Q12" s="117">
        <f>IF(SUM($G8:$G11)+SUM($Q8:$Q11)&gt;0,SUM(Q8:Q11),"")</f>
        <v>418</v>
      </c>
      <c r="R12" s="116">
        <f>IF(ISNUMBER($G12),SUM(R8:R11),"")</f>
        <v>1</v>
      </c>
      <c r="S12" s="242"/>
    </row>
    <row r="13" spans="1:19" ht="12.75" customHeight="1">
      <c r="A13" s="231" t="s">
        <v>224</v>
      </c>
      <c r="B13" s="232"/>
      <c r="C13" s="135">
        <v>1</v>
      </c>
      <c r="D13" s="134">
        <v>132</v>
      </c>
      <c r="E13" s="133">
        <v>81</v>
      </c>
      <c r="F13" s="133">
        <v>2</v>
      </c>
      <c r="G13" s="132">
        <f>IF(AND(ISBLANK(D13),ISBLANK(E13)),"",D13+E13)</f>
        <v>213</v>
      </c>
      <c r="H13" s="131">
        <f>IF(OR(ISNUMBER($G13),ISNUMBER($Q13)),(SIGN(N($G13)-N($Q13))+1)/2,"")</f>
        <v>1</v>
      </c>
      <c r="I13" s="125"/>
      <c r="K13" s="231" t="s">
        <v>225</v>
      </c>
      <c r="L13" s="232"/>
      <c r="M13" s="135">
        <v>1</v>
      </c>
      <c r="N13" s="134">
        <v>143</v>
      </c>
      <c r="O13" s="133">
        <v>61</v>
      </c>
      <c r="P13" s="133">
        <v>5</v>
      </c>
      <c r="Q13" s="132">
        <f>IF(AND(ISBLANK(N13),ISBLANK(O13)),"",N13+O13)</f>
        <v>204</v>
      </c>
      <c r="R13" s="131">
        <f>IF(ISNUMBER($H13),1-$H13,"")</f>
        <v>0</v>
      </c>
      <c r="S13" s="125"/>
    </row>
    <row r="14" spans="1:19" ht="12.75" customHeight="1">
      <c r="A14" s="233"/>
      <c r="B14" s="234"/>
      <c r="C14" s="130">
        <v>2</v>
      </c>
      <c r="D14" s="129">
        <v>159</v>
      </c>
      <c r="E14" s="128">
        <v>70</v>
      </c>
      <c r="F14" s="128">
        <v>1</v>
      </c>
      <c r="G14" s="127">
        <f>IF(AND(ISBLANK(D14),ISBLANK(E14)),"",D14+E14)</f>
        <v>229</v>
      </c>
      <c r="H14" s="126">
        <f>IF(OR(ISNUMBER($G14),ISNUMBER($Q14)),(SIGN(N($G14)-N($Q14))+1)/2,"")</f>
        <v>1</v>
      </c>
      <c r="I14" s="125"/>
      <c r="K14" s="233"/>
      <c r="L14" s="234"/>
      <c r="M14" s="130">
        <v>2</v>
      </c>
      <c r="N14" s="129">
        <v>145</v>
      </c>
      <c r="O14" s="128">
        <v>78</v>
      </c>
      <c r="P14" s="128">
        <v>0</v>
      </c>
      <c r="Q14" s="127">
        <f>IF(AND(ISBLANK(N14),ISBLANK(O14)),"",N14+O14)</f>
        <v>223</v>
      </c>
      <c r="R14" s="126">
        <f>IF(ISNUMBER($H14),1-$H14,"")</f>
        <v>0</v>
      </c>
      <c r="S14" s="125"/>
    </row>
    <row r="15" spans="1:19" ht="12.75" customHeight="1" thickBot="1">
      <c r="A15" s="235" t="s">
        <v>190</v>
      </c>
      <c r="B15" s="236"/>
      <c r="C15" s="130">
        <v>3</v>
      </c>
      <c r="D15" s="129"/>
      <c r="E15" s="128"/>
      <c r="F15" s="128"/>
      <c r="G15" s="127">
        <f>IF(AND(ISBLANK(D15),ISBLANK(E15)),"",D15+E15)</f>
      </c>
      <c r="H15" s="126">
        <f>IF(OR(ISNUMBER($G15),ISNUMBER($Q15)),(SIGN(N($G15)-N($Q15))+1)/2,"")</f>
      </c>
      <c r="I15" s="125"/>
      <c r="K15" s="235" t="s">
        <v>200</v>
      </c>
      <c r="L15" s="236"/>
      <c r="M15" s="130">
        <v>3</v>
      </c>
      <c r="N15" s="129"/>
      <c r="O15" s="128"/>
      <c r="P15" s="128"/>
      <c r="Q15" s="127">
        <f>IF(AND(ISBLANK(N15),ISBLANK(O15)),"",N15+O15)</f>
      </c>
      <c r="R15" s="126">
        <f>IF(ISNUMBER($H15),1-$H15,"")</f>
      </c>
      <c r="S15" s="125"/>
    </row>
    <row r="16" spans="1:19" ht="12.75" customHeight="1">
      <c r="A16" s="237"/>
      <c r="B16" s="238"/>
      <c r="C16" s="124">
        <v>4</v>
      </c>
      <c r="D16" s="123"/>
      <c r="E16" s="122"/>
      <c r="F16" s="122"/>
      <c r="G16" s="121">
        <f>IF(AND(ISBLANK(D16),ISBLANK(E16)),"",D16+E16)</f>
      </c>
      <c r="H16" s="120">
        <f>IF(OR(ISNUMBER($G16),ISNUMBER($Q16)),(SIGN(N($G16)-N($Q16))+1)/2,"")</f>
      </c>
      <c r="I16" s="241">
        <f>IF(ISNUMBER(H17),(SIGN(1000*($H17-$R17)+$G17-$Q17)+1)/2,"")</f>
        <v>1</v>
      </c>
      <c r="K16" s="237"/>
      <c r="L16" s="238"/>
      <c r="M16" s="124">
        <v>4</v>
      </c>
      <c r="N16" s="123"/>
      <c r="O16" s="122"/>
      <c r="P16" s="122"/>
      <c r="Q16" s="121">
        <f>IF(AND(ISBLANK(N16),ISBLANK(O16)),"",N16+O16)</f>
      </c>
      <c r="R16" s="120">
        <f>IF(ISNUMBER($H16),1-$H16,"")</f>
      </c>
      <c r="S16" s="241">
        <f>IF(ISNUMBER($I16),1-$I16,"")</f>
        <v>0</v>
      </c>
    </row>
    <row r="17" spans="1:19" ht="15.75" customHeight="1" thickBot="1">
      <c r="A17" s="239">
        <v>18550</v>
      </c>
      <c r="B17" s="240"/>
      <c r="C17" s="119" t="s">
        <v>14</v>
      </c>
      <c r="D17" s="116">
        <f>IF(ISNUMBER($G17),SUM(D13:D16),"")</f>
        <v>291</v>
      </c>
      <c r="E17" s="118">
        <f>IF(ISNUMBER($G17),SUM(E13:E16),"")</f>
        <v>151</v>
      </c>
      <c r="F17" s="118">
        <f>IF(ISNUMBER($G17),SUM(F13:F16),"")</f>
        <v>3</v>
      </c>
      <c r="G17" s="117">
        <f>IF(SUM($G13:$G16)+SUM($Q13:$Q16)&gt;0,SUM(G13:G16),"")</f>
        <v>442</v>
      </c>
      <c r="H17" s="116">
        <f>IF(ISNUMBER($G17),SUM(H13:H16),"")</f>
        <v>2</v>
      </c>
      <c r="I17" s="242"/>
      <c r="K17" s="239">
        <v>1932</v>
      </c>
      <c r="L17" s="240"/>
      <c r="M17" s="119" t="s">
        <v>14</v>
      </c>
      <c r="N17" s="116">
        <f>IF(ISNUMBER($G17),SUM(N13:N16),"")</f>
        <v>288</v>
      </c>
      <c r="O17" s="118">
        <f>IF(ISNUMBER($G17),SUM(O13:O16),"")</f>
        <v>139</v>
      </c>
      <c r="P17" s="118">
        <f>IF(ISNUMBER($G17),SUM(P13:P16),"")</f>
        <v>5</v>
      </c>
      <c r="Q17" s="117">
        <f>IF(SUM($G13:$G16)+SUM($Q13:$Q16)&gt;0,SUM(Q13:Q16),"")</f>
        <v>427</v>
      </c>
      <c r="R17" s="116">
        <f>IF(ISNUMBER($G17),SUM(R13:R16),"")</f>
        <v>0</v>
      </c>
      <c r="S17" s="242"/>
    </row>
    <row r="18" spans="1:19" ht="12.75" customHeight="1">
      <c r="A18" s="231" t="s">
        <v>224</v>
      </c>
      <c r="B18" s="232"/>
      <c r="C18" s="135">
        <v>1</v>
      </c>
      <c r="D18" s="134">
        <v>143</v>
      </c>
      <c r="E18" s="133">
        <v>62</v>
      </c>
      <c r="F18" s="133">
        <v>3</v>
      </c>
      <c r="G18" s="132">
        <f>IF(AND(ISBLANK(D18),ISBLANK(E18)),"",D18+E18)</f>
        <v>205</v>
      </c>
      <c r="H18" s="131">
        <f>IF(OR(ISNUMBER($G18),ISNUMBER($Q18)),(SIGN(N($G18)-N($Q18))+1)/2,"")</f>
        <v>1</v>
      </c>
      <c r="I18" s="125"/>
      <c r="K18" s="231" t="s">
        <v>223</v>
      </c>
      <c r="L18" s="232"/>
      <c r="M18" s="135">
        <v>1</v>
      </c>
      <c r="N18" s="134">
        <v>141</v>
      </c>
      <c r="O18" s="133">
        <v>54</v>
      </c>
      <c r="P18" s="133">
        <v>2</v>
      </c>
      <c r="Q18" s="132">
        <f>IF(AND(ISBLANK(N18),ISBLANK(O18)),"",N18+O18)</f>
        <v>195</v>
      </c>
      <c r="R18" s="131">
        <f>IF(ISNUMBER($H18),1-$H18,"")</f>
        <v>0</v>
      </c>
      <c r="S18" s="125"/>
    </row>
    <row r="19" spans="1:19" ht="12.75" customHeight="1">
      <c r="A19" s="233"/>
      <c r="B19" s="234"/>
      <c r="C19" s="130">
        <v>2</v>
      </c>
      <c r="D19" s="129">
        <v>147</v>
      </c>
      <c r="E19" s="128">
        <v>45</v>
      </c>
      <c r="F19" s="128">
        <v>2</v>
      </c>
      <c r="G19" s="127">
        <f>IF(AND(ISBLANK(D19),ISBLANK(E19)),"",D19+E19)</f>
        <v>192</v>
      </c>
      <c r="H19" s="126">
        <f>IF(OR(ISNUMBER($G19),ISNUMBER($Q19)),(SIGN(N($G19)-N($Q19))+1)/2,"")</f>
        <v>1</v>
      </c>
      <c r="I19" s="125"/>
      <c r="K19" s="233"/>
      <c r="L19" s="234"/>
      <c r="M19" s="130">
        <v>2</v>
      </c>
      <c r="N19" s="129">
        <v>130</v>
      </c>
      <c r="O19" s="128">
        <v>60</v>
      </c>
      <c r="P19" s="128">
        <v>2</v>
      </c>
      <c r="Q19" s="127">
        <f>IF(AND(ISBLANK(N19),ISBLANK(O19)),"",N19+O19)</f>
        <v>190</v>
      </c>
      <c r="R19" s="126">
        <f>IF(ISNUMBER($H19),1-$H19,"")</f>
        <v>0</v>
      </c>
      <c r="S19" s="125"/>
    </row>
    <row r="20" spans="1:19" ht="12.75" customHeight="1" thickBot="1">
      <c r="A20" s="235" t="s">
        <v>97</v>
      </c>
      <c r="B20" s="236"/>
      <c r="C20" s="130">
        <v>3</v>
      </c>
      <c r="D20" s="129"/>
      <c r="E20" s="128"/>
      <c r="F20" s="128"/>
      <c r="G20" s="127">
        <f>IF(AND(ISBLANK(D20),ISBLANK(E20)),"",D20+E20)</f>
      </c>
      <c r="H20" s="126">
        <f>IF(OR(ISNUMBER($G20),ISNUMBER($Q20)),(SIGN(N($G20)-N($Q20))+1)/2,"")</f>
      </c>
      <c r="I20" s="125"/>
      <c r="K20" s="235" t="s">
        <v>190</v>
      </c>
      <c r="L20" s="236"/>
      <c r="M20" s="130">
        <v>3</v>
      </c>
      <c r="N20" s="129"/>
      <c r="O20" s="128"/>
      <c r="P20" s="128"/>
      <c r="Q20" s="127">
        <f>IF(AND(ISBLANK(N20),ISBLANK(O20)),"",N20+O20)</f>
      </c>
      <c r="R20" s="126">
        <f>IF(ISNUMBER($H20),1-$H20,"")</f>
      </c>
      <c r="S20" s="125"/>
    </row>
    <row r="21" spans="1:19" ht="12.75" customHeight="1">
      <c r="A21" s="237"/>
      <c r="B21" s="238"/>
      <c r="C21" s="124">
        <v>4</v>
      </c>
      <c r="D21" s="123"/>
      <c r="E21" s="122"/>
      <c r="F21" s="122"/>
      <c r="G21" s="121">
        <f>IF(AND(ISBLANK(D21),ISBLANK(E21)),"",D21+E21)</f>
      </c>
      <c r="H21" s="120">
        <f>IF(OR(ISNUMBER($G21),ISNUMBER($Q21)),(SIGN(N($G21)-N($Q21))+1)/2,"")</f>
      </c>
      <c r="I21" s="241">
        <f>IF(ISNUMBER(H22),(SIGN(1000*($H22-$R22)+$G22-$Q22)+1)/2,"")</f>
        <v>1</v>
      </c>
      <c r="K21" s="237"/>
      <c r="L21" s="238"/>
      <c r="M21" s="124">
        <v>4</v>
      </c>
      <c r="N21" s="123"/>
      <c r="O21" s="122"/>
      <c r="P21" s="122"/>
      <c r="Q21" s="121">
        <f>IF(AND(ISBLANK(N21),ISBLANK(O21)),"",N21+O21)</f>
      </c>
      <c r="R21" s="120">
        <f>IF(ISNUMBER($H21),1-$H21,"")</f>
      </c>
      <c r="S21" s="241">
        <f>IF(ISNUMBER($I21),1-$I21,"")</f>
        <v>0</v>
      </c>
    </row>
    <row r="22" spans="1:19" ht="15.75" customHeight="1" thickBot="1">
      <c r="A22" s="239">
        <v>19250</v>
      </c>
      <c r="B22" s="240"/>
      <c r="C22" s="119" t="s">
        <v>14</v>
      </c>
      <c r="D22" s="116">
        <f>IF(ISNUMBER($G22),SUM(D18:D21),"")</f>
        <v>290</v>
      </c>
      <c r="E22" s="118">
        <f>IF(ISNUMBER($G22),SUM(E18:E21),"")</f>
        <v>107</v>
      </c>
      <c r="F22" s="118">
        <f>IF(ISNUMBER($G22),SUM(F18:F21),"")</f>
        <v>5</v>
      </c>
      <c r="G22" s="117">
        <f>IF(SUM($G18:$G21)+SUM($Q18:$Q21)&gt;0,SUM(G18:G21),"")</f>
        <v>397</v>
      </c>
      <c r="H22" s="116">
        <f>IF(ISNUMBER($G22),SUM(H18:H21),"")</f>
        <v>2</v>
      </c>
      <c r="I22" s="242"/>
      <c r="K22" s="239">
        <v>1927</v>
      </c>
      <c r="L22" s="240"/>
      <c r="M22" s="119" t="s">
        <v>14</v>
      </c>
      <c r="N22" s="116">
        <f>IF(ISNUMBER($G22),SUM(N18:N21),"")</f>
        <v>271</v>
      </c>
      <c r="O22" s="118">
        <f>IF(ISNUMBER($G22),SUM(O18:O21),"")</f>
        <v>114</v>
      </c>
      <c r="P22" s="118">
        <f>IF(ISNUMBER($G22),SUM(P18:P21),"")</f>
        <v>4</v>
      </c>
      <c r="Q22" s="117">
        <f>IF(SUM($G18:$G21)+SUM($Q18:$Q21)&gt;0,SUM(Q18:Q21),"")</f>
        <v>385</v>
      </c>
      <c r="R22" s="116">
        <f>IF(ISNUMBER($G22),SUM(R18:R21),"")</f>
        <v>0</v>
      </c>
      <c r="S22" s="242"/>
    </row>
    <row r="23" spans="1:19" ht="12.75" customHeight="1">
      <c r="A23" s="231" t="s">
        <v>222</v>
      </c>
      <c r="B23" s="232"/>
      <c r="C23" s="135">
        <v>1</v>
      </c>
      <c r="D23" s="134">
        <v>135</v>
      </c>
      <c r="E23" s="133">
        <v>72</v>
      </c>
      <c r="F23" s="133">
        <v>0</v>
      </c>
      <c r="G23" s="132">
        <f>IF(AND(ISBLANK(D23),ISBLANK(E23)),"",D23+E23)</f>
        <v>207</v>
      </c>
      <c r="H23" s="131">
        <f>IF(OR(ISNUMBER($G23),ISNUMBER($Q23)),(SIGN(N($G23)-N($Q23))+1)/2,"")</f>
        <v>1</v>
      </c>
      <c r="I23" s="125"/>
      <c r="K23" s="231" t="s">
        <v>221</v>
      </c>
      <c r="L23" s="232"/>
      <c r="M23" s="135">
        <v>1</v>
      </c>
      <c r="N23" s="134">
        <v>145</v>
      </c>
      <c r="O23" s="133">
        <v>61</v>
      </c>
      <c r="P23" s="133">
        <v>3</v>
      </c>
      <c r="Q23" s="132">
        <f>IF(AND(ISBLANK(N23),ISBLANK(O23)),"",N23+O23)</f>
        <v>206</v>
      </c>
      <c r="R23" s="131">
        <f>IF(ISNUMBER($H23),1-$H23,"")</f>
        <v>0</v>
      </c>
      <c r="S23" s="125"/>
    </row>
    <row r="24" spans="1:19" ht="12.75" customHeight="1">
      <c r="A24" s="233"/>
      <c r="B24" s="234"/>
      <c r="C24" s="130">
        <v>2</v>
      </c>
      <c r="D24" s="129">
        <v>135</v>
      </c>
      <c r="E24" s="128">
        <v>71</v>
      </c>
      <c r="F24" s="128">
        <v>3</v>
      </c>
      <c r="G24" s="127">
        <f>IF(AND(ISBLANK(D24),ISBLANK(E24)),"",D24+E24)</f>
        <v>206</v>
      </c>
      <c r="H24" s="126">
        <f>IF(OR(ISNUMBER($G24),ISNUMBER($Q24)),(SIGN(N($G24)-N($Q24))+1)/2,"")</f>
        <v>1</v>
      </c>
      <c r="I24" s="125"/>
      <c r="K24" s="233"/>
      <c r="L24" s="234"/>
      <c r="M24" s="130">
        <v>2</v>
      </c>
      <c r="N24" s="129">
        <v>132</v>
      </c>
      <c r="O24" s="128">
        <v>50</v>
      </c>
      <c r="P24" s="128">
        <v>5</v>
      </c>
      <c r="Q24" s="127">
        <f>IF(AND(ISBLANK(N24),ISBLANK(O24)),"",N24+O24)</f>
        <v>182</v>
      </c>
      <c r="R24" s="126">
        <f>IF(ISNUMBER($H24),1-$H24,"")</f>
        <v>0</v>
      </c>
      <c r="S24" s="125"/>
    </row>
    <row r="25" spans="1:19" ht="12.75" customHeight="1" thickBot="1">
      <c r="A25" s="235" t="s">
        <v>66</v>
      </c>
      <c r="B25" s="236"/>
      <c r="C25" s="130">
        <v>3</v>
      </c>
      <c r="D25" s="129"/>
      <c r="E25" s="128"/>
      <c r="F25" s="128"/>
      <c r="G25" s="127">
        <f>IF(AND(ISBLANK(D25),ISBLANK(E25)),"",D25+E25)</f>
      </c>
      <c r="H25" s="126">
        <f>IF(OR(ISNUMBER($G25),ISNUMBER($Q25)),(SIGN(N($G25)-N($Q25))+1)/2,"")</f>
      </c>
      <c r="I25" s="125"/>
      <c r="K25" s="235" t="s">
        <v>220</v>
      </c>
      <c r="L25" s="236"/>
      <c r="M25" s="130">
        <v>3</v>
      </c>
      <c r="N25" s="129"/>
      <c r="O25" s="128"/>
      <c r="P25" s="128"/>
      <c r="Q25" s="127">
        <f>IF(AND(ISBLANK(N25),ISBLANK(O25)),"",N25+O25)</f>
      </c>
      <c r="R25" s="126">
        <f>IF(ISNUMBER($H25),1-$H25,"")</f>
      </c>
      <c r="S25" s="125"/>
    </row>
    <row r="26" spans="1:19" ht="12.75" customHeight="1">
      <c r="A26" s="237"/>
      <c r="B26" s="238"/>
      <c r="C26" s="124">
        <v>4</v>
      </c>
      <c r="D26" s="123"/>
      <c r="E26" s="122"/>
      <c r="F26" s="122"/>
      <c r="G26" s="121">
        <f>IF(AND(ISBLANK(D26),ISBLANK(E26)),"",D26+E26)</f>
      </c>
      <c r="H26" s="120">
        <f>IF(OR(ISNUMBER($G26),ISNUMBER($Q26)),(SIGN(N($G26)-N($Q26))+1)/2,"")</f>
      </c>
      <c r="I26" s="241">
        <f>IF(ISNUMBER(H27),(SIGN(1000*($H27-$R27)+$G27-$Q27)+1)/2,"")</f>
        <v>1</v>
      </c>
      <c r="K26" s="237"/>
      <c r="L26" s="238"/>
      <c r="M26" s="124">
        <v>4</v>
      </c>
      <c r="N26" s="123"/>
      <c r="O26" s="122"/>
      <c r="P26" s="122"/>
      <c r="Q26" s="121">
        <f>IF(AND(ISBLANK(N26),ISBLANK(O26)),"",N26+O26)</f>
      </c>
      <c r="R26" s="120">
        <f>IF(ISNUMBER($H26),1-$H26,"")</f>
      </c>
      <c r="S26" s="241">
        <f>IF(ISNUMBER($I26),1-$I26,"")</f>
        <v>0</v>
      </c>
    </row>
    <row r="27" spans="1:19" ht="15.75" customHeight="1" thickBot="1">
      <c r="A27" s="239">
        <v>11249</v>
      </c>
      <c r="B27" s="240"/>
      <c r="C27" s="119" t="s">
        <v>14</v>
      </c>
      <c r="D27" s="116">
        <f>IF(ISNUMBER($G27),SUM(D23:D26),"")</f>
        <v>270</v>
      </c>
      <c r="E27" s="118">
        <f>IF(ISNUMBER($G27),SUM(E23:E26),"")</f>
        <v>143</v>
      </c>
      <c r="F27" s="118">
        <f>IF(ISNUMBER($G27),SUM(F23:F26),"")</f>
        <v>3</v>
      </c>
      <c r="G27" s="117">
        <f>IF(SUM($G23:$G26)+SUM($Q23:$Q26)&gt;0,SUM(G23:G26),"")</f>
        <v>413</v>
      </c>
      <c r="H27" s="116">
        <f>IF(ISNUMBER($G27),SUM(H23:H26),"")</f>
        <v>2</v>
      </c>
      <c r="I27" s="242"/>
      <c r="K27" s="239">
        <v>1944</v>
      </c>
      <c r="L27" s="240"/>
      <c r="M27" s="119" t="s">
        <v>14</v>
      </c>
      <c r="N27" s="116">
        <f>IF(ISNUMBER($G27),SUM(N23:N26),"")</f>
        <v>277</v>
      </c>
      <c r="O27" s="118">
        <f>IF(ISNUMBER($G27),SUM(O23:O26),"")</f>
        <v>111</v>
      </c>
      <c r="P27" s="118">
        <f>IF(ISNUMBER($G27),SUM(P23:P26),"")</f>
        <v>8</v>
      </c>
      <c r="Q27" s="117">
        <f>IF(SUM($G23:$G26)+SUM($Q23:$Q26)&gt;0,SUM(Q23:Q26),"")</f>
        <v>388</v>
      </c>
      <c r="R27" s="116">
        <f>IF(ISNUMBER($G27),SUM(R23:R26),"")</f>
        <v>0</v>
      </c>
      <c r="S27" s="242"/>
    </row>
    <row r="28" spans="1:19" ht="12.75" customHeight="1">
      <c r="A28" s="231" t="s">
        <v>219</v>
      </c>
      <c r="B28" s="232"/>
      <c r="C28" s="135">
        <v>1</v>
      </c>
      <c r="D28" s="134">
        <v>122</v>
      </c>
      <c r="E28" s="133">
        <v>44</v>
      </c>
      <c r="F28" s="133">
        <v>5</v>
      </c>
      <c r="G28" s="132">
        <f>IF(AND(ISBLANK(D28),ISBLANK(E28)),"",D28+E28)</f>
        <v>166</v>
      </c>
      <c r="H28" s="131">
        <f>IF(OR(ISNUMBER($G28),ISNUMBER($Q28)),(SIGN(N($G28)-N($Q28))+1)/2,"")</f>
        <v>0</v>
      </c>
      <c r="I28" s="125"/>
      <c r="K28" s="231" t="s">
        <v>218</v>
      </c>
      <c r="L28" s="232"/>
      <c r="M28" s="135">
        <v>1</v>
      </c>
      <c r="N28" s="134">
        <v>143</v>
      </c>
      <c r="O28" s="133">
        <v>69</v>
      </c>
      <c r="P28" s="133">
        <v>4</v>
      </c>
      <c r="Q28" s="132">
        <f>IF(AND(ISBLANK(N28),ISBLANK(O28)),"",N28+O28)</f>
        <v>212</v>
      </c>
      <c r="R28" s="131">
        <f>IF(ISNUMBER($H28),1-$H28,"")</f>
        <v>1</v>
      </c>
      <c r="S28" s="125"/>
    </row>
    <row r="29" spans="1:19" ht="12.75" customHeight="1">
      <c r="A29" s="233"/>
      <c r="B29" s="234"/>
      <c r="C29" s="130">
        <v>2</v>
      </c>
      <c r="D29" s="129">
        <v>145</v>
      </c>
      <c r="E29" s="128">
        <v>45</v>
      </c>
      <c r="F29" s="128">
        <v>8</v>
      </c>
      <c r="G29" s="127">
        <f>IF(AND(ISBLANK(D29),ISBLANK(E29)),"",D29+E29)</f>
        <v>190</v>
      </c>
      <c r="H29" s="126">
        <f>IF(OR(ISNUMBER($G29),ISNUMBER($Q29)),(SIGN(N($G29)-N($Q29))+1)/2,"")</f>
        <v>0</v>
      </c>
      <c r="I29" s="125"/>
      <c r="K29" s="233"/>
      <c r="L29" s="234"/>
      <c r="M29" s="130">
        <v>2</v>
      </c>
      <c r="N29" s="129">
        <v>141</v>
      </c>
      <c r="O29" s="128">
        <v>71</v>
      </c>
      <c r="P29" s="128">
        <v>1</v>
      </c>
      <c r="Q29" s="127">
        <f>IF(AND(ISBLANK(N29),ISBLANK(O29)),"",N29+O29)</f>
        <v>212</v>
      </c>
      <c r="R29" s="126">
        <f>IF(ISNUMBER($H29),1-$H29,"")</f>
        <v>1</v>
      </c>
      <c r="S29" s="125"/>
    </row>
    <row r="30" spans="1:19" ht="12.75" customHeight="1" thickBot="1">
      <c r="A30" s="235" t="s">
        <v>85</v>
      </c>
      <c r="B30" s="236"/>
      <c r="C30" s="130">
        <v>3</v>
      </c>
      <c r="D30" s="129"/>
      <c r="E30" s="128"/>
      <c r="F30" s="128"/>
      <c r="G30" s="127">
        <f>IF(AND(ISBLANK(D30),ISBLANK(E30)),"",D30+E30)</f>
      </c>
      <c r="H30" s="126">
        <f>IF(OR(ISNUMBER($G30),ISNUMBER($Q30)),(SIGN(N($G30)-N($Q30))+1)/2,"")</f>
      </c>
      <c r="I30" s="125"/>
      <c r="K30" s="235" t="s">
        <v>217</v>
      </c>
      <c r="L30" s="236"/>
      <c r="M30" s="130">
        <v>3</v>
      </c>
      <c r="N30" s="129"/>
      <c r="O30" s="128"/>
      <c r="P30" s="128"/>
      <c r="Q30" s="127">
        <f>IF(AND(ISBLANK(N30),ISBLANK(O30)),"",N30+O30)</f>
      </c>
      <c r="R30" s="126">
        <f>IF(ISNUMBER($H30),1-$H30,"")</f>
      </c>
      <c r="S30" s="125"/>
    </row>
    <row r="31" spans="1:19" ht="12.75" customHeight="1">
      <c r="A31" s="237"/>
      <c r="B31" s="238"/>
      <c r="C31" s="124">
        <v>4</v>
      </c>
      <c r="D31" s="123"/>
      <c r="E31" s="122"/>
      <c r="F31" s="122"/>
      <c r="G31" s="121">
        <f>IF(AND(ISBLANK(D31),ISBLANK(E31)),"",D31+E31)</f>
      </c>
      <c r="H31" s="120">
        <f>IF(OR(ISNUMBER($G31),ISNUMBER($Q31)),(SIGN(N($G31)-N($Q31))+1)/2,"")</f>
      </c>
      <c r="I31" s="241">
        <f>IF(ISNUMBER(H32),(SIGN(1000*($H32-$R32)+$G32-$Q32)+1)/2,"")</f>
        <v>0</v>
      </c>
      <c r="K31" s="237"/>
      <c r="L31" s="238"/>
      <c r="M31" s="124">
        <v>4</v>
      </c>
      <c r="N31" s="123"/>
      <c r="O31" s="122"/>
      <c r="P31" s="122"/>
      <c r="Q31" s="121">
        <f>IF(AND(ISBLANK(N31),ISBLANK(O31)),"",N31+O31)</f>
      </c>
      <c r="R31" s="120">
        <f>IF(ISNUMBER($H31),1-$H31,"")</f>
      </c>
      <c r="S31" s="241">
        <f>IF(ISNUMBER($I31),1-$I31,"")</f>
        <v>1</v>
      </c>
    </row>
    <row r="32" spans="1:19" ht="15.75" customHeight="1" thickBot="1">
      <c r="A32" s="239">
        <v>20909</v>
      </c>
      <c r="B32" s="240"/>
      <c r="C32" s="119" t="s">
        <v>14</v>
      </c>
      <c r="D32" s="116">
        <f>IF(ISNUMBER($G32),SUM(D28:D31),"")</f>
        <v>267</v>
      </c>
      <c r="E32" s="118">
        <f>IF(ISNUMBER($G32),SUM(E28:E31),"")</f>
        <v>89</v>
      </c>
      <c r="F32" s="118">
        <f>IF(ISNUMBER($G32),SUM(F28:F31),"")</f>
        <v>13</v>
      </c>
      <c r="G32" s="117">
        <f>IF(SUM($G28:$G31)+SUM($Q28:$Q31)&gt;0,SUM(G28:G31),"")</f>
        <v>356</v>
      </c>
      <c r="H32" s="116">
        <f>IF(ISNUMBER($G32),SUM(H28:H31),"")</f>
        <v>0</v>
      </c>
      <c r="I32" s="242"/>
      <c r="K32" s="239">
        <v>1928</v>
      </c>
      <c r="L32" s="240"/>
      <c r="M32" s="119" t="s">
        <v>14</v>
      </c>
      <c r="N32" s="116">
        <f>IF(ISNUMBER($G32),SUM(N28:N31),"")</f>
        <v>284</v>
      </c>
      <c r="O32" s="118">
        <f>IF(ISNUMBER($G32),SUM(O28:O31),"")</f>
        <v>140</v>
      </c>
      <c r="P32" s="118">
        <f>IF(ISNUMBER($G32),SUM(P28:P31),"")</f>
        <v>5</v>
      </c>
      <c r="Q32" s="117">
        <f>IF(SUM($G28:$G31)+SUM($Q28:$Q31)&gt;0,SUM(Q28:Q31),"")</f>
        <v>424</v>
      </c>
      <c r="R32" s="116">
        <f>IF(ISNUMBER($G32),SUM(R28:R31),"")</f>
        <v>2</v>
      </c>
      <c r="S32" s="242"/>
    </row>
    <row r="33" spans="1:19" ht="12.75" customHeight="1">
      <c r="A33" s="231" t="s">
        <v>144</v>
      </c>
      <c r="B33" s="232"/>
      <c r="C33" s="135">
        <v>1</v>
      </c>
      <c r="D33" s="134">
        <v>148</v>
      </c>
      <c r="E33" s="133">
        <v>58</v>
      </c>
      <c r="F33" s="133">
        <v>1</v>
      </c>
      <c r="G33" s="132">
        <f>IF(AND(ISBLANK(D33),ISBLANK(E33)),"",D33+E33)</f>
        <v>206</v>
      </c>
      <c r="H33" s="131">
        <f>IF(OR(ISNUMBER($G33),ISNUMBER($Q33)),(SIGN(N($G33)-N($Q33))+1)/2,"")</f>
        <v>0</v>
      </c>
      <c r="I33" s="125"/>
      <c r="K33" s="231" t="s">
        <v>216</v>
      </c>
      <c r="L33" s="232"/>
      <c r="M33" s="135">
        <v>1</v>
      </c>
      <c r="N33" s="134">
        <v>147</v>
      </c>
      <c r="O33" s="133">
        <v>79</v>
      </c>
      <c r="P33" s="133">
        <v>0</v>
      </c>
      <c r="Q33" s="132">
        <f>IF(AND(ISBLANK(N33),ISBLANK(O33)),"",N33+O33)</f>
        <v>226</v>
      </c>
      <c r="R33" s="131">
        <f>IF(ISNUMBER($H33),1-$H33,"")</f>
        <v>1</v>
      </c>
      <c r="S33" s="125"/>
    </row>
    <row r="34" spans="1:19" ht="12.75" customHeight="1">
      <c r="A34" s="233"/>
      <c r="B34" s="234"/>
      <c r="C34" s="130">
        <v>2</v>
      </c>
      <c r="D34" s="129">
        <v>143</v>
      </c>
      <c r="E34" s="128">
        <v>57</v>
      </c>
      <c r="F34" s="128">
        <v>0</v>
      </c>
      <c r="G34" s="127">
        <f>IF(AND(ISBLANK(D34),ISBLANK(E34)),"",D34+E34)</f>
        <v>200</v>
      </c>
      <c r="H34" s="126">
        <f>IF(OR(ISNUMBER($G34),ISNUMBER($Q34)),(SIGN(N($G34)-N($Q34))+1)/2,"")</f>
        <v>1</v>
      </c>
      <c r="I34" s="125"/>
      <c r="K34" s="233"/>
      <c r="L34" s="234"/>
      <c r="M34" s="130">
        <v>2</v>
      </c>
      <c r="N34" s="129">
        <v>154</v>
      </c>
      <c r="O34" s="128">
        <v>45</v>
      </c>
      <c r="P34" s="128">
        <v>5</v>
      </c>
      <c r="Q34" s="127">
        <f>IF(AND(ISBLANK(N34),ISBLANK(O34)),"",N34+O34)</f>
        <v>199</v>
      </c>
      <c r="R34" s="126">
        <f>IF(ISNUMBER($H34),1-$H34,"")</f>
        <v>0</v>
      </c>
      <c r="S34" s="125"/>
    </row>
    <row r="35" spans="1:19" ht="12.75" customHeight="1" thickBot="1">
      <c r="A35" s="235" t="s">
        <v>44</v>
      </c>
      <c r="B35" s="236"/>
      <c r="C35" s="130">
        <v>3</v>
      </c>
      <c r="D35" s="129"/>
      <c r="E35" s="128"/>
      <c r="F35" s="128"/>
      <c r="G35" s="127">
        <f>IF(AND(ISBLANK(D35),ISBLANK(E35)),"",D35+E35)</f>
      </c>
      <c r="H35" s="126">
        <f>IF(OR(ISNUMBER($G35),ISNUMBER($Q35)),(SIGN(N($G35)-N($Q35))+1)/2,"")</f>
      </c>
      <c r="I35" s="125"/>
      <c r="K35" s="235" t="s">
        <v>215</v>
      </c>
      <c r="L35" s="236"/>
      <c r="M35" s="130">
        <v>3</v>
      </c>
      <c r="N35" s="129"/>
      <c r="O35" s="128"/>
      <c r="P35" s="128"/>
      <c r="Q35" s="127">
        <f>IF(AND(ISBLANK(N35),ISBLANK(O35)),"",N35+O35)</f>
      </c>
      <c r="R35" s="126">
        <f>IF(ISNUMBER($H35),1-$H35,"")</f>
      </c>
      <c r="S35" s="125"/>
    </row>
    <row r="36" spans="1:19" ht="12.75" customHeight="1">
      <c r="A36" s="237"/>
      <c r="B36" s="238"/>
      <c r="C36" s="124">
        <v>4</v>
      </c>
      <c r="D36" s="123"/>
      <c r="E36" s="122"/>
      <c r="F36" s="122"/>
      <c r="G36" s="121">
        <f>IF(AND(ISBLANK(D36),ISBLANK(E36)),"",D36+E36)</f>
      </c>
      <c r="H36" s="120">
        <f>IF(OR(ISNUMBER($G36),ISNUMBER($Q36)),(SIGN(N($G36)-N($Q36))+1)/2,"")</f>
      </c>
      <c r="I36" s="241">
        <f>IF(ISNUMBER(H37),(SIGN(1000*($H37-$R37)+$G37-$Q37)+1)/2,"")</f>
        <v>0</v>
      </c>
      <c r="K36" s="237"/>
      <c r="L36" s="238"/>
      <c r="M36" s="124">
        <v>4</v>
      </c>
      <c r="N36" s="123"/>
      <c r="O36" s="122"/>
      <c r="P36" s="122"/>
      <c r="Q36" s="121">
        <f>IF(AND(ISBLANK(N36),ISBLANK(O36)),"",N36+O36)</f>
      </c>
      <c r="R36" s="120">
        <f>IF(ISNUMBER($H36),1-$H36,"")</f>
      </c>
      <c r="S36" s="241">
        <f>IF(ISNUMBER($I36),1-$I36,"")</f>
        <v>1</v>
      </c>
    </row>
    <row r="37" spans="1:19" ht="15.75" customHeight="1" thickBot="1">
      <c r="A37" s="239">
        <v>12918</v>
      </c>
      <c r="B37" s="240"/>
      <c r="C37" s="119" t="s">
        <v>14</v>
      </c>
      <c r="D37" s="116">
        <f>IF(ISNUMBER($G37),SUM(D33:D36),"")</f>
        <v>291</v>
      </c>
      <c r="E37" s="118">
        <f>IF(ISNUMBER($G37),SUM(E33:E36),"")</f>
        <v>115</v>
      </c>
      <c r="F37" s="118">
        <f>IF(ISNUMBER($G37),SUM(F33:F36),"")</f>
        <v>1</v>
      </c>
      <c r="G37" s="117">
        <f>IF(SUM($G33:$G36)+SUM($Q33:$Q36)&gt;0,SUM(G33:G36),"")</f>
        <v>406</v>
      </c>
      <c r="H37" s="116">
        <f>IF(ISNUMBER($G37),SUM(H33:H36),"")</f>
        <v>1</v>
      </c>
      <c r="I37" s="242"/>
      <c r="K37" s="239">
        <v>15163</v>
      </c>
      <c r="L37" s="240"/>
      <c r="M37" s="119" t="s">
        <v>14</v>
      </c>
      <c r="N37" s="116">
        <f>IF(ISNUMBER($G37),SUM(N33:N36),"")</f>
        <v>301</v>
      </c>
      <c r="O37" s="118">
        <f>IF(ISNUMBER($G37),SUM(O33:O36),"")</f>
        <v>124</v>
      </c>
      <c r="P37" s="118">
        <f>IF(ISNUMBER($G37),SUM(P33:P36),"")</f>
        <v>5</v>
      </c>
      <c r="Q37" s="117">
        <f>IF(SUM($G33:$G36)+SUM($Q33:$Q36)&gt;0,SUM(Q33:Q36),"")</f>
        <v>425</v>
      </c>
      <c r="R37" s="116">
        <f>IF(ISNUMBER($G37),SUM(R33:R36),"")</f>
        <v>1</v>
      </c>
      <c r="S37" s="242"/>
    </row>
    <row r="38" ht="4.5" customHeight="1" thickBot="1"/>
    <row r="39" spans="1:19" ht="19.5" customHeight="1" thickBot="1">
      <c r="A39" s="115"/>
      <c r="B39" s="114"/>
      <c r="C39" s="113" t="s">
        <v>17</v>
      </c>
      <c r="D39" s="112">
        <f>IF(ISNUMBER($G39),SUM(D12,D17,D22,D27,D32,D37),"")</f>
        <v>1714</v>
      </c>
      <c r="E39" s="111">
        <f>IF(ISNUMBER($G39),SUM(E12,E17,E22,E27,E32,E37),"")</f>
        <v>756</v>
      </c>
      <c r="F39" s="111">
        <f>IF(ISNUMBER($G39),SUM(F12,F17,F22,F27,F32,F37),"")</f>
        <v>29</v>
      </c>
      <c r="G39" s="110">
        <f>IF(SUM($G$8:$G$37)+SUM($Q$8:$Q$37)&gt;0,SUM(G12,G17,G22,G27,G32,G37),"")</f>
        <v>2470</v>
      </c>
      <c r="H39" s="109">
        <f>IF(SUM($G$8:$G$37)+SUM($Q$8:$Q$37)&gt;0,SUM(H12,H17,H22,H27,H32,H37),"")</f>
        <v>8</v>
      </c>
      <c r="I39" s="108">
        <f>IF(ISNUMBER($G39),(SIGN($G39-$Q39)+1)/IF(COUNT(I$11,I$16,I$21,I$26,I$31,I$36)&gt;3,1,2),"")</f>
        <v>2</v>
      </c>
      <c r="K39" s="115"/>
      <c r="L39" s="114"/>
      <c r="M39" s="113" t="s">
        <v>17</v>
      </c>
      <c r="N39" s="112">
        <f>IF(ISNUMBER($G39),SUM(N12,N17,N22,N27,N32,N37),"")</f>
        <v>1710</v>
      </c>
      <c r="O39" s="111">
        <f>IF(ISNUMBER($G39),SUM(O12,O17,O22,O27,O32,O37),"")</f>
        <v>757</v>
      </c>
      <c r="P39" s="111">
        <f>IF(ISNUMBER($G39),SUM(P12,P17,P22,P27,P32,P37),"")</f>
        <v>31</v>
      </c>
      <c r="Q39" s="110">
        <f>IF(SUM($G$8:$G$37)+SUM($Q$8:$Q$37)&gt;0,SUM(Q12,Q17,Q22,Q27,Q32,Q37),"")</f>
        <v>2467</v>
      </c>
      <c r="R39" s="109">
        <f>IF(SUM($G$8:$G$37)+SUM($Q$8:$Q$37)&gt;0,SUM(R12,R17,R22,R27,R32,R37),"")</f>
        <v>4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4"/>
      <c r="B41" s="105" t="s">
        <v>18</v>
      </c>
      <c r="C41" s="210" t="s">
        <v>213</v>
      </c>
      <c r="D41" s="210"/>
      <c r="E41" s="210"/>
      <c r="G41" s="226" t="s">
        <v>19</v>
      </c>
      <c r="H41" s="226"/>
      <c r="I41" s="107">
        <f>IF(ISNUMBER(I$39),SUM(I11,I16,I21,I26,I31,I36,I39),"")</f>
        <v>6</v>
      </c>
      <c r="K41" s="104"/>
      <c r="L41" s="105" t="s">
        <v>18</v>
      </c>
      <c r="M41" s="210" t="s">
        <v>214</v>
      </c>
      <c r="N41" s="210"/>
      <c r="O41" s="210"/>
      <c r="Q41" s="226" t="s">
        <v>19</v>
      </c>
      <c r="R41" s="226"/>
      <c r="S41" s="107">
        <f>IF(ISNUMBER(S$39),SUM(S11,S16,S21,S26,S31,S36,S39),"")</f>
        <v>2</v>
      </c>
    </row>
    <row r="42" spans="1:19" ht="18" customHeight="1">
      <c r="A42" s="104"/>
      <c r="B42" s="105" t="s">
        <v>20</v>
      </c>
      <c r="C42" s="211"/>
      <c r="D42" s="211"/>
      <c r="E42" s="211"/>
      <c r="G42" s="106"/>
      <c r="H42" s="106"/>
      <c r="I42" s="106"/>
      <c r="K42" s="104"/>
      <c r="L42" s="105" t="s">
        <v>20</v>
      </c>
      <c r="M42" s="211"/>
      <c r="N42" s="211"/>
      <c r="O42" s="211"/>
      <c r="Q42" s="106"/>
      <c r="R42" s="106"/>
      <c r="S42" s="106"/>
    </row>
    <row r="43" spans="1:19" ht="19.5" customHeight="1">
      <c r="A43" s="105" t="s">
        <v>21</v>
      </c>
      <c r="B43" s="105" t="s">
        <v>22</v>
      </c>
      <c r="C43" s="206" t="s">
        <v>213</v>
      </c>
      <c r="D43" s="206"/>
      <c r="E43" s="206"/>
      <c r="F43" s="206"/>
      <c r="G43" s="206"/>
      <c r="H43" s="206"/>
      <c r="I43" s="105"/>
      <c r="J43" s="105"/>
      <c r="K43" s="105" t="s">
        <v>23</v>
      </c>
      <c r="L43" s="212" t="s">
        <v>212</v>
      </c>
      <c r="M43" s="212"/>
      <c r="O43" s="105" t="s">
        <v>20</v>
      </c>
      <c r="P43" s="206"/>
      <c r="Q43" s="206"/>
      <c r="R43" s="206"/>
      <c r="S43" s="206"/>
    </row>
    <row r="44" spans="5:8" ht="9.75" customHeight="1">
      <c r="E44" s="104"/>
      <c r="H44" s="104"/>
    </row>
    <row r="45" ht="30" customHeight="1">
      <c r="A45" s="103" t="str">
        <f>"Technické podmínky utkání:   "&amp;$B$3&amp;IF(ISBLANK($B$3),""," – ")&amp;$L$3</f>
        <v>Technické podmínky utkání:   TJ SOKOL BRANDÝS NAD LABEM "A" – TJ SPARTA KUTNÁ HORA "C"</v>
      </c>
    </row>
    <row r="46" spans="2:11" ht="19.5" customHeight="1">
      <c r="B46" s="102" t="s">
        <v>24</v>
      </c>
      <c r="C46" s="208">
        <v>0.7243055555555555</v>
      </c>
      <c r="D46" s="209"/>
      <c r="I46" s="102" t="s">
        <v>25</v>
      </c>
      <c r="J46" s="209">
        <v>21</v>
      </c>
      <c r="K46" s="209"/>
    </row>
    <row r="47" spans="2:19" ht="19.5" customHeight="1">
      <c r="B47" s="102" t="s">
        <v>26</v>
      </c>
      <c r="C47" s="229">
        <v>0.9138888888888889</v>
      </c>
      <c r="D47" s="230"/>
      <c r="I47" s="102" t="s">
        <v>27</v>
      </c>
      <c r="J47" s="230">
        <v>2</v>
      </c>
      <c r="K47" s="230"/>
      <c r="P47" s="102" t="s">
        <v>28</v>
      </c>
      <c r="Q47" s="227">
        <v>43343</v>
      </c>
      <c r="R47" s="228"/>
      <c r="S47" s="228"/>
    </row>
    <row r="48" ht="9.75" customHeight="1"/>
    <row r="49" spans="1:19" ht="15" customHeight="1">
      <c r="A49" s="220" t="s">
        <v>29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2"/>
    </row>
    <row r="50" spans="1:19" ht="81" customHeight="1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5"/>
    </row>
    <row r="51" ht="4.5" customHeight="1"/>
    <row r="52" spans="1:19" ht="15" customHeight="1">
      <c r="A52" s="220" t="s">
        <v>30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19" ht="6" customHeight="1">
      <c r="A53" s="10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8"/>
    </row>
    <row r="54" spans="1:19" ht="21" customHeight="1">
      <c r="A54" s="100" t="s">
        <v>4</v>
      </c>
      <c r="B54" s="82"/>
      <c r="C54" s="82"/>
      <c r="D54" s="82"/>
      <c r="E54" s="82"/>
      <c r="F54" s="82"/>
      <c r="G54" s="82"/>
      <c r="H54" s="82"/>
      <c r="I54" s="82"/>
      <c r="J54" s="82"/>
      <c r="K54" s="99" t="s">
        <v>5</v>
      </c>
      <c r="L54" s="82"/>
      <c r="M54" s="82"/>
      <c r="N54" s="82"/>
      <c r="O54" s="82"/>
      <c r="P54" s="82"/>
      <c r="Q54" s="82"/>
      <c r="R54" s="82"/>
      <c r="S54" s="98"/>
    </row>
    <row r="55" spans="1:19" ht="21" customHeight="1">
      <c r="A55" s="97"/>
      <c r="B55" s="94" t="s">
        <v>31</v>
      </c>
      <c r="C55" s="93"/>
      <c r="D55" s="95"/>
      <c r="E55" s="94" t="s">
        <v>32</v>
      </c>
      <c r="F55" s="93"/>
      <c r="G55" s="93"/>
      <c r="H55" s="93"/>
      <c r="I55" s="95"/>
      <c r="J55" s="82"/>
      <c r="K55" s="96"/>
      <c r="L55" s="94" t="s">
        <v>31</v>
      </c>
      <c r="M55" s="93"/>
      <c r="N55" s="95"/>
      <c r="O55" s="94" t="s">
        <v>32</v>
      </c>
      <c r="P55" s="93"/>
      <c r="Q55" s="93"/>
      <c r="R55" s="93"/>
      <c r="S55" s="92"/>
    </row>
    <row r="56" spans="1:19" ht="21" customHeight="1">
      <c r="A56" s="91" t="s">
        <v>33</v>
      </c>
      <c r="B56" s="87" t="s">
        <v>34</v>
      </c>
      <c r="C56" s="89"/>
      <c r="D56" s="88" t="s">
        <v>35</v>
      </c>
      <c r="E56" s="87" t="s">
        <v>34</v>
      </c>
      <c r="F56" s="86"/>
      <c r="G56" s="86"/>
      <c r="H56" s="85"/>
      <c r="I56" s="88" t="s">
        <v>35</v>
      </c>
      <c r="J56" s="82"/>
      <c r="K56" s="90" t="s">
        <v>33</v>
      </c>
      <c r="L56" s="87" t="s">
        <v>34</v>
      </c>
      <c r="M56" s="89"/>
      <c r="N56" s="88" t="s">
        <v>35</v>
      </c>
      <c r="O56" s="87" t="s">
        <v>34</v>
      </c>
      <c r="P56" s="86"/>
      <c r="Q56" s="86"/>
      <c r="R56" s="85"/>
      <c r="S56" s="84" t="s">
        <v>35</v>
      </c>
    </row>
    <row r="57" spans="1:19" ht="21" customHeight="1">
      <c r="A57" s="83">
        <v>1</v>
      </c>
      <c r="B57" s="204" t="s">
        <v>211</v>
      </c>
      <c r="C57" s="205"/>
      <c r="D57" s="80">
        <v>20908</v>
      </c>
      <c r="E57" s="204" t="s">
        <v>210</v>
      </c>
      <c r="F57" s="207"/>
      <c r="G57" s="207"/>
      <c r="H57" s="205"/>
      <c r="I57" s="80">
        <v>20909</v>
      </c>
      <c r="J57" s="82"/>
      <c r="K57" s="81"/>
      <c r="L57" s="204"/>
      <c r="M57" s="205"/>
      <c r="N57" s="80"/>
      <c r="O57" s="204"/>
      <c r="P57" s="207"/>
      <c r="Q57" s="207"/>
      <c r="R57" s="205"/>
      <c r="S57" s="79"/>
    </row>
    <row r="58" spans="1:19" ht="21" customHeight="1">
      <c r="A58" s="83"/>
      <c r="B58" s="204"/>
      <c r="C58" s="205"/>
      <c r="D58" s="80"/>
      <c r="E58" s="204"/>
      <c r="F58" s="207"/>
      <c r="G58" s="207"/>
      <c r="H58" s="205"/>
      <c r="I58" s="80"/>
      <c r="J58" s="82"/>
      <c r="K58" s="81"/>
      <c r="L58" s="204"/>
      <c r="M58" s="205"/>
      <c r="N58" s="80"/>
      <c r="O58" s="204"/>
      <c r="P58" s="207"/>
      <c r="Q58" s="207"/>
      <c r="R58" s="205"/>
      <c r="S58" s="79"/>
    </row>
    <row r="59" spans="1:19" ht="12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ht="4.5" customHeight="1"/>
    <row r="61" spans="1:19" ht="15" customHeight="1">
      <c r="A61" s="214" t="s">
        <v>36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6"/>
    </row>
    <row r="62" spans="1:19" ht="81" customHeight="1">
      <c r="A62" s="21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9"/>
    </row>
    <row r="63" ht="4.5" customHeight="1"/>
    <row r="64" spans="1:19" ht="15" customHeight="1">
      <c r="A64" s="220" t="s">
        <v>37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2"/>
    </row>
    <row r="65" spans="1:19" ht="81" customHeight="1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5"/>
    </row>
    <row r="66" spans="1:8" ht="30" customHeight="1">
      <c r="A66" s="75"/>
      <c r="B66" s="74" t="s">
        <v>38</v>
      </c>
      <c r="C66" s="213" t="s">
        <v>209</v>
      </c>
      <c r="D66" s="213"/>
      <c r="E66" s="213"/>
      <c r="F66" s="213"/>
      <c r="G66" s="213"/>
      <c r="H66" s="213"/>
    </row>
  </sheetData>
  <sheetProtection password="FC6B" sheet="1" objects="1" scenarios="1"/>
  <mergeCells count="95">
    <mergeCell ref="A8:B9"/>
    <mergeCell ref="A10:B11"/>
    <mergeCell ref="A12:B12"/>
    <mergeCell ref="K35:L36"/>
    <mergeCell ref="K13:L14"/>
    <mergeCell ref="A35:B36"/>
    <mergeCell ref="K22:L22"/>
    <mergeCell ref="K10:L11"/>
    <mergeCell ref="A13:B14"/>
    <mergeCell ref="A15:B16"/>
    <mergeCell ref="A37:B37"/>
    <mergeCell ref="A28:B29"/>
    <mergeCell ref="A27:B27"/>
    <mergeCell ref="K37:L37"/>
    <mergeCell ref="K32:L32"/>
    <mergeCell ref="A30:B31"/>
    <mergeCell ref="A33:B34"/>
    <mergeCell ref="K30:L31"/>
    <mergeCell ref="A32:B32"/>
    <mergeCell ref="K27:L27"/>
    <mergeCell ref="A25:B26"/>
    <mergeCell ref="K15:L16"/>
    <mergeCell ref="A17:B17"/>
    <mergeCell ref="A22:B22"/>
    <mergeCell ref="A23:B24"/>
    <mergeCell ref="A18:B19"/>
    <mergeCell ref="A20:B21"/>
    <mergeCell ref="I16:I17"/>
    <mergeCell ref="I21:I22"/>
    <mergeCell ref="K17:L17"/>
    <mergeCell ref="S16:S17"/>
    <mergeCell ref="K33:L34"/>
    <mergeCell ref="S26:S27"/>
    <mergeCell ref="S31:S32"/>
    <mergeCell ref="K25:L26"/>
    <mergeCell ref="S21:S22"/>
    <mergeCell ref="K18:L19"/>
    <mergeCell ref="K20:L21"/>
    <mergeCell ref="B3:I3"/>
    <mergeCell ref="B1:C2"/>
    <mergeCell ref="D1:I1"/>
    <mergeCell ref="C5:C6"/>
    <mergeCell ref="D5:G5"/>
    <mergeCell ref="A5:B5"/>
    <mergeCell ref="A6:B6"/>
    <mergeCell ref="S11:S12"/>
    <mergeCell ref="L3:S3"/>
    <mergeCell ref="L1:N1"/>
    <mergeCell ref="O1:P1"/>
    <mergeCell ref="Q1:S1"/>
    <mergeCell ref="N5:Q5"/>
    <mergeCell ref="K12:L12"/>
    <mergeCell ref="M5:M6"/>
    <mergeCell ref="K5:L5"/>
    <mergeCell ref="K6:L6"/>
    <mergeCell ref="S36:S37"/>
    <mergeCell ref="I36:I37"/>
    <mergeCell ref="I31:I32"/>
    <mergeCell ref="H5:I5"/>
    <mergeCell ref="I11:I12"/>
    <mergeCell ref="I26:I27"/>
    <mergeCell ref="R5:S5"/>
    <mergeCell ref="K8:L9"/>
    <mergeCell ref="K23:L24"/>
    <mergeCell ref="K28:L29"/>
    <mergeCell ref="O58:R58"/>
    <mergeCell ref="B58:C58"/>
    <mergeCell ref="B57:C57"/>
    <mergeCell ref="Q41:R41"/>
    <mergeCell ref="A52:S52"/>
    <mergeCell ref="Q47:S47"/>
    <mergeCell ref="A49:S49"/>
    <mergeCell ref="A50:S50"/>
    <mergeCell ref="C46:D46"/>
    <mergeCell ref="J46:K46"/>
    <mergeCell ref="L58:M58"/>
    <mergeCell ref="E57:H57"/>
    <mergeCell ref="E58:H58"/>
    <mergeCell ref="L43:M43"/>
    <mergeCell ref="C66:H66"/>
    <mergeCell ref="A61:S61"/>
    <mergeCell ref="A62:S62"/>
    <mergeCell ref="A64:S64"/>
    <mergeCell ref="A65:S65"/>
    <mergeCell ref="J47:K47"/>
    <mergeCell ref="G41:H41"/>
    <mergeCell ref="C41:E41"/>
    <mergeCell ref="C42:E42"/>
    <mergeCell ref="C43:H43"/>
    <mergeCell ref="P43:S43"/>
    <mergeCell ref="L57:M57"/>
    <mergeCell ref="O57:R57"/>
    <mergeCell ref="C47:D47"/>
    <mergeCell ref="M42:O42"/>
    <mergeCell ref="M41:O4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A37:B37 I57:I58 D57:D58 K12:L12 K17:L17 K22:L22 K27:L27 K32:L32 K37:L37 N57:N58 S57:S58 A27:B27 A22:B22 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2017-10-27T20:45:05Z</dcterms:created>
  <dcterms:modified xsi:type="dcterms:W3CDTF">2017-10-27T20:45:05Z</dcterms:modified>
  <cp:category/>
  <cp:version/>
  <cp:contentType/>
  <cp:contentStatus/>
</cp:coreProperties>
</file>