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Union - Radotín" sheetId="1" r:id="rId1"/>
    <sheet name="Sparta - Neratovice" sheetId="2" r:id="rId2"/>
    <sheet name="Slavia - Kosmonosy B" sheetId="3" r:id="rId3"/>
    <sheet name="Vršovice - AŠ Mladá Boleslav" sheetId="4" r:id="rId4"/>
    <sheet name="Benešov B - K. Hora C" sheetId="5" r:id="rId5"/>
    <sheet name="Slavoj B - Brandýs" sheetId="6" r:id="rId6"/>
    <sheet name="Vlašim - Meteor B" sheetId="7" r:id="rId7"/>
  </sheets>
  <definedNames/>
  <calcPr fullCalcOnLoad="1"/>
</workbook>
</file>

<file path=xl/sharedStrings.xml><?xml version="1.0" encoding="utf-8"?>
<sst xmlns="http://schemas.openxmlformats.org/spreadsheetml/2006/main" count="784" uniqueCount="220">
  <si>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</si>
  <si>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</si>
  <si>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</si>
  <si>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</si>
  <si>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</si>
  <si>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</si>
  <si>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</si>
  <si>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</si>
  <si>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</si>
  <si>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</si>
  <si>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</si>
  <si>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</si>
  <si>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</si>
  <si>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</si>
  <si>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</si>
  <si>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</si>
  <si>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</si>
  <si>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</si>
  <si>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</si>
  <si>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</si>
  <si>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</si>
  <si>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</si>
  <si>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</si>
  <si>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</si>
  <si>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</si>
  <si>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</si>
  <si>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</si>
  <si>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</si>
  <si>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</si>
  <si>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</si>
  <si>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</si>
  <si>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</si>
  <si>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</si>
  <si>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</si>
  <si>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</si>
  <si>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</si>
  <si>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</si>
  <si>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</si>
  <si>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</si>
  <si>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Petr</t>
  </si>
  <si>
    <t>Pavel</t>
  </si>
  <si>
    <t>Luboš</t>
  </si>
  <si>
    <t>David</t>
  </si>
  <si>
    <t>Ctirad</t>
  </si>
  <si>
    <t>Jan</t>
  </si>
  <si>
    <t>PSK Union Praha</t>
  </si>
  <si>
    <t>Tereza</t>
  </si>
  <si>
    <t>Bendová</t>
  </si>
  <si>
    <t>Karel</t>
  </si>
  <si>
    <t>Vaňata</t>
  </si>
  <si>
    <t>Aleš</t>
  </si>
  <si>
    <t>Jungmann</t>
  </si>
  <si>
    <t>Zelenka</t>
  </si>
  <si>
    <t>Pokorný Pavel</t>
  </si>
  <si>
    <t>Václav</t>
  </si>
  <si>
    <t>Šteiner</t>
  </si>
  <si>
    <t>Šťastný</t>
  </si>
  <si>
    <t>Vacek</t>
  </si>
  <si>
    <t>Kozák</t>
  </si>
  <si>
    <t>Milan</t>
  </si>
  <si>
    <t>Martin</t>
  </si>
  <si>
    <t>Dittrich David</t>
  </si>
  <si>
    <t>Franc Michal</t>
  </si>
  <si>
    <t>A/018</t>
  </si>
  <si>
    <t>Michal Franc</t>
  </si>
  <si>
    <t>Robert Asimus</t>
  </si>
  <si>
    <t>Luboš Polanský</t>
  </si>
  <si>
    <t>05104</t>
  </si>
  <si>
    <t>10118</t>
  </si>
  <si>
    <t>Pondělíček</t>
  </si>
  <si>
    <t>Polanský</t>
  </si>
  <si>
    <t>04487</t>
  </si>
  <si>
    <t>09468</t>
  </si>
  <si>
    <t>Dvořák</t>
  </si>
  <si>
    <t>Dittrich</t>
  </si>
  <si>
    <t>04490</t>
  </si>
  <si>
    <t>09458</t>
  </si>
  <si>
    <t>Dudycha</t>
  </si>
  <si>
    <t>00987</t>
  </si>
  <si>
    <t>10143</t>
  </si>
  <si>
    <t>Jiří</t>
  </si>
  <si>
    <t>Ujhelyi</t>
  </si>
  <si>
    <t>Novák</t>
  </si>
  <si>
    <t>05713</t>
  </si>
  <si>
    <t>01234</t>
  </si>
  <si>
    <t>Robert</t>
  </si>
  <si>
    <t>Ivan</t>
  </si>
  <si>
    <t>Asimus</t>
  </si>
  <si>
    <t>Vlček</t>
  </si>
  <si>
    <t>11436</t>
  </si>
  <si>
    <t>Vladimír</t>
  </si>
  <si>
    <t>Zdražil</t>
  </si>
  <si>
    <t>Soukup</t>
  </si>
  <si>
    <t>SC Radotín</t>
  </si>
  <si>
    <t>20.11.2017</t>
  </si>
  <si>
    <t>20.11.2017, Hartina Petr</t>
  </si>
  <si>
    <t>A/026</t>
  </si>
  <si>
    <t>Hartina Petr</t>
  </si>
  <si>
    <t>Dubský</t>
  </si>
  <si>
    <t>Božka</t>
  </si>
  <si>
    <t>Klička</t>
  </si>
  <si>
    <t>Vlaďka</t>
  </si>
  <si>
    <t>Pavlatová</t>
  </si>
  <si>
    <t>Neumajer</t>
  </si>
  <si>
    <t>Kvapil</t>
  </si>
  <si>
    <t>Hartina</t>
  </si>
  <si>
    <t>Vojta</t>
  </si>
  <si>
    <t>Krákora</t>
  </si>
  <si>
    <t>Neratovice A</t>
  </si>
  <si>
    <t>AC Sparta Praha A</t>
  </si>
  <si>
    <t xml:space="preserve">KK Konstruktiva Praha </t>
  </si>
  <si>
    <t>21.11.2017 Zelenka</t>
  </si>
  <si>
    <t>Start náhradníků: KK SLAVIA PRAHA - Mareš Milan 18283</t>
  </si>
  <si>
    <t>A/015</t>
  </si>
  <si>
    <t>ZELENKA</t>
  </si>
  <si>
    <t>ŘEHOŘ</t>
  </si>
  <si>
    <t>Břetislav</t>
  </si>
  <si>
    <t>KRYDA</t>
  </si>
  <si>
    <t>Vystrčil</t>
  </si>
  <si>
    <t>Ondrej</t>
  </si>
  <si>
    <t>BÜRGER</t>
  </si>
  <si>
    <t>Troják</t>
  </si>
  <si>
    <t>Vladislav</t>
  </si>
  <si>
    <t>Tajč</t>
  </si>
  <si>
    <t>Řehoř</t>
  </si>
  <si>
    <t xml:space="preserve">Kryda </t>
  </si>
  <si>
    <t>Ondřej</t>
  </si>
  <si>
    <t>Majerčík</t>
  </si>
  <si>
    <t>Radek</t>
  </si>
  <si>
    <t>Mareš</t>
  </si>
  <si>
    <t>KK KOSMONOSY B</t>
  </si>
  <si>
    <t>KK SLAVIA PRAHA</t>
  </si>
  <si>
    <t>EDEN 1-2</t>
  </si>
  <si>
    <t>I/0110</t>
  </si>
  <si>
    <t>Jiří Hnízdil</t>
  </si>
  <si>
    <t>Horáček Petr</t>
  </si>
  <si>
    <t>Jiří Jabůrek</t>
  </si>
  <si>
    <t>Josef</t>
  </si>
  <si>
    <t>CÍLA</t>
  </si>
  <si>
    <t>ŠMEJKAL</t>
  </si>
  <si>
    <t>PALAŠTUK</t>
  </si>
  <si>
    <t>GRYGAR</t>
  </si>
  <si>
    <t>Zbyněk</t>
  </si>
  <si>
    <t>HORÁČEK</t>
  </si>
  <si>
    <t>VILÍMOVSKÝ</t>
  </si>
  <si>
    <t>Tomáš</t>
  </si>
  <si>
    <t>KŘENEK</t>
  </si>
  <si>
    <t>REJTHÁREK</t>
  </si>
  <si>
    <t>Antonín</t>
  </si>
  <si>
    <t>KREJZA</t>
  </si>
  <si>
    <t>HOLADA</t>
  </si>
  <si>
    <t>AUTOŠKODA MB</t>
  </si>
  <si>
    <t>TJ SOKOL PRAHA VRŠOVICE</t>
  </si>
  <si>
    <t>VRŠOVICE</t>
  </si>
  <si>
    <t>Vedoucí družstev</t>
  </si>
  <si>
    <t>František Tesař</t>
  </si>
  <si>
    <t>Marek Červ</t>
  </si>
  <si>
    <t>Michal</t>
  </si>
  <si>
    <t>Jelínek</t>
  </si>
  <si>
    <t>Vyskočil</t>
  </si>
  <si>
    <t>Zdeněk</t>
  </si>
  <si>
    <t>Končel</t>
  </si>
  <si>
    <t>Brabenec</t>
  </si>
  <si>
    <t>František</t>
  </si>
  <si>
    <t>Tesař</t>
  </si>
  <si>
    <t>Šostý</t>
  </si>
  <si>
    <t>Jaroslav</t>
  </si>
  <si>
    <t>Dušan</t>
  </si>
  <si>
    <t>Čermák</t>
  </si>
  <si>
    <t>Brabec</t>
  </si>
  <si>
    <t>Rajchman</t>
  </si>
  <si>
    <t>Drábek (N)</t>
  </si>
  <si>
    <t>TJ Sparta Kutná Hora - C</t>
  </si>
  <si>
    <t>TJ Sokol Benešov -  B</t>
  </si>
  <si>
    <t>24.11.2017</t>
  </si>
  <si>
    <t xml:space="preserve">Benešov </t>
  </si>
  <si>
    <t>A/014</t>
  </si>
  <si>
    <t>Pravlovský Petr</t>
  </si>
  <si>
    <t>Křenek</t>
  </si>
  <si>
    <t>Bubeník</t>
  </si>
  <si>
    <t>Miroslav</t>
  </si>
  <si>
    <t>SOMMER</t>
  </si>
  <si>
    <t>BUBENÍK</t>
  </si>
  <si>
    <t>Viktor</t>
  </si>
  <si>
    <t>JUNGBAUER</t>
  </si>
  <si>
    <t>Roman</t>
  </si>
  <si>
    <t>KOTEK</t>
  </si>
  <si>
    <t>CYPRO</t>
  </si>
  <si>
    <t>PRAVLOVSKÝ</t>
  </si>
  <si>
    <t>ŠMEJKAL Martin</t>
  </si>
  <si>
    <t>KAŠPAR</t>
  </si>
  <si>
    <t>Miloslav</t>
  </si>
  <si>
    <t>Michaela</t>
  </si>
  <si>
    <t>RYCHETSKÝ</t>
  </si>
  <si>
    <t>BĚHOUNOVÁ</t>
  </si>
  <si>
    <t>TJ Sokol Brandýs n.L. A A</t>
  </si>
  <si>
    <t>KK Slavoj Praha  B</t>
  </si>
  <si>
    <t>SK Žižkov Praha</t>
  </si>
  <si>
    <t>24.11.2017 Jiří Kadleček</t>
  </si>
  <si>
    <t>S/0086</t>
  </si>
  <si>
    <t>Jiří Kadleček</t>
  </si>
  <si>
    <t>Martin Boháč</t>
  </si>
  <si>
    <t>Ladislav</t>
  </si>
  <si>
    <t>Zahrádka</t>
  </si>
  <si>
    <t>Kadleček</t>
  </si>
  <si>
    <t>Ivo</t>
  </si>
  <si>
    <t>Steindl</t>
  </si>
  <si>
    <t>Tůma</t>
  </si>
  <si>
    <t>Jindřich</t>
  </si>
  <si>
    <t>Sahula</t>
  </si>
  <si>
    <t>Hašek</t>
  </si>
  <si>
    <t>Boháč</t>
  </si>
  <si>
    <t>Pícha</t>
  </si>
  <si>
    <t>Svačina</t>
  </si>
  <si>
    <t>Hlaváček</t>
  </si>
  <si>
    <t>Mikulášek</t>
  </si>
  <si>
    <t>Dotlačil</t>
  </si>
  <si>
    <t>SK Meteor Praha B</t>
  </si>
  <si>
    <t>KK Vlašim -  KK Vlašim A</t>
  </si>
  <si>
    <t>KK Vlašim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</si>
</sst>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58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7" fillId="0" borderId="0" xfId="58" applyFill="1" applyProtection="1">
      <alignment/>
      <protection hidden="1"/>
    </xf>
    <xf numFmtId="0" fontId="13" fillId="0" borderId="61" xfId="58" applyFont="1" applyFill="1" applyBorder="1" applyAlignment="1" applyProtection="1">
      <alignment horizontal="right"/>
      <protection hidden="1"/>
    </xf>
    <xf numFmtId="0" fontId="13" fillId="0" borderId="61" xfId="58" applyFont="1" applyFill="1" applyBorder="1" applyAlignment="1" applyProtection="1">
      <alignment/>
      <protection hidden="1"/>
    </xf>
    <xf numFmtId="0" fontId="7" fillId="0" borderId="62" xfId="58" applyFill="1" applyBorder="1" applyAlignment="1" applyProtection="1">
      <alignment horizontal="left" wrapText="1" indent="1"/>
      <protection hidden="1"/>
    </xf>
    <xf numFmtId="0" fontId="7" fillId="0" borderId="63" xfId="58" applyFill="1" applyBorder="1" applyAlignment="1" applyProtection="1">
      <alignment horizontal="left" wrapText="1" indent="1"/>
      <protection hidden="1"/>
    </xf>
    <xf numFmtId="0" fontId="7" fillId="0" borderId="64" xfId="58" applyFill="1" applyBorder="1" applyAlignment="1" applyProtection="1">
      <alignment horizontal="left" indent="1"/>
      <protection hidden="1"/>
    </xf>
    <xf numFmtId="0" fontId="20" fillId="0" borderId="65" xfId="58" applyFont="1" applyFill="1" applyBorder="1" applyAlignment="1" applyProtection="1">
      <alignment horizontal="center" vertical="center"/>
      <protection hidden="1" locked="0"/>
    </xf>
    <xf numFmtId="0" fontId="20" fillId="0" borderId="66" xfId="58" applyFont="1" applyFill="1" applyBorder="1" applyAlignment="1" applyProtection="1">
      <alignment horizontal="center" vertical="center"/>
      <protection hidden="1" locked="0"/>
    </xf>
    <xf numFmtId="166" fontId="13" fillId="0" borderId="66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indent="1"/>
      <protection hidden="1"/>
    </xf>
    <xf numFmtId="166" fontId="13" fillId="0" borderId="67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68" xfId="58" applyFont="1" applyFill="1" applyBorder="1" applyAlignment="1" applyProtection="1">
      <alignment horizontal="center"/>
      <protection hidden="1"/>
    </xf>
    <xf numFmtId="0" fontId="13" fillId="0" borderId="69" xfId="58" applyFont="1" applyFill="1" applyBorder="1" applyAlignment="1" applyProtection="1">
      <alignment horizontal="center"/>
      <protection hidden="1"/>
    </xf>
    <xf numFmtId="0" fontId="13" fillId="0" borderId="69" xfId="58" applyFont="1" applyFill="1" applyBorder="1" applyAlignment="1" applyProtection="1">
      <alignment horizontal="left" indent="1"/>
      <protection hidden="1"/>
    </xf>
    <xf numFmtId="0" fontId="13" fillId="0" borderId="70" xfId="58" applyFont="1" applyFill="1" applyBorder="1" applyAlignment="1" applyProtection="1">
      <alignment horizontal="left" indent="1"/>
      <protection hidden="1"/>
    </xf>
    <xf numFmtId="0" fontId="13" fillId="0" borderId="71" xfId="58" applyFont="1" applyFill="1" applyBorder="1" applyAlignment="1" applyProtection="1">
      <alignment horizontal="center"/>
      <protection hidden="1"/>
    </xf>
    <xf numFmtId="0" fontId="7" fillId="0" borderId="69" xfId="58" applyFill="1" applyBorder="1" applyProtection="1">
      <alignment/>
      <protection hidden="1"/>
    </xf>
    <xf numFmtId="0" fontId="13" fillId="0" borderId="72" xfId="58" applyFont="1" applyFill="1" applyBorder="1" applyAlignment="1" applyProtection="1">
      <alignment horizontal="center"/>
      <protection hidden="1"/>
    </xf>
    <xf numFmtId="0" fontId="13" fillId="0" borderId="73" xfId="58" applyFont="1" applyFill="1" applyBorder="1" applyAlignment="1" applyProtection="1">
      <alignment horizontal="center"/>
      <protection hidden="1"/>
    </xf>
    <xf numFmtId="0" fontId="13" fillId="0" borderId="74" xfId="58" applyFont="1" applyFill="1" applyBorder="1" applyAlignment="1" applyProtection="1">
      <alignment horizontal="left" indent="1"/>
      <protection hidden="1"/>
    </xf>
    <xf numFmtId="0" fontId="13" fillId="0" borderId="75" xfId="58" applyFont="1" applyFill="1" applyBorder="1" applyAlignment="1" applyProtection="1">
      <alignment horizontal="left" indent="1"/>
      <protection hidden="1"/>
    </xf>
    <xf numFmtId="0" fontId="7" fillId="0" borderId="76" xfId="58" applyFont="1" applyFill="1" applyBorder="1" applyAlignment="1" applyProtection="1">
      <alignment horizontal="left" indent="1"/>
      <protection hidden="1"/>
    </xf>
    <xf numFmtId="0" fontId="13" fillId="0" borderId="77" xfId="58" applyFont="1" applyFill="1" applyBorder="1" applyAlignment="1" applyProtection="1">
      <alignment horizontal="left" indent="1"/>
      <protection hidden="1"/>
    </xf>
    <xf numFmtId="0" fontId="13" fillId="0" borderId="78" xfId="58" applyFont="1" applyFill="1" applyBorder="1" applyAlignment="1" applyProtection="1">
      <alignment horizontal="left" indent="1"/>
      <protection hidden="1"/>
    </xf>
    <xf numFmtId="0" fontId="13" fillId="0" borderId="79" xfId="58" applyFont="1" applyFill="1" applyBorder="1" applyAlignment="1" applyProtection="1">
      <alignment horizontal="left" indent="1"/>
      <protection hidden="1"/>
    </xf>
    <xf numFmtId="0" fontId="13" fillId="0" borderId="80" xfId="58" applyFont="1" applyFill="1" applyBorder="1" applyAlignment="1" applyProtection="1">
      <alignment horizontal="left" indent="1"/>
      <protection hidden="1"/>
    </xf>
    <xf numFmtId="0" fontId="11" fillId="0" borderId="0" xfId="58" applyFont="1" applyFill="1" applyBorder="1" applyAlignment="1" applyProtection="1">
      <alignment horizontal="left" indent="1"/>
      <protection hidden="1"/>
    </xf>
    <xf numFmtId="0" fontId="11" fillId="0" borderId="81" xfId="58" applyFont="1" applyFill="1" applyBorder="1" applyAlignment="1" applyProtection="1">
      <alignment horizontal="left" indent="1"/>
      <protection hidden="1"/>
    </xf>
    <xf numFmtId="0" fontId="13" fillId="0" borderId="81" xfId="58" applyFont="1" applyFill="1" applyBorder="1" applyAlignment="1" applyProtection="1">
      <alignment horizontal="left" indent="1"/>
      <protection hidden="1"/>
    </xf>
    <xf numFmtId="0" fontId="13" fillId="0" borderId="0" xfId="58" applyFont="1" applyFill="1" applyAlignment="1" applyProtection="1">
      <alignment horizontal="right"/>
      <protection hidden="1"/>
    </xf>
    <xf numFmtId="0" fontId="17" fillId="0" borderId="0" xfId="58" applyFont="1" applyFill="1" applyProtection="1">
      <alignment/>
      <protection hidden="1"/>
    </xf>
    <xf numFmtId="0" fontId="13" fillId="0" borderId="0" xfId="58" applyFont="1" applyFill="1" applyAlignment="1" applyProtection="1">
      <alignment horizontal="left" indent="1"/>
      <protection hidden="1"/>
    </xf>
    <xf numFmtId="0" fontId="13" fillId="0" borderId="0" xfId="58" applyFont="1" applyFill="1" applyAlignment="1" applyProtection="1">
      <alignment horizontal="right" indent="1"/>
      <protection hidden="1"/>
    </xf>
    <xf numFmtId="0" fontId="15" fillId="0" borderId="0" xfId="58" applyFont="1" applyFill="1" applyBorder="1" applyAlignment="1" applyProtection="1">
      <alignment horizontal="center" vertical="center"/>
      <protection hidden="1"/>
    </xf>
    <xf numFmtId="0" fontId="16" fillId="0" borderId="82" xfId="58" applyFont="1" applyFill="1" applyBorder="1" applyAlignment="1" applyProtection="1">
      <alignment horizontal="center" vertical="center"/>
      <protection hidden="1"/>
    </xf>
    <xf numFmtId="0" fontId="17" fillId="0" borderId="82" xfId="58" applyFont="1" applyFill="1" applyBorder="1" applyAlignment="1" applyProtection="1">
      <alignment horizontal="center" vertical="center"/>
      <protection hidden="1"/>
    </xf>
    <xf numFmtId="0" fontId="19" fillId="0" borderId="82" xfId="58" applyFont="1" applyFill="1" applyBorder="1" applyAlignment="1" applyProtection="1">
      <alignment horizontal="center" vertical="center"/>
      <protection hidden="1"/>
    </xf>
    <xf numFmtId="0" fontId="19" fillId="0" borderId="83" xfId="58" applyFont="1" applyFill="1" applyBorder="1" applyAlignment="1" applyProtection="1">
      <alignment horizontal="center" vertical="center"/>
      <protection hidden="1"/>
    </xf>
    <xf numFmtId="0" fontId="19" fillId="0" borderId="84" xfId="58" applyFont="1" applyFill="1" applyBorder="1" applyAlignment="1" applyProtection="1">
      <alignment horizontal="center" vertical="center"/>
      <protection hidden="1"/>
    </xf>
    <xf numFmtId="0" fontId="19" fillId="0" borderId="85" xfId="58" applyFont="1" applyFill="1" applyBorder="1" applyAlignment="1" applyProtection="1">
      <alignment horizontal="center" vertical="center"/>
      <protection hidden="1"/>
    </xf>
    <xf numFmtId="0" fontId="15" fillId="0" borderId="86" xfId="58" applyFont="1" applyFill="1" applyBorder="1" applyAlignment="1" applyProtection="1">
      <alignment horizontal="right" vertical="center"/>
      <protection hidden="1"/>
    </xf>
    <xf numFmtId="0" fontId="7" fillId="0" borderId="87" xfId="58" applyFill="1" applyBorder="1" applyAlignment="1" applyProtection="1">
      <alignment vertical="center"/>
      <protection hidden="1"/>
    </xf>
    <xf numFmtId="0" fontId="7" fillId="0" borderId="88" xfId="58" applyFill="1" applyBorder="1" applyAlignment="1" applyProtection="1">
      <alignment vertical="center"/>
      <protection hidden="1"/>
    </xf>
    <xf numFmtId="0" fontId="19" fillId="0" borderId="89" xfId="58" applyFont="1" applyFill="1" applyBorder="1" applyAlignment="1" applyProtection="1">
      <alignment horizontal="center" vertical="center"/>
      <protection hidden="1"/>
    </xf>
    <xf numFmtId="0" fontId="19" fillId="0" borderId="90" xfId="58" applyFont="1" applyFill="1" applyBorder="1" applyAlignment="1" applyProtection="1">
      <alignment horizontal="center" vertical="center"/>
      <protection hidden="1"/>
    </xf>
    <xf numFmtId="0" fontId="19" fillId="0" borderId="91" xfId="58" applyFont="1" applyFill="1" applyBorder="1" applyAlignment="1" applyProtection="1">
      <alignment horizontal="center" vertical="center"/>
      <protection hidden="1"/>
    </xf>
    <xf numFmtId="0" fontId="13" fillId="0" borderId="92" xfId="58" applyFont="1" applyFill="1" applyBorder="1" applyAlignment="1" applyProtection="1">
      <alignment horizontal="center" vertical="center"/>
      <protection hidden="1"/>
    </xf>
    <xf numFmtId="0" fontId="7" fillId="0" borderId="93" xfId="58" applyFont="1" applyFill="1" applyBorder="1" applyAlignment="1" applyProtection="1">
      <alignment horizontal="center" vertical="center"/>
      <protection hidden="1"/>
    </xf>
    <xf numFmtId="0" fontId="7" fillId="0" borderId="94" xfId="58" applyFont="1" applyFill="1" applyBorder="1" applyAlignment="1" applyProtection="1">
      <alignment horizontal="center" vertical="center"/>
      <protection hidden="1"/>
    </xf>
    <xf numFmtId="0" fontId="7" fillId="0" borderId="95" xfId="58" applyFont="1" applyFill="1" applyBorder="1" applyAlignment="1" applyProtection="1">
      <alignment horizontal="center" vertical="center"/>
      <protection hidden="1" locked="0"/>
    </xf>
    <xf numFmtId="0" fontId="7" fillId="0" borderId="96" xfId="58" applyFont="1" applyFill="1" applyBorder="1" applyAlignment="1" applyProtection="1">
      <alignment horizontal="center" vertical="center"/>
      <protection hidden="1" locked="0"/>
    </xf>
    <xf numFmtId="0" fontId="13" fillId="0" borderId="93" xfId="58" applyFont="1" applyFill="1" applyBorder="1" applyAlignment="1" applyProtection="1">
      <alignment horizontal="center" vertical="center"/>
      <protection hidden="1"/>
    </xf>
    <xf numFmtId="0" fontId="14" fillId="0" borderId="0" xfId="58" applyFont="1" applyFill="1" applyAlignment="1" applyProtection="1">
      <alignment horizontal="center" vertical="center"/>
      <protection hidden="1"/>
    </xf>
    <xf numFmtId="0" fontId="7" fillId="0" borderId="97" xfId="58" applyFont="1" applyFill="1" applyBorder="1" applyAlignment="1" applyProtection="1">
      <alignment horizontal="center" vertical="center"/>
      <protection hidden="1"/>
    </xf>
    <xf numFmtId="0" fontId="7" fillId="0" borderId="98" xfId="58" applyFont="1" applyFill="1" applyBorder="1" applyAlignment="1" applyProtection="1">
      <alignment horizontal="center" vertical="center"/>
      <protection hidden="1"/>
    </xf>
    <xf numFmtId="0" fontId="7" fillId="0" borderId="66" xfId="58" applyFont="1" applyFill="1" applyBorder="1" applyAlignment="1" applyProtection="1">
      <alignment horizontal="center" vertical="center"/>
      <protection hidden="1" locked="0"/>
    </xf>
    <xf numFmtId="0" fontId="7" fillId="0" borderId="99" xfId="58" applyFont="1" applyFill="1" applyBorder="1" applyAlignment="1" applyProtection="1">
      <alignment horizontal="center" vertical="center"/>
      <protection hidden="1" locked="0"/>
    </xf>
    <xf numFmtId="0" fontId="13" fillId="0" borderId="97" xfId="58" applyFont="1" applyFill="1" applyBorder="1" applyAlignment="1" applyProtection="1">
      <alignment horizontal="center" vertical="center"/>
      <protection hidden="1"/>
    </xf>
    <xf numFmtId="0" fontId="7" fillId="0" borderId="100" xfId="58" applyFont="1" applyFill="1" applyBorder="1" applyAlignment="1" applyProtection="1">
      <alignment horizontal="center" vertical="center"/>
      <protection hidden="1"/>
    </xf>
    <xf numFmtId="0" fontId="7" fillId="0" borderId="101" xfId="58" applyFont="1" applyFill="1" applyBorder="1" applyAlignment="1" applyProtection="1">
      <alignment horizontal="center" vertical="center"/>
      <protection hidden="1"/>
    </xf>
    <xf numFmtId="0" fontId="7" fillId="0" borderId="102" xfId="58" applyFont="1" applyFill="1" applyBorder="1" applyAlignment="1" applyProtection="1">
      <alignment horizontal="center" vertical="center"/>
      <protection hidden="1" locked="0"/>
    </xf>
    <xf numFmtId="0" fontId="7" fillId="0" borderId="103" xfId="58" applyFont="1" applyFill="1" applyBorder="1" applyAlignment="1" applyProtection="1">
      <alignment horizontal="center" vertical="center"/>
      <protection hidden="1" locked="0"/>
    </xf>
    <xf numFmtId="0" fontId="13" fillId="0" borderId="100" xfId="58" applyFont="1" applyFill="1" applyBorder="1" applyAlignment="1" applyProtection="1">
      <alignment horizontal="center" vertical="center"/>
      <protection hidden="1"/>
    </xf>
    <xf numFmtId="0" fontId="7" fillId="0" borderId="0" xfId="58" applyFill="1" applyBorder="1" applyProtection="1">
      <alignment/>
      <protection hidden="1"/>
    </xf>
    <xf numFmtId="0" fontId="13" fillId="0" borderId="104" xfId="58" applyFont="1" applyFill="1" applyBorder="1" applyAlignment="1" applyProtection="1">
      <alignment horizontal="center" vertical="top"/>
      <protection hidden="1"/>
    </xf>
    <xf numFmtId="0" fontId="13" fillId="0" borderId="105" xfId="58" applyFont="1" applyFill="1" applyBorder="1" applyAlignment="1" applyProtection="1">
      <alignment horizontal="center" vertical="top"/>
      <protection hidden="1"/>
    </xf>
    <xf numFmtId="0" fontId="13" fillId="0" borderId="106" xfId="58" applyFont="1" applyFill="1" applyBorder="1" applyAlignment="1" applyProtection="1">
      <alignment horizontal="center" vertical="top"/>
      <protection hidden="1"/>
    </xf>
    <xf numFmtId="0" fontId="13" fillId="0" borderId="107" xfId="58" applyFont="1" applyFill="1" applyBorder="1" applyAlignment="1" applyProtection="1">
      <alignment horizontal="center" vertical="top"/>
      <protection hidden="1"/>
    </xf>
    <xf numFmtId="0" fontId="13" fillId="0" borderId="108" xfId="58" applyFont="1" applyFill="1" applyBorder="1" applyAlignment="1" applyProtection="1">
      <alignment horizontal="center" vertical="top"/>
      <protection hidden="1"/>
    </xf>
    <xf numFmtId="0" fontId="15" fillId="0" borderId="88" xfId="58" applyFont="1" applyFill="1" applyBorder="1" applyAlignment="1" applyProtection="1">
      <alignment horizontal="left" vertical="top" indent="1"/>
      <protection hidden="1"/>
    </xf>
    <xf numFmtId="0" fontId="13" fillId="0" borderId="61" xfId="78" applyFont="1" applyBorder="1" applyAlignment="1" applyProtection="1">
      <alignment horizontal="right"/>
      <protection hidden="1"/>
    </xf>
    <xf numFmtId="0" fontId="13" fillId="0" borderId="61" xfId="78" applyFont="1" applyBorder="1" applyAlignment="1" applyProtection="1">
      <alignment/>
      <protection hidden="1"/>
    </xf>
    <xf numFmtId="0" fontId="7" fillId="0" borderId="62" xfId="78" applyBorder="1" applyAlignment="1" applyProtection="1">
      <alignment horizontal="left" wrapText="1" indent="1"/>
      <protection hidden="1"/>
    </xf>
    <xf numFmtId="0" fontId="7" fillId="0" borderId="63" xfId="78" applyBorder="1" applyAlignment="1" applyProtection="1">
      <alignment horizontal="left" wrapText="1" indent="1"/>
      <protection hidden="1"/>
    </xf>
    <xf numFmtId="0" fontId="7" fillId="0" borderId="64" xfId="78" applyBorder="1" applyAlignment="1" applyProtection="1">
      <alignment horizontal="left" indent="1"/>
      <protection hidden="1"/>
    </xf>
    <xf numFmtId="0" fontId="20" fillId="0" borderId="65" xfId="78" applyFont="1" applyBorder="1" applyAlignment="1" applyProtection="1">
      <alignment horizontal="center" vertical="center"/>
      <protection hidden="1" locked="0"/>
    </xf>
    <xf numFmtId="0" fontId="20" fillId="0" borderId="66" xfId="78" applyFont="1" applyBorder="1" applyAlignment="1" applyProtection="1">
      <alignment horizontal="center" vertical="center"/>
      <protection hidden="1" locked="0"/>
    </xf>
    <xf numFmtId="166" fontId="13" fillId="0" borderId="66" xfId="78" applyNumberFormat="1" applyFont="1" applyBorder="1" applyAlignment="1" applyProtection="1">
      <alignment horizontal="center" vertical="center"/>
      <protection hidden="1" locked="0"/>
    </xf>
    <xf numFmtId="166" fontId="13" fillId="0" borderId="67" xfId="78" applyNumberFormat="1" applyFont="1" applyBorder="1" applyAlignment="1" applyProtection="1">
      <alignment horizontal="center" vertical="center"/>
      <protection hidden="1" locked="0"/>
    </xf>
    <xf numFmtId="0" fontId="13" fillId="0" borderId="68" xfId="78" applyFont="1" applyBorder="1" applyAlignment="1" applyProtection="1">
      <alignment horizontal="center"/>
      <protection hidden="1"/>
    </xf>
    <xf numFmtId="0" fontId="13" fillId="0" borderId="69" xfId="78" applyFont="1" applyBorder="1" applyAlignment="1" applyProtection="1">
      <alignment horizontal="center"/>
      <protection hidden="1"/>
    </xf>
    <xf numFmtId="0" fontId="13" fillId="0" borderId="69" xfId="78" applyFont="1" applyBorder="1" applyAlignment="1" applyProtection="1">
      <alignment horizontal="left" indent="1"/>
      <protection hidden="1"/>
    </xf>
    <xf numFmtId="0" fontId="13" fillId="0" borderId="70" xfId="78" applyFont="1" applyBorder="1" applyAlignment="1" applyProtection="1">
      <alignment horizontal="left" indent="1"/>
      <protection hidden="1"/>
    </xf>
    <xf numFmtId="0" fontId="13" fillId="0" borderId="71" xfId="78" applyFont="1" applyBorder="1" applyAlignment="1" applyProtection="1">
      <alignment horizontal="center"/>
      <protection hidden="1"/>
    </xf>
    <xf numFmtId="0" fontId="7" fillId="0" borderId="69" xfId="78" applyBorder="1" applyProtection="1">
      <alignment/>
      <protection hidden="1"/>
    </xf>
    <xf numFmtId="0" fontId="13" fillId="0" borderId="7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center"/>
      <protection hidden="1"/>
    </xf>
    <xf numFmtId="0" fontId="13" fillId="0" borderId="74" xfId="78" applyFont="1" applyBorder="1" applyAlignment="1" applyProtection="1">
      <alignment horizontal="left" indent="1"/>
      <protection hidden="1"/>
    </xf>
    <xf numFmtId="0" fontId="13" fillId="0" borderId="75" xfId="78" applyFont="1" applyBorder="1" applyAlignment="1" applyProtection="1">
      <alignment horizontal="left" indent="1"/>
      <protection hidden="1"/>
    </xf>
    <xf numFmtId="0" fontId="7" fillId="0" borderId="76" xfId="78" applyFont="1" applyBorder="1" applyAlignment="1" applyProtection="1">
      <alignment horizontal="left" indent="1"/>
      <protection hidden="1"/>
    </xf>
    <xf numFmtId="0" fontId="13" fillId="0" borderId="77" xfId="78" applyFont="1" applyBorder="1" applyAlignment="1" applyProtection="1">
      <alignment horizontal="left" indent="1"/>
      <protection hidden="1"/>
    </xf>
    <xf numFmtId="0" fontId="13" fillId="0" borderId="78" xfId="78" applyFont="1" applyBorder="1" applyAlignment="1" applyProtection="1">
      <alignment horizontal="left" indent="1"/>
      <protection hidden="1"/>
    </xf>
    <xf numFmtId="0" fontId="13" fillId="0" borderId="79" xfId="78" applyFont="1" applyBorder="1" applyAlignment="1" applyProtection="1">
      <alignment horizontal="left" indent="1"/>
      <protection hidden="1"/>
    </xf>
    <xf numFmtId="0" fontId="13" fillId="0" borderId="80" xfId="78" applyFont="1" applyBorder="1" applyAlignment="1" applyProtection="1">
      <alignment horizontal="left" indent="1"/>
      <protection hidden="1"/>
    </xf>
    <xf numFmtId="0" fontId="11" fillId="0" borderId="81" xfId="78" applyFont="1" applyBorder="1" applyAlignment="1" applyProtection="1">
      <alignment horizontal="left" indent="1"/>
      <protection hidden="1"/>
    </xf>
    <xf numFmtId="0" fontId="13" fillId="0" borderId="81" xfId="78" applyFont="1" applyBorder="1" applyAlignment="1" applyProtection="1">
      <alignment horizontal="left" indent="1"/>
      <protection hidden="1"/>
    </xf>
    <xf numFmtId="0" fontId="16" fillId="28" borderId="82" xfId="78" applyFont="1" applyFill="1" applyBorder="1" applyAlignment="1" applyProtection="1">
      <alignment horizontal="center" vertical="center"/>
      <protection hidden="1"/>
    </xf>
    <xf numFmtId="0" fontId="17" fillId="0" borderId="82" xfId="78" applyFont="1" applyBorder="1" applyAlignment="1" applyProtection="1">
      <alignment horizontal="center" vertical="center"/>
      <protection hidden="1"/>
    </xf>
    <xf numFmtId="0" fontId="19" fillId="0" borderId="82" xfId="78" applyFont="1" applyBorder="1" applyAlignment="1" applyProtection="1">
      <alignment horizontal="center" vertical="center"/>
      <protection hidden="1"/>
    </xf>
    <xf numFmtId="0" fontId="19" fillId="0" borderId="83" xfId="78" applyFont="1" applyBorder="1" applyAlignment="1" applyProtection="1">
      <alignment horizontal="center" vertical="center"/>
      <protection hidden="1"/>
    </xf>
    <xf numFmtId="0" fontId="19" fillId="0" borderId="84" xfId="78" applyFont="1" applyBorder="1" applyAlignment="1" applyProtection="1">
      <alignment horizontal="center" vertical="center"/>
      <protection hidden="1"/>
    </xf>
    <xf numFmtId="0" fontId="19" fillId="0" borderId="85" xfId="78" applyFont="1" applyBorder="1" applyAlignment="1" applyProtection="1">
      <alignment horizontal="center" vertical="center"/>
      <protection hidden="1"/>
    </xf>
    <xf numFmtId="0" fontId="15" fillId="0" borderId="86" xfId="78" applyFont="1" applyBorder="1" applyAlignment="1" applyProtection="1">
      <alignment horizontal="right" vertical="center"/>
      <protection hidden="1"/>
    </xf>
    <xf numFmtId="0" fontId="7" fillId="0" borderId="87" xfId="78" applyBorder="1" applyAlignment="1" applyProtection="1">
      <alignment vertical="center"/>
      <protection hidden="1"/>
    </xf>
    <xf numFmtId="0" fontId="7" fillId="0" borderId="88" xfId="78" applyBorder="1" applyAlignment="1" applyProtection="1">
      <alignment vertical="center"/>
      <protection hidden="1"/>
    </xf>
    <xf numFmtId="0" fontId="19" fillId="0" borderId="89" xfId="78" applyFont="1" applyBorder="1" applyAlignment="1" applyProtection="1">
      <alignment horizontal="center" vertical="center"/>
      <protection hidden="1"/>
    </xf>
    <xf numFmtId="0" fontId="19" fillId="0" borderId="90" xfId="78" applyFont="1" applyBorder="1" applyAlignment="1" applyProtection="1">
      <alignment horizontal="center" vertical="center"/>
      <protection hidden="1"/>
    </xf>
    <xf numFmtId="0" fontId="19" fillId="0" borderId="91" xfId="78" applyFont="1" applyBorder="1" applyAlignment="1" applyProtection="1">
      <alignment horizontal="center" vertical="center"/>
      <protection hidden="1"/>
    </xf>
    <xf numFmtId="0" fontId="13" fillId="0" borderId="92" xfId="78" applyFont="1" applyBorder="1" applyAlignment="1" applyProtection="1">
      <alignment horizontal="center" vertical="center"/>
      <protection hidden="1"/>
    </xf>
    <xf numFmtId="165" fontId="7" fillId="0" borderId="109" xfId="78" applyNumberFormat="1" applyBorder="1" applyAlignment="1" applyProtection="1">
      <alignment horizontal="left" vertical="center" indent="1"/>
      <protection hidden="1" locked="0"/>
    </xf>
    <xf numFmtId="165" fontId="18" fillId="0" borderId="110" xfId="78" applyNumberFormat="1" applyFont="1" applyBorder="1" applyAlignment="1" applyProtection="1">
      <alignment horizontal="left" vertical="center" indent="1"/>
      <protection hidden="1" locked="0"/>
    </xf>
    <xf numFmtId="0" fontId="7" fillId="0" borderId="93" xfId="78" applyFont="1" applyBorder="1" applyAlignment="1" applyProtection="1">
      <alignment horizontal="center" vertical="center"/>
      <protection hidden="1"/>
    </xf>
    <xf numFmtId="0" fontId="7" fillId="0" borderId="94" xfId="78" applyFont="1" applyBorder="1" applyAlignment="1" applyProtection="1">
      <alignment horizontal="center" vertical="center"/>
      <protection hidden="1"/>
    </xf>
    <xf numFmtId="0" fontId="7" fillId="0" borderId="95" xfId="78" applyFont="1" applyBorder="1" applyAlignment="1" applyProtection="1">
      <alignment horizontal="center" vertical="center"/>
      <protection hidden="1" locked="0"/>
    </xf>
    <xf numFmtId="0" fontId="7" fillId="0" borderId="96" xfId="78" applyFont="1" applyBorder="1" applyAlignment="1" applyProtection="1">
      <alignment horizontal="center" vertical="center"/>
      <protection hidden="1" locked="0"/>
    </xf>
    <xf numFmtId="0" fontId="13" fillId="0" borderId="93" xfId="78" applyFont="1" applyBorder="1" applyAlignment="1" applyProtection="1">
      <alignment horizontal="center" vertical="center"/>
      <protection hidden="1"/>
    </xf>
    <xf numFmtId="0" fontId="7" fillId="0" borderId="97" xfId="78" applyFont="1" applyBorder="1" applyAlignment="1" applyProtection="1">
      <alignment horizontal="center" vertical="center"/>
      <protection hidden="1"/>
    </xf>
    <xf numFmtId="0" fontId="7" fillId="0" borderId="98" xfId="78" applyFont="1" applyBorder="1" applyAlignment="1" applyProtection="1">
      <alignment horizontal="center" vertical="center"/>
      <protection hidden="1"/>
    </xf>
    <xf numFmtId="0" fontId="7" fillId="0" borderId="66" xfId="78" applyFont="1" applyBorder="1" applyAlignment="1" applyProtection="1">
      <alignment horizontal="center" vertical="center"/>
      <protection hidden="1" locked="0"/>
    </xf>
    <xf numFmtId="0" fontId="7" fillId="0" borderId="99" xfId="78" applyFont="1" applyBorder="1" applyAlignment="1" applyProtection="1">
      <alignment horizontal="center" vertical="center"/>
      <protection hidden="1" locked="0"/>
    </xf>
    <xf numFmtId="0" fontId="13" fillId="0" borderId="97" xfId="78" applyFont="1" applyBorder="1" applyAlignment="1" applyProtection="1">
      <alignment horizontal="center" vertical="center"/>
      <protection hidden="1"/>
    </xf>
    <xf numFmtId="0" fontId="7" fillId="0" borderId="100" xfId="78" applyFont="1" applyBorder="1" applyAlignment="1" applyProtection="1">
      <alignment horizontal="center" vertical="center"/>
      <protection hidden="1"/>
    </xf>
    <xf numFmtId="0" fontId="7" fillId="0" borderId="101" xfId="78" applyFont="1" applyBorder="1" applyAlignment="1" applyProtection="1">
      <alignment horizontal="center" vertical="center"/>
      <protection hidden="1"/>
    </xf>
    <xf numFmtId="0" fontId="7" fillId="0" borderId="102" xfId="78" applyFont="1" applyBorder="1" applyAlignment="1" applyProtection="1">
      <alignment horizontal="center" vertical="center"/>
      <protection hidden="1" locked="0"/>
    </xf>
    <xf numFmtId="0" fontId="7" fillId="0" borderId="103" xfId="78" applyFont="1" applyBorder="1" applyAlignment="1" applyProtection="1">
      <alignment horizontal="center" vertical="center"/>
      <protection hidden="1" locked="0"/>
    </xf>
    <xf numFmtId="0" fontId="13" fillId="0" borderId="100" xfId="78" applyFont="1" applyBorder="1" applyAlignment="1" applyProtection="1">
      <alignment horizontal="center" vertical="center"/>
      <protection hidden="1"/>
    </xf>
    <xf numFmtId="0" fontId="13" fillId="0" borderId="104" xfId="78" applyFont="1" applyBorder="1" applyAlignment="1" applyProtection="1">
      <alignment horizontal="center" vertical="top"/>
      <protection hidden="1"/>
    </xf>
    <xf numFmtId="0" fontId="13" fillId="0" borderId="105" xfId="78" applyFont="1" applyBorder="1" applyAlignment="1" applyProtection="1">
      <alignment horizontal="center" vertical="top"/>
      <protection hidden="1"/>
    </xf>
    <xf numFmtId="0" fontId="13" fillId="0" borderId="106" xfId="78" applyFont="1" applyBorder="1" applyAlignment="1" applyProtection="1">
      <alignment horizontal="center" vertical="top"/>
      <protection hidden="1"/>
    </xf>
    <xf numFmtId="0" fontId="13" fillId="0" borderId="107" xfId="78" applyFont="1" applyBorder="1" applyAlignment="1" applyProtection="1">
      <alignment horizontal="center" vertical="top"/>
      <protection hidden="1"/>
    </xf>
    <xf numFmtId="0" fontId="13" fillId="0" borderId="108" xfId="78" applyFont="1" applyBorder="1" applyAlignment="1" applyProtection="1">
      <alignment horizontal="center" vertical="top"/>
      <protection hidden="1"/>
    </xf>
    <xf numFmtId="0" fontId="15" fillId="28" borderId="88" xfId="78" applyFont="1" applyFill="1" applyBorder="1" applyAlignment="1" applyProtection="1">
      <alignment horizontal="left" vertical="top" indent="1"/>
      <protection hidden="1"/>
    </xf>
    <xf numFmtId="0" fontId="17" fillId="0" borderId="111" xfId="78" applyFont="1" applyBorder="1" applyAlignment="1" applyProtection="1">
      <alignment horizontal="center" vertical="center"/>
      <protection hidden="1"/>
    </xf>
    <xf numFmtId="0" fontId="17" fillId="0" borderId="112" xfId="78" applyFont="1" applyBorder="1" applyAlignment="1" applyProtection="1">
      <alignment horizontal="center" vertical="center"/>
      <protection hidden="1"/>
    </xf>
    <xf numFmtId="0" fontId="14" fillId="0" borderId="113" xfId="78" applyFont="1" applyBorder="1" applyAlignment="1" applyProtection="1">
      <alignment horizontal="left" vertical="center" indent="1"/>
      <protection hidden="1" locked="0"/>
    </xf>
    <xf numFmtId="0" fontId="14" fillId="0" borderId="114" xfId="78" applyFont="1" applyBorder="1" applyAlignment="1" applyProtection="1">
      <alignment horizontal="left" vertical="center" indent="1"/>
      <protection hidden="1" locked="0"/>
    </xf>
    <xf numFmtId="0" fontId="14" fillId="0" borderId="115" xfId="78" applyFont="1" applyBorder="1" applyAlignment="1" applyProtection="1">
      <alignment horizontal="left" vertical="center" indent="1"/>
      <protection hidden="1" locked="0"/>
    </xf>
    <xf numFmtId="0" fontId="14" fillId="0" borderId="116" xfId="78" applyFont="1" applyBorder="1" applyAlignment="1" applyProtection="1">
      <alignment horizontal="left" vertical="center" indent="1"/>
      <protection hidden="1" locked="0"/>
    </xf>
    <xf numFmtId="0" fontId="14" fillId="0" borderId="115" xfId="78" applyFont="1" applyBorder="1" applyAlignment="1" applyProtection="1">
      <alignment horizontal="left" vertical="top" indent="1"/>
      <protection hidden="1" locked="0"/>
    </xf>
    <xf numFmtId="0" fontId="14" fillId="0" borderId="116" xfId="78" applyFont="1" applyBorder="1" applyAlignment="1" applyProtection="1">
      <alignment horizontal="left" vertical="top" indent="1"/>
      <protection hidden="1" locked="0"/>
    </xf>
    <xf numFmtId="0" fontId="14" fillId="0" borderId="117" xfId="78" applyFont="1" applyBorder="1" applyAlignment="1" applyProtection="1">
      <alignment horizontal="left" vertical="top" indent="1"/>
      <protection hidden="1" locked="0"/>
    </xf>
    <xf numFmtId="0" fontId="14" fillId="0" borderId="118" xfId="78" applyFont="1" applyBorder="1" applyAlignment="1" applyProtection="1">
      <alignment horizontal="left" vertical="top" indent="1"/>
      <protection hidden="1" locked="0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13" fillId="0" borderId="111" xfId="78" applyFont="1" applyBorder="1" applyAlignment="1" applyProtection="1">
      <alignment horizontal="center" vertical="center" wrapText="1"/>
      <protection hidden="1"/>
    </xf>
    <xf numFmtId="0" fontId="13" fillId="0" borderId="112" xfId="78" applyFont="1" applyBorder="1" applyAlignment="1" applyProtection="1">
      <alignment horizontal="center" vertical="center" wrapText="1"/>
      <protection hidden="1"/>
    </xf>
    <xf numFmtId="0" fontId="13" fillId="0" borderId="113" xfId="78" applyFont="1" applyBorder="1" applyAlignment="1" applyProtection="1">
      <alignment horizontal="left" indent="1"/>
      <protection hidden="1"/>
    </xf>
    <xf numFmtId="0" fontId="7" fillId="0" borderId="114" xfId="78" applyBorder="1" applyAlignment="1" applyProtection="1">
      <alignment horizontal="left" indent="1"/>
      <protection hidden="1"/>
    </xf>
    <xf numFmtId="0" fontId="13" fillId="0" borderId="119" xfId="78" applyFont="1" applyBorder="1" applyAlignment="1" applyProtection="1">
      <alignment horizontal="left" indent="1"/>
      <protection hidden="1"/>
    </xf>
    <xf numFmtId="0" fontId="7" fillId="0" borderId="120" xfId="78" applyBorder="1" applyAlignment="1" applyProtection="1">
      <alignment horizontal="left" indent="1"/>
      <protection hidden="1"/>
    </xf>
    <xf numFmtId="0" fontId="13" fillId="0" borderId="121" xfId="78" applyFont="1" applyBorder="1" applyAlignment="1" applyProtection="1">
      <alignment horizontal="center"/>
      <protection hidden="1"/>
    </xf>
    <xf numFmtId="0" fontId="13" fillId="0" borderId="122" xfId="78" applyFont="1" applyBorder="1" applyAlignment="1" applyProtection="1">
      <alignment horizontal="center"/>
      <protection hidden="1"/>
    </xf>
    <xf numFmtId="0" fontId="13" fillId="0" borderId="123" xfId="78" applyFont="1" applyBorder="1" applyAlignment="1" applyProtection="1">
      <alignment horizontal="center"/>
      <protection hidden="1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124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3" fillId="0" borderId="125" xfId="78" applyFont="1" applyBorder="1" applyAlignment="1" applyProtection="1">
      <alignment horizontal="center"/>
      <protection hidden="1"/>
    </xf>
    <xf numFmtId="0" fontId="13" fillId="0" borderId="126" xfId="78" applyFont="1" applyBorder="1" applyAlignment="1" applyProtection="1">
      <alignment horizontal="center"/>
      <protection hidden="1"/>
    </xf>
    <xf numFmtId="0" fontId="14" fillId="0" borderId="127" xfId="78" applyFont="1" applyBorder="1" applyAlignment="1" applyProtection="1">
      <alignment horizontal="left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0" fontId="14" fillId="0" borderId="127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7" fillId="0" borderId="128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29" xfId="78" applyFont="1" applyBorder="1" applyAlignment="1" applyProtection="1">
      <alignment horizontal="left" indent="1"/>
      <protection hidden="1"/>
    </xf>
    <xf numFmtId="14" fontId="18" fillId="0" borderId="127" xfId="78" applyNumberFormat="1" applyFont="1" applyBorder="1" applyAlignment="1" applyProtection="1">
      <alignment/>
      <protection hidden="1" locked="0"/>
    </xf>
    <xf numFmtId="0" fontId="18" fillId="0" borderId="127" xfId="78" applyFont="1" applyBorder="1" applyAlignment="1" applyProtection="1">
      <alignment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20" fontId="18" fillId="0" borderId="127" xfId="78" applyNumberFormat="1" applyFont="1" applyBorder="1" applyAlignment="1" applyProtection="1">
      <alignment horizontal="center"/>
      <protection hidden="1" locked="0"/>
    </xf>
    <xf numFmtId="0" fontId="18" fillId="0" borderId="127" xfId="78" applyFont="1" applyBorder="1" applyAlignment="1" applyProtection="1">
      <alignment horizontal="center"/>
      <protection hidden="1" locked="0"/>
    </xf>
    <xf numFmtId="20" fontId="18" fillId="0" borderId="130" xfId="78" applyNumberFormat="1" applyFont="1" applyBorder="1" applyAlignment="1" applyProtection="1">
      <alignment horizontal="center"/>
      <protection hidden="1" locked="0"/>
    </xf>
    <xf numFmtId="0" fontId="18" fillId="0" borderId="130" xfId="78" applyFont="1" applyBorder="1" applyAlignment="1" applyProtection="1">
      <alignment horizontal="center"/>
      <protection hidden="1" locked="0"/>
    </xf>
    <xf numFmtId="0" fontId="7" fillId="0" borderId="131" xfId="78" applyBorder="1" applyAlignment="1" applyProtection="1">
      <alignment horizontal="left" indent="1"/>
      <protection hidden="1" locked="0"/>
    </xf>
    <xf numFmtId="0" fontId="7" fillId="0" borderId="128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129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127" xfId="78" applyBorder="1" applyProtection="1">
      <alignment/>
      <protection hidden="1" locked="0"/>
    </xf>
    <xf numFmtId="0" fontId="7" fillId="0" borderId="130" xfId="78" applyBorder="1" applyProtection="1">
      <alignment/>
      <protection hidden="1" locked="0"/>
    </xf>
    <xf numFmtId="0" fontId="18" fillId="0" borderId="127" xfId="78" applyFont="1" applyBorder="1" applyAlignment="1" applyProtection="1">
      <alignment horizontal="left" indent="1"/>
      <protection hidden="1" locked="0"/>
    </xf>
    <xf numFmtId="0" fontId="18" fillId="0" borderId="127" xfId="78" applyFont="1" applyBorder="1" applyAlignment="1" applyProtection="1">
      <alignment horizontal="left" indent="1"/>
      <protection hidden="1" locked="0"/>
    </xf>
    <xf numFmtId="0" fontId="13" fillId="0" borderId="132" xfId="78" applyFont="1" applyBorder="1" applyAlignment="1" applyProtection="1">
      <alignment horizontal="left" vertical="center"/>
      <protection hidden="1" locked="0"/>
    </xf>
    <xf numFmtId="0" fontId="13" fillId="0" borderId="133" xfId="78" applyFont="1" applyBorder="1" applyAlignment="1" applyProtection="1">
      <alignment horizontal="left" vertical="center"/>
      <protection hidden="1" locked="0"/>
    </xf>
    <xf numFmtId="0" fontId="13" fillId="0" borderId="134" xfId="78" applyFont="1" applyBorder="1" applyAlignment="1" applyProtection="1">
      <alignment horizontal="left" vertical="center"/>
      <protection hidden="1" locked="0"/>
    </xf>
    <xf numFmtId="169" fontId="7" fillId="0" borderId="135" xfId="58" applyNumberFormat="1" applyFill="1" applyBorder="1" applyAlignment="1" applyProtection="1">
      <alignment horizontal="left" indent="1"/>
      <protection hidden="1" locked="0"/>
    </xf>
    <xf numFmtId="0" fontId="7" fillId="0" borderId="136" xfId="58" applyFont="1" applyFill="1" applyBorder="1" applyAlignment="1" applyProtection="1">
      <alignment horizontal="left" indent="1"/>
      <protection hidden="1"/>
    </xf>
    <xf numFmtId="0" fontId="13" fillId="0" borderId="137" xfId="58" applyFont="1" applyFill="1" applyBorder="1" applyAlignment="1" applyProtection="1">
      <alignment horizontal="left" vertical="top" wrapText="1" indent="1"/>
      <protection hidden="1" locked="0"/>
    </xf>
    <xf numFmtId="0" fontId="13" fillId="0" borderId="66" xfId="58" applyFont="1" applyFill="1" applyBorder="1" applyAlignment="1" applyProtection="1">
      <alignment horizontal="left" vertical="center"/>
      <protection hidden="1" locked="0"/>
    </xf>
    <xf numFmtId="0" fontId="18" fillId="0" borderId="69" xfId="58" applyFont="1" applyFill="1" applyBorder="1" applyAlignment="1" applyProtection="1">
      <alignment horizontal="left" indent="1"/>
      <protection hidden="1" locked="0"/>
    </xf>
    <xf numFmtId="167" fontId="18" fillId="0" borderId="69" xfId="58" applyNumberFormat="1" applyFont="1" applyFill="1" applyBorder="1" applyAlignment="1" applyProtection="1">
      <alignment horizontal="center"/>
      <protection hidden="1" locked="0"/>
    </xf>
    <xf numFmtId="0" fontId="18" fillId="0" borderId="69" xfId="58" applyFont="1" applyFill="1" applyBorder="1" applyAlignment="1" applyProtection="1">
      <alignment horizontal="center"/>
      <protection hidden="1" locked="0"/>
    </xf>
    <xf numFmtId="0" fontId="18" fillId="0" borderId="138" xfId="58" applyFont="1" applyFill="1" applyBorder="1" applyAlignment="1" applyProtection="1">
      <alignment horizontal="center"/>
      <protection hidden="1" locked="0"/>
    </xf>
    <xf numFmtId="169" fontId="18" fillId="0" borderId="69" xfId="58" applyNumberFormat="1" applyFont="1" applyFill="1" applyBorder="1" applyAlignment="1" applyProtection="1">
      <alignment/>
      <protection hidden="1" locked="0"/>
    </xf>
    <xf numFmtId="0" fontId="7" fillId="0" borderId="138" xfId="58" applyFill="1" applyBorder="1" applyProtection="1">
      <alignment/>
      <protection hidden="1" locked="0"/>
    </xf>
    <xf numFmtId="0" fontId="17" fillId="0" borderId="82" xfId="58" applyFont="1" applyFill="1" applyBorder="1" applyAlignment="1" applyProtection="1">
      <alignment horizontal="center" vertical="center"/>
      <protection hidden="1"/>
    </xf>
    <xf numFmtId="165" fontId="18" fillId="0" borderId="92" xfId="58" applyNumberFormat="1" applyFont="1" applyFill="1" applyBorder="1" applyAlignment="1" applyProtection="1">
      <alignment horizontal="left" vertical="center" indent="1"/>
      <protection locked="0"/>
    </xf>
    <xf numFmtId="165" fontId="18" fillId="0" borderId="92" xfId="58" applyNumberFormat="1" applyFont="1" applyFill="1" applyBorder="1" applyAlignment="1" applyProtection="1">
      <alignment horizontal="left" vertical="center" indent="1"/>
      <protection hidden="1" locked="0"/>
    </xf>
    <xf numFmtId="0" fontId="7" fillId="0" borderId="69" xfId="58" applyFill="1" applyBorder="1" applyProtection="1">
      <alignment/>
      <protection hidden="1" locked="0"/>
    </xf>
    <xf numFmtId="0" fontId="7" fillId="0" borderId="69" xfId="58" applyFont="1" applyFill="1" applyBorder="1" applyProtection="1">
      <alignment/>
      <protection hidden="1" locked="0"/>
    </xf>
    <xf numFmtId="0" fontId="15" fillId="0" borderId="82" xfId="58" applyFont="1" applyFill="1" applyBorder="1" applyAlignment="1" applyProtection="1">
      <alignment horizontal="center" vertical="center"/>
      <protection hidden="1"/>
    </xf>
    <xf numFmtId="0" fontId="14" fillId="0" borderId="139" xfId="58" applyFont="1" applyFill="1" applyBorder="1" applyAlignment="1" applyProtection="1">
      <alignment horizontal="left" vertical="center" indent="1"/>
      <protection locked="0"/>
    </xf>
    <xf numFmtId="0" fontId="14" fillId="0" borderId="139" xfId="58" applyFont="1" applyFill="1" applyBorder="1" applyAlignment="1" applyProtection="1">
      <alignment horizontal="left" vertical="center" indent="1"/>
      <protection hidden="1" locked="0"/>
    </xf>
    <xf numFmtId="0" fontId="14" fillId="0" borderId="140" xfId="58" applyFont="1" applyFill="1" applyBorder="1" applyAlignment="1" applyProtection="1">
      <alignment horizontal="left" vertical="top" indent="1"/>
      <protection locked="0"/>
    </xf>
    <xf numFmtId="0" fontId="14" fillId="0" borderId="140" xfId="58" applyFont="1" applyFill="1" applyBorder="1" applyAlignment="1" applyProtection="1">
      <alignment horizontal="left" vertical="top" indent="1"/>
      <protection hidden="1" locked="0"/>
    </xf>
    <xf numFmtId="0" fontId="13" fillId="0" borderId="139" xfId="58" applyFont="1" applyFill="1" applyBorder="1" applyAlignment="1" applyProtection="1">
      <alignment horizontal="center"/>
      <protection hidden="1"/>
    </xf>
    <xf numFmtId="0" fontId="13" fillId="0" borderId="141" xfId="58" applyFont="1" applyFill="1" applyBorder="1" applyAlignment="1" applyProtection="1">
      <alignment horizontal="left" indent="1"/>
      <protection hidden="1"/>
    </xf>
    <xf numFmtId="169" fontId="14" fillId="0" borderId="69" xfId="58" applyNumberFormat="1" applyFont="1" applyFill="1" applyBorder="1" applyAlignment="1" applyProtection="1">
      <alignment horizontal="center"/>
      <protection hidden="1" locked="0"/>
    </xf>
    <xf numFmtId="0" fontId="16" fillId="0" borderId="86" xfId="58" applyFont="1" applyFill="1" applyBorder="1" applyAlignment="1" applyProtection="1">
      <alignment horizontal="left" vertical="center" indent="1"/>
      <protection hidden="1" locked="0"/>
    </xf>
    <xf numFmtId="0" fontId="13" fillId="0" borderId="139" xfId="58" applyFont="1" applyFill="1" applyBorder="1" applyAlignment="1" applyProtection="1">
      <alignment horizontal="left" indent="1"/>
      <protection hidden="1"/>
    </xf>
    <xf numFmtId="0" fontId="13" fillId="0" borderId="82" xfId="58" applyFont="1" applyFill="1" applyBorder="1" applyAlignment="1" applyProtection="1">
      <alignment horizontal="center" vertical="center" wrapText="1"/>
      <protection hidden="1"/>
    </xf>
    <xf numFmtId="0" fontId="13" fillId="0" borderId="142" xfId="58" applyFont="1" applyFill="1" applyBorder="1" applyAlignment="1" applyProtection="1">
      <alignment horizontal="center"/>
      <protection hidden="1"/>
    </xf>
    <xf numFmtId="0" fontId="11" fillId="0" borderId="143" xfId="58" applyFont="1" applyFill="1" applyBorder="1" applyAlignment="1" applyProtection="1">
      <alignment vertical="center" wrapText="1"/>
      <protection hidden="1"/>
    </xf>
    <xf numFmtId="0" fontId="12" fillId="0" borderId="0" xfId="58" applyFont="1" applyFill="1" applyBorder="1" applyAlignment="1" applyProtection="1">
      <alignment horizontal="center"/>
      <protection hidden="1"/>
    </xf>
    <xf numFmtId="0" fontId="14" fillId="0" borderId="69" xfId="58" applyFont="1" applyFill="1" applyBorder="1" applyAlignment="1" applyProtection="1">
      <alignment horizontal="left" indent="1"/>
      <protection hidden="1" locked="0"/>
    </xf>
    <xf numFmtId="0" fontId="13" fillId="0" borderId="0" xfId="58" applyFont="1" applyFill="1" applyBorder="1" applyAlignment="1" applyProtection="1">
      <alignment horizontal="right"/>
      <protection hidden="1"/>
    </xf>
    <xf numFmtId="168" fontId="14" fillId="0" borderId="144" xfId="78" applyNumberFormat="1" applyFont="1" applyBorder="1" applyAlignment="1" applyProtection="1">
      <alignment horizontal="center"/>
      <protection hidden="1" locked="0"/>
    </xf>
    <xf numFmtId="0" fontId="16" fillId="28" borderId="86" xfId="78" applyFont="1" applyFill="1" applyBorder="1" applyAlignment="1" applyProtection="1">
      <alignment horizontal="left" vertical="center" indent="1"/>
      <protection hidden="1" locked="0"/>
    </xf>
    <xf numFmtId="0" fontId="13" fillId="0" borderId="139" xfId="78" applyFont="1" applyBorder="1" applyAlignment="1" applyProtection="1">
      <alignment horizontal="left" indent="1"/>
      <protection hidden="1"/>
    </xf>
    <xf numFmtId="0" fontId="13" fillId="0" borderId="82" xfId="78" applyFont="1" applyBorder="1" applyAlignment="1" applyProtection="1">
      <alignment horizontal="center" vertical="center" wrapText="1"/>
      <protection hidden="1"/>
    </xf>
    <xf numFmtId="0" fontId="11" fillId="0" borderId="143" xfId="78" applyFont="1" applyBorder="1" applyAlignment="1" applyProtection="1">
      <alignment vertical="center" wrapText="1"/>
      <protection hidden="1"/>
    </xf>
    <xf numFmtId="0" fontId="12" fillId="0" borderId="0" xfId="78" applyFont="1" applyBorder="1" applyAlignment="1" applyProtection="1">
      <alignment horizontal="center"/>
      <protection hidden="1"/>
    </xf>
    <xf numFmtId="0" fontId="14" fillId="0" borderId="144" xfId="78" applyFont="1" applyBorder="1" applyAlignment="1" applyProtection="1">
      <alignment horizontal="left" indent="1"/>
      <protection hidden="1" locked="0"/>
    </xf>
    <xf numFmtId="0" fontId="13" fillId="0" borderId="0" xfId="78" applyFont="1" applyBorder="1" applyAlignment="1" applyProtection="1">
      <alignment horizontal="right"/>
      <protection hidden="1"/>
    </xf>
    <xf numFmtId="0" fontId="13" fillId="0" borderId="142" xfId="78" applyFont="1" applyBorder="1" applyAlignment="1" applyProtection="1">
      <alignment horizontal="center"/>
      <protection hidden="1"/>
    </xf>
    <xf numFmtId="0" fontId="13" fillId="0" borderId="139" xfId="78" applyFont="1" applyBorder="1" applyAlignment="1" applyProtection="1">
      <alignment horizontal="center"/>
      <protection hidden="1"/>
    </xf>
    <xf numFmtId="0" fontId="13" fillId="0" borderId="141" xfId="78" applyFont="1" applyBorder="1" applyAlignment="1" applyProtection="1">
      <alignment horizontal="left" indent="1"/>
      <protection hidden="1"/>
    </xf>
    <xf numFmtId="0" fontId="14" fillId="0" borderId="139" xfId="78" applyFont="1" applyBorder="1" applyAlignment="1" applyProtection="1">
      <alignment horizontal="left" vertical="center" indent="1"/>
      <protection hidden="1" locked="0"/>
    </xf>
    <xf numFmtId="0" fontId="14" fillId="0" borderId="140" xfId="78" applyFont="1" applyBorder="1" applyAlignment="1" applyProtection="1">
      <alignment horizontal="left" vertical="top" indent="1"/>
      <protection hidden="1" locked="0"/>
    </xf>
    <xf numFmtId="0" fontId="17" fillId="0" borderId="82" xfId="78" applyFont="1" applyBorder="1" applyAlignment="1" applyProtection="1">
      <alignment horizontal="center" vertical="center"/>
      <protection hidden="1"/>
    </xf>
    <xf numFmtId="165" fontId="18" fillId="0" borderId="92" xfId="78" applyNumberFormat="1" applyFont="1" applyBorder="1" applyAlignment="1" applyProtection="1">
      <alignment horizontal="left" vertical="center" indent="1"/>
      <protection hidden="1" locked="0"/>
    </xf>
    <xf numFmtId="0" fontId="7" fillId="0" borderId="144" xfId="78" applyFont="1" applyBorder="1" applyProtection="1">
      <alignment/>
      <protection hidden="1" locked="0"/>
    </xf>
    <xf numFmtId="0" fontId="15" fillId="0" borderId="82" xfId="78" applyFont="1" applyBorder="1" applyAlignment="1" applyProtection="1">
      <alignment horizontal="center" vertical="center"/>
      <protection hidden="1"/>
    </xf>
    <xf numFmtId="0" fontId="7" fillId="0" borderId="145" xfId="78" applyBorder="1" applyProtection="1">
      <alignment/>
      <protection hidden="1" locked="0"/>
    </xf>
    <xf numFmtId="0" fontId="18" fillId="0" borderId="144" xfId="78" applyFont="1" applyBorder="1" applyAlignment="1" applyProtection="1">
      <alignment horizontal="left" indent="1"/>
      <protection hidden="1" locked="0"/>
    </xf>
    <xf numFmtId="0" fontId="18" fillId="0" borderId="144" xfId="78" applyFont="1" applyBorder="1" applyAlignment="1" applyProtection="1">
      <alignment horizontal="left" indent="1"/>
      <protection hidden="1" locked="0"/>
    </xf>
    <xf numFmtId="20" fontId="18" fillId="0" borderId="144" xfId="78" applyNumberFormat="1" applyFont="1" applyBorder="1" applyAlignment="1" applyProtection="1">
      <alignment horizontal="center"/>
      <protection hidden="1" locked="0"/>
    </xf>
    <xf numFmtId="0" fontId="18" fillId="0" borderId="144" xfId="78" applyFont="1" applyBorder="1" applyAlignment="1" applyProtection="1">
      <alignment horizontal="center"/>
      <protection hidden="1" locked="0"/>
    </xf>
    <xf numFmtId="0" fontId="13" fillId="0" borderId="66" xfId="78" applyFont="1" applyBorder="1" applyAlignment="1" applyProtection="1">
      <alignment horizontal="left" vertical="center"/>
      <protection hidden="1" locked="0"/>
    </xf>
    <xf numFmtId="20" fontId="18" fillId="0" borderId="145" xfId="78" applyNumberFormat="1" applyFont="1" applyBorder="1" applyAlignment="1" applyProtection="1">
      <alignment horizontal="center"/>
      <protection hidden="1" locked="0"/>
    </xf>
    <xf numFmtId="0" fontId="18" fillId="0" borderId="145" xfId="78" applyFont="1" applyBorder="1" applyAlignment="1" applyProtection="1">
      <alignment horizontal="center"/>
      <protection hidden="1" locked="0"/>
    </xf>
    <xf numFmtId="168" fontId="18" fillId="0" borderId="144" xfId="78" applyNumberFormat="1" applyFont="1" applyBorder="1" applyAlignment="1" applyProtection="1">
      <alignment/>
      <protection hidden="1" locked="0"/>
    </xf>
    <xf numFmtId="0" fontId="7" fillId="0" borderId="136" xfId="78" applyFont="1" applyBorder="1" applyAlignment="1" applyProtection="1">
      <alignment horizontal="left" indent="1"/>
      <protection hidden="1"/>
    </xf>
    <xf numFmtId="0" fontId="13" fillId="0" borderId="137" xfId="78" applyFont="1" applyBorder="1" applyAlignment="1" applyProtection="1">
      <alignment horizontal="left" vertical="top" wrapText="1" indent="1"/>
      <protection hidden="1" locked="0"/>
    </xf>
    <xf numFmtId="0" fontId="7" fillId="0" borderId="136" xfId="78" applyFont="1" applyBorder="1" applyAlignment="1" applyProtection="1">
      <alignment horizontal="left" indent="1"/>
      <protection hidden="1"/>
    </xf>
    <xf numFmtId="0" fontId="13" fillId="0" borderId="137" xfId="78" applyFont="1" applyBorder="1" applyAlignment="1" applyProtection="1">
      <alignment horizontal="left" vertical="top" wrapText="1" indent="1"/>
      <protection hidden="1" locked="0"/>
    </xf>
    <xf numFmtId="168" fontId="7" fillId="0" borderId="146" xfId="78" applyNumberFormat="1" applyFont="1" applyBorder="1" applyAlignment="1" applyProtection="1">
      <alignment horizontal="left" indent="1"/>
      <protection hidden="1" locked="0"/>
    </xf>
    <xf numFmtId="0" fontId="7" fillId="0" borderId="0" xfId="78" applyFill="1" applyProtection="1">
      <alignment/>
      <protection hidden="1"/>
    </xf>
    <xf numFmtId="0" fontId="7" fillId="0" borderId="131" xfId="78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29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28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129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128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133" xfId="78" applyFont="1" applyFill="1" applyBorder="1" applyAlignment="1" applyProtection="1">
      <alignment horizontal="left" vertical="center"/>
      <protection hidden="1" locked="0"/>
    </xf>
    <xf numFmtId="0" fontId="13" fillId="0" borderId="134" xfId="78" applyFont="1" applyFill="1" applyBorder="1" applyAlignment="1" applyProtection="1">
      <alignment horizontal="left" vertical="center"/>
      <protection hidden="1" locked="0"/>
    </xf>
    <xf numFmtId="0" fontId="13" fillId="0" borderId="132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8" fillId="0" borderId="127" xfId="78" applyFont="1" applyFill="1" applyBorder="1" applyAlignment="1" applyProtection="1">
      <alignment/>
      <protection hidden="1" locked="0"/>
    </xf>
    <xf numFmtId="14" fontId="18" fillId="0" borderId="127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130" xfId="78" applyFont="1" applyFill="1" applyBorder="1" applyAlignment="1" applyProtection="1">
      <alignment horizontal="center"/>
      <protection hidden="1" locked="0"/>
    </xf>
    <xf numFmtId="20" fontId="18" fillId="0" borderId="130" xfId="78" applyNumberFormat="1" applyFont="1" applyFill="1" applyBorder="1" applyAlignment="1" applyProtection="1">
      <alignment horizontal="center"/>
      <protection hidden="1" locked="0"/>
    </xf>
    <xf numFmtId="0" fontId="18" fillId="0" borderId="127" xfId="78" applyFont="1" applyFill="1" applyBorder="1" applyAlignment="1" applyProtection="1">
      <alignment horizontal="center"/>
      <protection hidden="1" locked="0"/>
    </xf>
    <xf numFmtId="20" fontId="18" fillId="0" borderId="127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127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127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130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127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112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60" xfId="78" applyNumberFormat="1" applyFill="1" applyBorder="1" applyAlignment="1" applyProtection="1">
      <alignment horizontal="left" vertical="center" indent="1"/>
      <protection hidden="1" locked="0"/>
    </xf>
    <xf numFmtId="165" fontId="18" fillId="0" borderId="59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11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118" xfId="78" applyFont="1" applyFill="1" applyBorder="1" applyAlignment="1" applyProtection="1">
      <alignment horizontal="left" vertical="top" indent="1"/>
      <protection hidden="1" locked="0"/>
    </xf>
    <xf numFmtId="0" fontId="14" fillId="0" borderId="117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14" fillId="0" borderId="116" xfId="78" applyFont="1" applyFill="1" applyBorder="1" applyAlignment="1" applyProtection="1">
      <alignment horizontal="left" vertical="top" indent="1"/>
      <protection hidden="1" locked="0"/>
    </xf>
    <xf numFmtId="0" fontId="14" fillId="0" borderId="115" xfId="78" applyFont="1" applyFill="1" applyBorder="1" applyAlignment="1" applyProtection="1">
      <alignment horizontal="left" vertical="top" indent="1"/>
      <protection hidden="1" locked="0"/>
    </xf>
    <xf numFmtId="0" fontId="14" fillId="0" borderId="116" xfId="78" applyFont="1" applyFill="1" applyBorder="1" applyAlignment="1" applyProtection="1">
      <alignment horizontal="left" vertical="center" indent="1"/>
      <protection hidden="1" locked="0"/>
    </xf>
    <xf numFmtId="0" fontId="14" fillId="0" borderId="115" xfId="78" applyFont="1" applyFill="1" applyBorder="1" applyAlignment="1" applyProtection="1">
      <alignment horizontal="left" vertical="center" indent="1"/>
      <protection hidden="1" locked="0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14" fillId="0" borderId="114" xfId="78" applyFont="1" applyFill="1" applyBorder="1" applyAlignment="1" applyProtection="1">
      <alignment horizontal="left" vertical="center" indent="1"/>
      <protection hidden="1" locked="0"/>
    </xf>
    <xf numFmtId="0" fontId="14" fillId="0" borderId="113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3" fillId="0" borderId="112" xfId="78" applyFont="1" applyFill="1" applyBorder="1" applyAlignment="1" applyProtection="1">
      <alignment horizontal="center" vertical="center" wrapText="1"/>
      <protection hidden="1"/>
    </xf>
    <xf numFmtId="0" fontId="7" fillId="0" borderId="120" xfId="78" applyFill="1" applyBorder="1" applyAlignment="1" applyProtection="1">
      <alignment horizontal="left" indent="1"/>
      <protection hidden="1"/>
    </xf>
    <xf numFmtId="0" fontId="13" fillId="0" borderId="119" xfId="78" applyFont="1" applyFill="1" applyBorder="1" applyAlignment="1" applyProtection="1">
      <alignment horizontal="left" indent="1"/>
      <protection hidden="1"/>
    </xf>
    <xf numFmtId="0" fontId="13" fillId="0" borderId="126" xfId="78" applyFont="1" applyFill="1" applyBorder="1" applyAlignment="1" applyProtection="1">
      <alignment horizontal="center"/>
      <protection hidden="1"/>
    </xf>
    <xf numFmtId="0" fontId="13" fillId="0" borderId="125" xfId="78" applyFont="1" applyFill="1" applyBorder="1" applyAlignment="1" applyProtection="1">
      <alignment horizontal="center"/>
      <protection hidden="1"/>
    </xf>
    <xf numFmtId="0" fontId="13" fillId="0" borderId="123" xfId="78" applyFont="1" applyFill="1" applyBorder="1" applyAlignment="1" applyProtection="1">
      <alignment horizontal="center"/>
      <protection hidden="1"/>
    </xf>
    <xf numFmtId="0" fontId="13" fillId="0" borderId="122" xfId="78" applyFont="1" applyFill="1" applyBorder="1" applyAlignment="1" applyProtection="1">
      <alignment horizontal="center"/>
      <protection hidden="1"/>
    </xf>
    <xf numFmtId="0" fontId="13" fillId="0" borderId="121" xfId="78" applyFont="1" applyFill="1" applyBorder="1" applyAlignment="1" applyProtection="1">
      <alignment horizontal="center"/>
      <protection hidden="1"/>
    </xf>
    <xf numFmtId="0" fontId="13" fillId="0" borderId="111" xfId="78" applyFont="1" applyFill="1" applyBorder="1" applyAlignment="1" applyProtection="1">
      <alignment horizontal="center" vertical="center" wrapText="1"/>
      <protection hidden="1"/>
    </xf>
    <xf numFmtId="0" fontId="7" fillId="0" borderId="114" xfId="78" applyFill="1" applyBorder="1" applyAlignment="1" applyProtection="1">
      <alignment horizontal="left" indent="1"/>
      <protection hidden="1"/>
    </xf>
    <xf numFmtId="0" fontId="13" fillId="0" borderId="113" xfId="78" applyFont="1" applyFill="1" applyBorder="1" applyAlignment="1" applyProtection="1">
      <alignment horizontal="left" indent="1"/>
      <protection hidden="1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124" xfId="78" applyFont="1" applyFill="1" applyBorder="1" applyAlignment="1" applyProtection="1">
      <alignment vertical="center" wrapText="1"/>
      <protection hidden="1"/>
    </xf>
    <xf numFmtId="0" fontId="14" fillId="0" borderId="127" xfId="78" applyFont="1" applyFill="1" applyBorder="1" applyAlignment="1" applyProtection="1">
      <alignment horizontal="center"/>
      <protection hidden="1" locked="0"/>
    </xf>
    <xf numFmtId="14" fontId="14" fillId="0" borderId="127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127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  <xf numFmtId="14" fontId="7" fillId="0" borderId="131" xfId="78" applyNumberFormat="1" applyBorder="1" applyAlignment="1" applyProtection="1">
      <alignment horizontal="left" indent="1"/>
      <protection hidden="1" locked="0"/>
    </xf>
    <xf numFmtId="14" fontId="14" fillId="0" borderId="127" xfId="78" applyNumberFormat="1" applyFont="1" applyBorder="1" applyAlignment="1" applyProtection="1">
      <alignment horizontal="center"/>
      <protection hidden="1"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29" t="s">
        <v>0</v>
      </c>
      <c r="C1" s="229"/>
      <c r="D1" s="231" t="s">
        <v>1</v>
      </c>
      <c r="E1" s="231"/>
      <c r="F1" s="231"/>
      <c r="G1" s="231"/>
      <c r="H1" s="231"/>
      <c r="I1" s="231"/>
      <c r="K1" s="30" t="s">
        <v>2</v>
      </c>
      <c r="L1" s="234" t="s">
        <v>45</v>
      </c>
      <c r="M1" s="234"/>
      <c r="N1" s="234"/>
      <c r="O1" s="235" t="s">
        <v>3</v>
      </c>
      <c r="P1" s="235"/>
      <c r="Q1" s="236" t="s">
        <v>94</v>
      </c>
      <c r="R1" s="236"/>
      <c r="S1" s="236"/>
    </row>
    <row r="2" spans="2:3" ht="6" customHeight="1" thickBot="1">
      <c r="B2" s="230"/>
      <c r="C2" s="230"/>
    </row>
    <row r="3" spans="1:19" ht="19.5" customHeight="1" thickBot="1">
      <c r="A3" s="70" t="s">
        <v>4</v>
      </c>
      <c r="B3" s="226" t="s">
        <v>45</v>
      </c>
      <c r="C3" s="227"/>
      <c r="D3" s="227"/>
      <c r="E3" s="227"/>
      <c r="F3" s="227"/>
      <c r="G3" s="227"/>
      <c r="H3" s="227"/>
      <c r="I3" s="228"/>
      <c r="K3" s="70" t="s">
        <v>5</v>
      </c>
      <c r="L3" s="226" t="s">
        <v>93</v>
      </c>
      <c r="M3" s="227"/>
      <c r="N3" s="227"/>
      <c r="O3" s="227"/>
      <c r="P3" s="227"/>
      <c r="Q3" s="227"/>
      <c r="R3" s="227"/>
      <c r="S3" s="228"/>
    </row>
    <row r="4" ht="4.5" customHeight="1" thickBot="1"/>
    <row r="5" spans="1:19" ht="12.75" customHeight="1">
      <c r="A5" s="219" t="s">
        <v>6</v>
      </c>
      <c r="B5" s="220"/>
      <c r="C5" s="217" t="s">
        <v>7</v>
      </c>
      <c r="D5" s="223" t="s">
        <v>8</v>
      </c>
      <c r="E5" s="224"/>
      <c r="F5" s="224"/>
      <c r="G5" s="225"/>
      <c r="H5" s="232" t="s">
        <v>9</v>
      </c>
      <c r="I5" s="233"/>
      <c r="K5" s="219" t="s">
        <v>6</v>
      </c>
      <c r="L5" s="220"/>
      <c r="M5" s="217" t="s">
        <v>7</v>
      </c>
      <c r="N5" s="223" t="s">
        <v>8</v>
      </c>
      <c r="O5" s="224"/>
      <c r="P5" s="224"/>
      <c r="Q5" s="225"/>
      <c r="R5" s="232" t="s">
        <v>9</v>
      </c>
      <c r="S5" s="233"/>
    </row>
    <row r="6" spans="1:19" ht="12.75" customHeight="1" thickBot="1">
      <c r="A6" s="221" t="s">
        <v>10</v>
      </c>
      <c r="B6" s="222"/>
      <c r="C6" s="218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221" t="s">
        <v>10</v>
      </c>
      <c r="L6" s="222"/>
      <c r="M6" s="218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07" t="s">
        <v>92</v>
      </c>
      <c r="B8" s="208"/>
      <c r="C8" s="63">
        <v>1</v>
      </c>
      <c r="D8" s="62">
        <v>140</v>
      </c>
      <c r="E8" s="61">
        <v>78</v>
      </c>
      <c r="F8" s="61">
        <v>2</v>
      </c>
      <c r="G8" s="60">
        <v>218</v>
      </c>
      <c r="H8" s="59">
        <v>1</v>
      </c>
      <c r="I8" s="53"/>
      <c r="K8" s="207" t="s">
        <v>91</v>
      </c>
      <c r="L8" s="208"/>
      <c r="M8" s="63">
        <v>1</v>
      </c>
      <c r="N8" s="62">
        <v>160</v>
      </c>
      <c r="O8" s="61">
        <v>53</v>
      </c>
      <c r="P8" s="61">
        <v>4</v>
      </c>
      <c r="Q8" s="60">
        <v>213</v>
      </c>
      <c r="R8" s="59">
        <v>0</v>
      </c>
      <c r="S8" s="53"/>
    </row>
    <row r="9" spans="1:19" ht="12.75" customHeight="1">
      <c r="A9" s="209"/>
      <c r="B9" s="210"/>
      <c r="C9" s="58">
        <v>2</v>
      </c>
      <c r="D9" s="57">
        <v>154</v>
      </c>
      <c r="E9" s="56">
        <v>61</v>
      </c>
      <c r="F9" s="56">
        <v>4</v>
      </c>
      <c r="G9" s="55">
        <v>215</v>
      </c>
      <c r="H9" s="54">
        <v>0</v>
      </c>
      <c r="I9" s="53"/>
      <c r="K9" s="209"/>
      <c r="L9" s="210"/>
      <c r="M9" s="58">
        <v>2</v>
      </c>
      <c r="N9" s="57">
        <v>152</v>
      </c>
      <c r="O9" s="56">
        <v>71</v>
      </c>
      <c r="P9" s="56">
        <v>3</v>
      </c>
      <c r="Q9" s="55">
        <v>223</v>
      </c>
      <c r="R9" s="54">
        <v>1</v>
      </c>
      <c r="S9" s="53"/>
    </row>
    <row r="10" spans="1:19" ht="12.75" customHeight="1" thickBot="1">
      <c r="A10" s="211" t="s">
        <v>41</v>
      </c>
      <c r="B10" s="212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11" t="s">
        <v>90</v>
      </c>
      <c r="L10" s="212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13"/>
      <c r="B11" s="214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205">
        <v>0</v>
      </c>
      <c r="K11" s="213"/>
      <c r="L11" s="214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205">
        <v>1</v>
      </c>
    </row>
    <row r="12" spans="1:19" ht="15.75" customHeight="1" thickBot="1">
      <c r="A12" s="215" t="s">
        <v>68</v>
      </c>
      <c r="B12" s="216"/>
      <c r="C12" s="47" t="s">
        <v>14</v>
      </c>
      <c r="D12" s="44">
        <v>294</v>
      </c>
      <c r="E12" s="46">
        <v>139</v>
      </c>
      <c r="F12" s="46">
        <v>6</v>
      </c>
      <c r="G12" s="45">
        <v>433</v>
      </c>
      <c r="H12" s="44">
        <v>1</v>
      </c>
      <c r="I12" s="206"/>
      <c r="K12" s="215" t="s">
        <v>89</v>
      </c>
      <c r="L12" s="216"/>
      <c r="M12" s="47" t="s">
        <v>14</v>
      </c>
      <c r="N12" s="44">
        <v>312</v>
      </c>
      <c r="O12" s="46">
        <v>124</v>
      </c>
      <c r="P12" s="46">
        <v>7</v>
      </c>
      <c r="Q12" s="45">
        <v>436</v>
      </c>
      <c r="R12" s="44">
        <v>1</v>
      </c>
      <c r="S12" s="206"/>
    </row>
    <row r="13" spans="1:19" ht="12.75" customHeight="1">
      <c r="A13" s="207" t="s">
        <v>88</v>
      </c>
      <c r="B13" s="208"/>
      <c r="C13" s="63">
        <v>1</v>
      </c>
      <c r="D13" s="62">
        <v>131</v>
      </c>
      <c r="E13" s="61">
        <v>45</v>
      </c>
      <c r="F13" s="61">
        <v>4</v>
      </c>
      <c r="G13" s="60">
        <v>176</v>
      </c>
      <c r="H13" s="59">
        <v>0</v>
      </c>
      <c r="I13" s="53"/>
      <c r="K13" s="207" t="s">
        <v>87</v>
      </c>
      <c r="L13" s="208"/>
      <c r="M13" s="63">
        <v>1</v>
      </c>
      <c r="N13" s="62">
        <v>133</v>
      </c>
      <c r="O13" s="61">
        <v>50</v>
      </c>
      <c r="P13" s="61">
        <v>6</v>
      </c>
      <c r="Q13" s="60">
        <v>183</v>
      </c>
      <c r="R13" s="59">
        <v>1</v>
      </c>
      <c r="S13" s="53"/>
    </row>
    <row r="14" spans="1:19" ht="12.75" customHeight="1">
      <c r="A14" s="209"/>
      <c r="B14" s="210"/>
      <c r="C14" s="58">
        <v>2</v>
      </c>
      <c r="D14" s="57">
        <v>130</v>
      </c>
      <c r="E14" s="56">
        <v>53</v>
      </c>
      <c r="F14" s="56">
        <v>4</v>
      </c>
      <c r="G14" s="55">
        <v>183</v>
      </c>
      <c r="H14" s="54">
        <v>0</v>
      </c>
      <c r="I14" s="53"/>
      <c r="K14" s="209"/>
      <c r="L14" s="210"/>
      <c r="M14" s="58">
        <v>2</v>
      </c>
      <c r="N14" s="57">
        <v>141</v>
      </c>
      <c r="O14" s="56">
        <v>54</v>
      </c>
      <c r="P14" s="56">
        <v>3</v>
      </c>
      <c r="Q14" s="55">
        <v>195</v>
      </c>
      <c r="R14" s="54">
        <v>1</v>
      </c>
      <c r="S14" s="53"/>
    </row>
    <row r="15" spans="1:19" ht="12.75" customHeight="1" thickBot="1">
      <c r="A15" s="211" t="s">
        <v>86</v>
      </c>
      <c r="B15" s="212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11" t="s">
        <v>85</v>
      </c>
      <c r="L15" s="212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13"/>
      <c r="B16" s="214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205">
        <v>0</v>
      </c>
      <c r="K16" s="213"/>
      <c r="L16" s="214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205">
        <v>1</v>
      </c>
    </row>
    <row r="17" spans="1:19" ht="15.75" customHeight="1" thickBot="1">
      <c r="A17" s="215" t="s">
        <v>84</v>
      </c>
      <c r="B17" s="216"/>
      <c r="C17" s="47" t="s">
        <v>14</v>
      </c>
      <c r="D17" s="44">
        <v>261</v>
      </c>
      <c r="E17" s="46">
        <v>98</v>
      </c>
      <c r="F17" s="46">
        <v>8</v>
      </c>
      <c r="G17" s="45">
        <v>359</v>
      </c>
      <c r="H17" s="44">
        <v>0</v>
      </c>
      <c r="I17" s="206"/>
      <c r="K17" s="215" t="s">
        <v>83</v>
      </c>
      <c r="L17" s="216"/>
      <c r="M17" s="47" t="s">
        <v>14</v>
      </c>
      <c r="N17" s="44">
        <v>274</v>
      </c>
      <c r="O17" s="46">
        <v>104</v>
      </c>
      <c r="P17" s="46">
        <v>9</v>
      </c>
      <c r="Q17" s="45">
        <v>378</v>
      </c>
      <c r="R17" s="44">
        <v>2</v>
      </c>
      <c r="S17" s="206"/>
    </row>
    <row r="18" spans="1:19" ht="12.75" customHeight="1">
      <c r="A18" s="207" t="s">
        <v>82</v>
      </c>
      <c r="B18" s="208"/>
      <c r="C18" s="63">
        <v>1</v>
      </c>
      <c r="D18" s="62">
        <v>131</v>
      </c>
      <c r="E18" s="61">
        <v>57</v>
      </c>
      <c r="F18" s="61">
        <v>1</v>
      </c>
      <c r="G18" s="60">
        <v>188</v>
      </c>
      <c r="H18" s="59">
        <v>0</v>
      </c>
      <c r="I18" s="53"/>
      <c r="K18" s="207" t="s">
        <v>81</v>
      </c>
      <c r="L18" s="208"/>
      <c r="M18" s="63">
        <v>1</v>
      </c>
      <c r="N18" s="62">
        <v>133</v>
      </c>
      <c r="O18" s="61">
        <v>71</v>
      </c>
      <c r="P18" s="61">
        <v>0</v>
      </c>
      <c r="Q18" s="60">
        <v>204</v>
      </c>
      <c r="R18" s="59">
        <v>1</v>
      </c>
      <c r="S18" s="53"/>
    </row>
    <row r="19" spans="1:19" ht="12.75" customHeight="1">
      <c r="A19" s="209"/>
      <c r="B19" s="210"/>
      <c r="C19" s="58">
        <v>2</v>
      </c>
      <c r="D19" s="57">
        <v>142</v>
      </c>
      <c r="E19" s="56">
        <v>70</v>
      </c>
      <c r="F19" s="56">
        <v>1</v>
      </c>
      <c r="G19" s="55">
        <v>212</v>
      </c>
      <c r="H19" s="54">
        <v>1</v>
      </c>
      <c r="I19" s="53"/>
      <c r="K19" s="209"/>
      <c r="L19" s="210"/>
      <c r="M19" s="58">
        <v>2</v>
      </c>
      <c r="N19" s="57">
        <v>126</v>
      </c>
      <c r="O19" s="56">
        <v>54</v>
      </c>
      <c r="P19" s="56">
        <v>6</v>
      </c>
      <c r="Q19" s="55">
        <v>180</v>
      </c>
      <c r="R19" s="54">
        <v>0</v>
      </c>
      <c r="S19" s="53"/>
    </row>
    <row r="20" spans="1:19" ht="12.75" customHeight="1" thickBot="1">
      <c r="A20" s="211" t="s">
        <v>40</v>
      </c>
      <c r="B20" s="212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11" t="s">
        <v>80</v>
      </c>
      <c r="L20" s="212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13"/>
      <c r="B21" s="214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205">
        <v>1</v>
      </c>
      <c r="K21" s="213"/>
      <c r="L21" s="214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205">
        <v>0</v>
      </c>
    </row>
    <row r="22" spans="1:19" ht="15.75" customHeight="1" thickBot="1">
      <c r="A22" s="215" t="s">
        <v>79</v>
      </c>
      <c r="B22" s="216"/>
      <c r="C22" s="47" t="s">
        <v>14</v>
      </c>
      <c r="D22" s="44">
        <v>273</v>
      </c>
      <c r="E22" s="46">
        <v>127</v>
      </c>
      <c r="F22" s="46">
        <v>2</v>
      </c>
      <c r="G22" s="45">
        <v>400</v>
      </c>
      <c r="H22" s="44">
        <v>1</v>
      </c>
      <c r="I22" s="206"/>
      <c r="K22" s="215" t="s">
        <v>78</v>
      </c>
      <c r="L22" s="216"/>
      <c r="M22" s="47" t="s">
        <v>14</v>
      </c>
      <c r="N22" s="44">
        <v>259</v>
      </c>
      <c r="O22" s="46">
        <v>125</v>
      </c>
      <c r="P22" s="46">
        <v>6</v>
      </c>
      <c r="Q22" s="45">
        <v>384</v>
      </c>
      <c r="R22" s="44">
        <v>1</v>
      </c>
      <c r="S22" s="206"/>
    </row>
    <row r="23" spans="1:19" ht="12.75" customHeight="1">
      <c r="A23" s="207" t="s">
        <v>77</v>
      </c>
      <c r="B23" s="208"/>
      <c r="C23" s="63">
        <v>1</v>
      </c>
      <c r="D23" s="62">
        <v>141</v>
      </c>
      <c r="E23" s="61">
        <v>57</v>
      </c>
      <c r="F23" s="61">
        <v>3</v>
      </c>
      <c r="G23" s="60">
        <v>198</v>
      </c>
      <c r="H23" s="59">
        <v>0</v>
      </c>
      <c r="I23" s="53"/>
      <c r="K23" s="207" t="s">
        <v>73</v>
      </c>
      <c r="L23" s="208"/>
      <c r="M23" s="63">
        <v>1</v>
      </c>
      <c r="N23" s="62">
        <v>139</v>
      </c>
      <c r="O23" s="61">
        <v>61</v>
      </c>
      <c r="P23" s="61">
        <v>3</v>
      </c>
      <c r="Q23" s="60">
        <v>200</v>
      </c>
      <c r="R23" s="59">
        <v>1</v>
      </c>
      <c r="S23" s="53"/>
    </row>
    <row r="24" spans="1:19" ht="12.75" customHeight="1">
      <c r="A24" s="209"/>
      <c r="B24" s="210"/>
      <c r="C24" s="58">
        <v>2</v>
      </c>
      <c r="D24" s="57">
        <v>134</v>
      </c>
      <c r="E24" s="56">
        <v>61</v>
      </c>
      <c r="F24" s="56">
        <v>3</v>
      </c>
      <c r="G24" s="55">
        <v>195</v>
      </c>
      <c r="H24" s="54">
        <v>0</v>
      </c>
      <c r="I24" s="53"/>
      <c r="K24" s="209"/>
      <c r="L24" s="210"/>
      <c r="M24" s="58">
        <v>2</v>
      </c>
      <c r="N24" s="57">
        <v>148</v>
      </c>
      <c r="O24" s="56">
        <v>54</v>
      </c>
      <c r="P24" s="56">
        <v>5</v>
      </c>
      <c r="Q24" s="55">
        <v>202</v>
      </c>
      <c r="R24" s="54">
        <v>1</v>
      </c>
      <c r="S24" s="53"/>
    </row>
    <row r="25" spans="1:19" ht="12.75" customHeight="1" thickBot="1">
      <c r="A25" s="211" t="s">
        <v>43</v>
      </c>
      <c r="B25" s="212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11" t="s">
        <v>40</v>
      </c>
      <c r="L25" s="212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13"/>
      <c r="B26" s="214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205">
        <v>0</v>
      </c>
      <c r="K26" s="213"/>
      <c r="L26" s="214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205">
        <v>1</v>
      </c>
    </row>
    <row r="27" spans="1:19" ht="15.75" customHeight="1" thickBot="1">
      <c r="A27" s="215" t="s">
        <v>76</v>
      </c>
      <c r="B27" s="216"/>
      <c r="C27" s="47" t="s">
        <v>14</v>
      </c>
      <c r="D27" s="44">
        <v>275</v>
      </c>
      <c r="E27" s="46">
        <v>118</v>
      </c>
      <c r="F27" s="46">
        <v>6</v>
      </c>
      <c r="G27" s="45">
        <v>393</v>
      </c>
      <c r="H27" s="44">
        <v>0</v>
      </c>
      <c r="I27" s="206"/>
      <c r="K27" s="215" t="s">
        <v>75</v>
      </c>
      <c r="L27" s="216"/>
      <c r="M27" s="47" t="s">
        <v>14</v>
      </c>
      <c r="N27" s="44">
        <v>287</v>
      </c>
      <c r="O27" s="46">
        <v>115</v>
      </c>
      <c r="P27" s="46">
        <v>8</v>
      </c>
      <c r="Q27" s="45">
        <v>402</v>
      </c>
      <c r="R27" s="44">
        <v>2</v>
      </c>
      <c r="S27" s="206"/>
    </row>
    <row r="28" spans="1:19" ht="12.75" customHeight="1">
      <c r="A28" s="207" t="s">
        <v>74</v>
      </c>
      <c r="B28" s="208"/>
      <c r="C28" s="63">
        <v>1</v>
      </c>
      <c r="D28" s="62">
        <v>124</v>
      </c>
      <c r="E28" s="61">
        <v>44</v>
      </c>
      <c r="F28" s="61">
        <v>6</v>
      </c>
      <c r="G28" s="60">
        <v>168</v>
      </c>
      <c r="H28" s="59">
        <v>0</v>
      </c>
      <c r="I28" s="53"/>
      <c r="K28" s="207" t="s">
        <v>73</v>
      </c>
      <c r="L28" s="208"/>
      <c r="M28" s="63">
        <v>1</v>
      </c>
      <c r="N28" s="62">
        <v>139</v>
      </c>
      <c r="O28" s="61">
        <v>54</v>
      </c>
      <c r="P28" s="61">
        <v>4</v>
      </c>
      <c r="Q28" s="60">
        <v>193</v>
      </c>
      <c r="R28" s="59">
        <v>1</v>
      </c>
      <c r="S28" s="53"/>
    </row>
    <row r="29" spans="1:19" ht="12.75" customHeight="1">
      <c r="A29" s="209"/>
      <c r="B29" s="210"/>
      <c r="C29" s="58">
        <v>2</v>
      </c>
      <c r="D29" s="57">
        <v>142</v>
      </c>
      <c r="E29" s="56">
        <v>52</v>
      </c>
      <c r="F29" s="56">
        <v>4</v>
      </c>
      <c r="G29" s="55">
        <v>194</v>
      </c>
      <c r="H29" s="54">
        <v>0</v>
      </c>
      <c r="I29" s="53"/>
      <c r="K29" s="209"/>
      <c r="L29" s="210"/>
      <c r="M29" s="58">
        <v>2</v>
      </c>
      <c r="N29" s="57">
        <v>131</v>
      </c>
      <c r="O29" s="56">
        <v>75</v>
      </c>
      <c r="P29" s="56">
        <v>2</v>
      </c>
      <c r="Q29" s="55">
        <v>206</v>
      </c>
      <c r="R29" s="54">
        <v>1</v>
      </c>
      <c r="S29" s="53"/>
    </row>
    <row r="30" spans="1:19" ht="12.75" customHeight="1" thickBot="1">
      <c r="A30" s="211" t="s">
        <v>42</v>
      </c>
      <c r="B30" s="212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11" t="s">
        <v>39</v>
      </c>
      <c r="L30" s="212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13"/>
      <c r="B31" s="214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205">
        <v>0</v>
      </c>
      <c r="K31" s="213"/>
      <c r="L31" s="214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205">
        <v>1</v>
      </c>
    </row>
    <row r="32" spans="1:19" ht="15.75" customHeight="1" thickBot="1">
      <c r="A32" s="215" t="s">
        <v>72</v>
      </c>
      <c r="B32" s="216"/>
      <c r="C32" s="47" t="s">
        <v>14</v>
      </c>
      <c r="D32" s="44">
        <v>266</v>
      </c>
      <c r="E32" s="46">
        <v>96</v>
      </c>
      <c r="F32" s="46">
        <v>10</v>
      </c>
      <c r="G32" s="45">
        <v>362</v>
      </c>
      <c r="H32" s="44">
        <v>0</v>
      </c>
      <c r="I32" s="206"/>
      <c r="K32" s="215" t="s">
        <v>71</v>
      </c>
      <c r="L32" s="216"/>
      <c r="M32" s="47" t="s">
        <v>14</v>
      </c>
      <c r="N32" s="44">
        <v>270</v>
      </c>
      <c r="O32" s="46">
        <v>129</v>
      </c>
      <c r="P32" s="46">
        <v>6</v>
      </c>
      <c r="Q32" s="45">
        <v>399</v>
      </c>
      <c r="R32" s="44">
        <v>2</v>
      </c>
      <c r="S32" s="206"/>
    </row>
    <row r="33" spans="1:19" ht="12.75" customHeight="1">
      <c r="A33" s="207" t="s">
        <v>70</v>
      </c>
      <c r="B33" s="208"/>
      <c r="C33" s="63">
        <v>1</v>
      </c>
      <c r="D33" s="62">
        <v>132</v>
      </c>
      <c r="E33" s="61">
        <v>72</v>
      </c>
      <c r="F33" s="61">
        <v>1</v>
      </c>
      <c r="G33" s="60">
        <v>204</v>
      </c>
      <c r="H33" s="59">
        <v>0</v>
      </c>
      <c r="I33" s="53"/>
      <c r="K33" s="207" t="s">
        <v>69</v>
      </c>
      <c r="L33" s="208"/>
      <c r="M33" s="63">
        <v>1</v>
      </c>
      <c r="N33" s="62">
        <v>148</v>
      </c>
      <c r="O33" s="61">
        <v>71</v>
      </c>
      <c r="P33" s="61">
        <v>1</v>
      </c>
      <c r="Q33" s="60">
        <v>219</v>
      </c>
      <c r="R33" s="59">
        <v>1</v>
      </c>
      <c r="S33" s="53"/>
    </row>
    <row r="34" spans="1:19" ht="12.75" customHeight="1">
      <c r="A34" s="209"/>
      <c r="B34" s="210"/>
      <c r="C34" s="58">
        <v>2</v>
      </c>
      <c r="D34" s="57">
        <v>139</v>
      </c>
      <c r="E34" s="56">
        <v>63</v>
      </c>
      <c r="F34" s="56">
        <v>5</v>
      </c>
      <c r="G34" s="55">
        <v>202</v>
      </c>
      <c r="H34" s="54">
        <v>0</v>
      </c>
      <c r="I34" s="53"/>
      <c r="K34" s="209"/>
      <c r="L34" s="210"/>
      <c r="M34" s="58">
        <v>2</v>
      </c>
      <c r="N34" s="57">
        <v>147</v>
      </c>
      <c r="O34" s="56">
        <v>72</v>
      </c>
      <c r="P34" s="56">
        <v>0</v>
      </c>
      <c r="Q34" s="55">
        <v>219</v>
      </c>
      <c r="R34" s="54">
        <v>1</v>
      </c>
      <c r="S34" s="53"/>
    </row>
    <row r="35" spans="1:19" ht="12.75" customHeight="1" thickBot="1">
      <c r="A35" s="211" t="s">
        <v>41</v>
      </c>
      <c r="B35" s="212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11" t="s">
        <v>60</v>
      </c>
      <c r="L35" s="212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13"/>
      <c r="B36" s="214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205">
        <v>0</v>
      </c>
      <c r="K36" s="213"/>
      <c r="L36" s="214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205">
        <v>1</v>
      </c>
    </row>
    <row r="37" spans="1:19" ht="15.75" customHeight="1" thickBot="1">
      <c r="A37" s="215" t="s">
        <v>68</v>
      </c>
      <c r="B37" s="216"/>
      <c r="C37" s="47" t="s">
        <v>14</v>
      </c>
      <c r="D37" s="44">
        <v>271</v>
      </c>
      <c r="E37" s="46">
        <v>135</v>
      </c>
      <c r="F37" s="46">
        <v>6</v>
      </c>
      <c r="G37" s="45">
        <v>406</v>
      </c>
      <c r="H37" s="44">
        <v>0</v>
      </c>
      <c r="I37" s="206"/>
      <c r="K37" s="215" t="s">
        <v>67</v>
      </c>
      <c r="L37" s="216"/>
      <c r="M37" s="47" t="s">
        <v>14</v>
      </c>
      <c r="N37" s="44">
        <v>295</v>
      </c>
      <c r="O37" s="46">
        <v>143</v>
      </c>
      <c r="P37" s="46">
        <v>1</v>
      </c>
      <c r="Q37" s="45">
        <v>438</v>
      </c>
      <c r="R37" s="44">
        <v>2</v>
      </c>
      <c r="S37" s="206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v>1640</v>
      </c>
      <c r="E39" s="39">
        <v>713</v>
      </c>
      <c r="F39" s="39">
        <v>38</v>
      </c>
      <c r="G39" s="38">
        <v>2353</v>
      </c>
      <c r="H39" s="37">
        <v>2</v>
      </c>
      <c r="I39" s="36">
        <v>0</v>
      </c>
      <c r="K39" s="43"/>
      <c r="L39" s="42"/>
      <c r="M39" s="41" t="s">
        <v>17</v>
      </c>
      <c r="N39" s="40">
        <v>1697</v>
      </c>
      <c r="O39" s="39">
        <v>740</v>
      </c>
      <c r="P39" s="39">
        <v>37</v>
      </c>
      <c r="Q39" s="38">
        <v>2437</v>
      </c>
      <c r="R39" s="37">
        <v>10</v>
      </c>
      <c r="S39" s="36">
        <v>2</v>
      </c>
    </row>
    <row r="40" ht="4.5" customHeight="1" thickBot="1"/>
    <row r="41" spans="1:19" ht="18" customHeight="1" thickBot="1">
      <c r="A41" s="32"/>
      <c r="B41" s="33" t="s">
        <v>18</v>
      </c>
      <c r="C41" s="257" t="s">
        <v>66</v>
      </c>
      <c r="D41" s="257"/>
      <c r="E41" s="257"/>
      <c r="G41" s="237" t="s">
        <v>19</v>
      </c>
      <c r="H41" s="237"/>
      <c r="I41" s="35">
        <v>1</v>
      </c>
      <c r="K41" s="32"/>
      <c r="L41" s="33" t="s">
        <v>18</v>
      </c>
      <c r="M41" s="257" t="s">
        <v>65</v>
      </c>
      <c r="N41" s="257"/>
      <c r="O41" s="257"/>
      <c r="Q41" s="237" t="s">
        <v>19</v>
      </c>
      <c r="R41" s="237"/>
      <c r="S41" s="35">
        <v>7</v>
      </c>
    </row>
    <row r="42" spans="1:19" ht="18" customHeight="1">
      <c r="A42" s="32"/>
      <c r="B42" s="33" t="s">
        <v>20</v>
      </c>
      <c r="C42" s="258"/>
      <c r="D42" s="258"/>
      <c r="E42" s="258"/>
      <c r="G42" s="34"/>
      <c r="H42" s="34"/>
      <c r="I42" s="34"/>
      <c r="K42" s="32"/>
      <c r="L42" s="33" t="s">
        <v>20</v>
      </c>
      <c r="M42" s="258"/>
      <c r="N42" s="258"/>
      <c r="O42" s="25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259" t="s">
        <v>64</v>
      </c>
      <c r="D43" s="259"/>
      <c r="E43" s="259"/>
      <c r="F43" s="259"/>
      <c r="G43" s="259"/>
      <c r="H43" s="259"/>
      <c r="I43" s="33"/>
      <c r="J43" s="33"/>
      <c r="K43" s="33" t="s">
        <v>23</v>
      </c>
      <c r="L43" s="260" t="s">
        <v>63</v>
      </c>
      <c r="M43" s="260"/>
      <c r="O43" s="33" t="s">
        <v>20</v>
      </c>
      <c r="P43" s="259"/>
      <c r="Q43" s="259"/>
      <c r="R43" s="259"/>
      <c r="S43" s="259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PSK Union Praha – SC Radotín</v>
      </c>
    </row>
    <row r="46" spans="2:11" ht="19.5" customHeight="1">
      <c r="B46" s="30" t="s">
        <v>24</v>
      </c>
      <c r="C46" s="246">
        <v>0.7916666666666666</v>
      </c>
      <c r="D46" s="247"/>
      <c r="I46" s="30" t="s">
        <v>25</v>
      </c>
      <c r="J46" s="247">
        <v>23</v>
      </c>
      <c r="K46" s="247"/>
    </row>
    <row r="47" spans="2:19" ht="19.5" customHeight="1">
      <c r="B47" s="30" t="s">
        <v>26</v>
      </c>
      <c r="C47" s="248">
        <v>0.90625</v>
      </c>
      <c r="D47" s="249"/>
      <c r="I47" s="30" t="s">
        <v>27</v>
      </c>
      <c r="J47" s="249">
        <v>3</v>
      </c>
      <c r="K47" s="249"/>
      <c r="P47" s="30" t="s">
        <v>28</v>
      </c>
      <c r="Q47" s="241">
        <v>43369</v>
      </c>
      <c r="R47" s="242"/>
      <c r="S47" s="242"/>
    </row>
    <row r="48" ht="9.75" customHeight="1"/>
    <row r="49" spans="1:19" ht="15" customHeight="1">
      <c r="A49" s="238" t="s">
        <v>29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</row>
    <row r="50" spans="1:19" ht="81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238" t="s">
        <v>30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>
        <v>14</v>
      </c>
      <c r="B57" s="261" t="s">
        <v>62</v>
      </c>
      <c r="C57" s="262"/>
      <c r="D57" s="8">
        <v>9470</v>
      </c>
      <c r="E57" s="261" t="s">
        <v>61</v>
      </c>
      <c r="F57" s="263"/>
      <c r="G57" s="263"/>
      <c r="H57" s="262"/>
      <c r="I57" s="8">
        <v>9468</v>
      </c>
      <c r="J57" s="10"/>
      <c r="K57" s="9"/>
      <c r="L57" s="261"/>
      <c r="M57" s="262"/>
      <c r="N57" s="8"/>
      <c r="O57" s="261"/>
      <c r="P57" s="263"/>
      <c r="Q57" s="263"/>
      <c r="R57" s="262"/>
      <c r="S57" s="7"/>
    </row>
    <row r="58" spans="1:19" ht="21" customHeight="1">
      <c r="A58" s="11"/>
      <c r="B58" s="261"/>
      <c r="C58" s="262"/>
      <c r="D58" s="8"/>
      <c r="E58" s="261"/>
      <c r="F58" s="263"/>
      <c r="G58" s="263"/>
      <c r="H58" s="262"/>
      <c r="I58" s="8"/>
      <c r="J58" s="10"/>
      <c r="K58" s="9"/>
      <c r="L58" s="261"/>
      <c r="M58" s="262"/>
      <c r="N58" s="8"/>
      <c r="O58" s="261"/>
      <c r="P58" s="263"/>
      <c r="Q58" s="263"/>
      <c r="R58" s="26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251" t="s">
        <v>36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38" t="s">
        <v>37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</row>
    <row r="65" spans="1:19" ht="81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3"/>
      <c r="B66" s="2" t="s">
        <v>38</v>
      </c>
      <c r="C66" s="250"/>
      <c r="D66" s="250"/>
      <c r="E66" s="250"/>
      <c r="F66" s="250"/>
      <c r="G66" s="250"/>
      <c r="H66" s="25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3" customWidth="1"/>
    <col min="2" max="2" width="15.7109375" style="73" customWidth="1"/>
    <col min="3" max="3" width="5.7109375" style="73" customWidth="1"/>
    <col min="4" max="5" width="6.7109375" style="73" customWidth="1"/>
    <col min="6" max="6" width="4.7109375" style="73" customWidth="1"/>
    <col min="7" max="7" width="6.7109375" style="73" customWidth="1"/>
    <col min="8" max="8" width="6.28125" style="73" customWidth="1"/>
    <col min="9" max="9" width="6.7109375" style="73" customWidth="1"/>
    <col min="10" max="10" width="1.7109375" style="73" customWidth="1"/>
    <col min="11" max="11" width="10.7109375" style="73" customWidth="1"/>
    <col min="12" max="12" width="15.7109375" style="73" customWidth="1"/>
    <col min="13" max="13" width="5.7109375" style="73" customWidth="1"/>
    <col min="14" max="15" width="6.7109375" style="73" customWidth="1"/>
    <col min="16" max="16" width="4.7109375" style="73" customWidth="1"/>
    <col min="17" max="17" width="6.7109375" style="73" customWidth="1"/>
    <col min="18" max="18" width="6.28125" style="73" customWidth="1"/>
    <col min="19" max="19" width="6.7109375" style="73" customWidth="1"/>
    <col min="20" max="16384" width="9.140625" style="73" customWidth="1"/>
  </cols>
  <sheetData>
    <row r="1" spans="2:19" ht="24.75" customHeight="1" thickBot="1">
      <c r="B1" s="291" t="s">
        <v>0</v>
      </c>
      <c r="C1" s="291"/>
      <c r="D1" s="292" t="s">
        <v>1</v>
      </c>
      <c r="E1" s="292"/>
      <c r="F1" s="292"/>
      <c r="G1" s="292"/>
      <c r="H1" s="292"/>
      <c r="I1" s="292"/>
      <c r="K1" s="102" t="s">
        <v>2</v>
      </c>
      <c r="L1" s="293" t="s">
        <v>110</v>
      </c>
      <c r="M1" s="293"/>
      <c r="N1" s="293"/>
      <c r="O1" s="294" t="s">
        <v>3</v>
      </c>
      <c r="P1" s="294"/>
      <c r="Q1" s="286">
        <v>43059</v>
      </c>
      <c r="R1" s="286"/>
      <c r="S1" s="286"/>
    </row>
    <row r="2" spans="2:3" ht="6" customHeight="1" thickBot="1">
      <c r="B2" s="291"/>
      <c r="C2" s="291"/>
    </row>
    <row r="3" spans="1:19" ht="19.5" customHeight="1" thickBot="1">
      <c r="A3" s="142" t="s">
        <v>4</v>
      </c>
      <c r="B3" s="287" t="s">
        <v>109</v>
      </c>
      <c r="C3" s="287"/>
      <c r="D3" s="287"/>
      <c r="E3" s="287"/>
      <c r="F3" s="287"/>
      <c r="G3" s="287"/>
      <c r="H3" s="287"/>
      <c r="I3" s="287"/>
      <c r="K3" s="142" t="s">
        <v>5</v>
      </c>
      <c r="L3" s="287" t="s">
        <v>108</v>
      </c>
      <c r="M3" s="287"/>
      <c r="N3" s="287"/>
      <c r="O3" s="287"/>
      <c r="P3" s="287"/>
      <c r="Q3" s="287"/>
      <c r="R3" s="287"/>
      <c r="S3" s="287"/>
    </row>
    <row r="4" ht="4.5" customHeight="1" thickBot="1"/>
    <row r="5" spans="1:19" ht="12.75" customHeight="1" thickBot="1">
      <c r="A5" s="288" t="s">
        <v>6</v>
      </c>
      <c r="B5" s="288"/>
      <c r="C5" s="289" t="s">
        <v>7</v>
      </c>
      <c r="D5" s="290" t="s">
        <v>8</v>
      </c>
      <c r="E5" s="290"/>
      <c r="F5" s="290"/>
      <c r="G5" s="290"/>
      <c r="H5" s="284" t="s">
        <v>9</v>
      </c>
      <c r="I5" s="284"/>
      <c r="K5" s="288" t="s">
        <v>6</v>
      </c>
      <c r="L5" s="288"/>
      <c r="M5" s="289" t="s">
        <v>7</v>
      </c>
      <c r="N5" s="290" t="s">
        <v>8</v>
      </c>
      <c r="O5" s="290"/>
      <c r="P5" s="290"/>
      <c r="Q5" s="290"/>
      <c r="R5" s="284" t="s">
        <v>9</v>
      </c>
      <c r="S5" s="284"/>
    </row>
    <row r="6" spans="1:19" ht="12.75" customHeight="1" thickBot="1">
      <c r="A6" s="285" t="s">
        <v>10</v>
      </c>
      <c r="B6" s="285"/>
      <c r="C6" s="289"/>
      <c r="D6" s="141" t="s">
        <v>11</v>
      </c>
      <c r="E6" s="140" t="s">
        <v>12</v>
      </c>
      <c r="F6" s="140" t="s">
        <v>13</v>
      </c>
      <c r="G6" s="139" t="s">
        <v>14</v>
      </c>
      <c r="H6" s="138" t="s">
        <v>15</v>
      </c>
      <c r="I6" s="137" t="s">
        <v>16</v>
      </c>
      <c r="K6" s="285" t="s">
        <v>10</v>
      </c>
      <c r="L6" s="285"/>
      <c r="M6" s="289"/>
      <c r="N6" s="141" t="s">
        <v>11</v>
      </c>
      <c r="O6" s="140" t="s">
        <v>12</v>
      </c>
      <c r="P6" s="140" t="s">
        <v>13</v>
      </c>
      <c r="Q6" s="139" t="s">
        <v>14</v>
      </c>
      <c r="R6" s="138" t="s">
        <v>15</v>
      </c>
      <c r="S6" s="137" t="s">
        <v>16</v>
      </c>
    </row>
    <row r="7" spans="1:12" ht="4.5" customHeight="1" thickBot="1">
      <c r="A7" s="136"/>
      <c r="B7" s="136"/>
      <c r="K7" s="136"/>
      <c r="L7" s="136"/>
    </row>
    <row r="8" spans="1:19" ht="12.75" customHeight="1" thickBot="1">
      <c r="A8" s="280" t="s">
        <v>107</v>
      </c>
      <c r="B8" s="280"/>
      <c r="C8" s="135">
        <v>1</v>
      </c>
      <c r="D8" s="134">
        <v>153</v>
      </c>
      <c r="E8" s="133">
        <v>70</v>
      </c>
      <c r="F8" s="133">
        <v>1</v>
      </c>
      <c r="G8" s="132">
        <f>IF(AND(ISBLANK(D8),ISBLANK(E8)),"",D8+E8)</f>
        <v>223</v>
      </c>
      <c r="H8" s="131">
        <f>IF(OR(ISNUMBER($G8),ISNUMBER($Q8)),(SIGN(N($G8)-N($Q8))+1)/2,"")</f>
        <v>1</v>
      </c>
      <c r="I8" s="125"/>
      <c r="K8" s="280" t="s">
        <v>57</v>
      </c>
      <c r="L8" s="280"/>
      <c r="M8" s="135">
        <v>1</v>
      </c>
      <c r="N8" s="134">
        <v>142</v>
      </c>
      <c r="O8" s="133">
        <v>72</v>
      </c>
      <c r="P8" s="133">
        <v>3</v>
      </c>
      <c r="Q8" s="132">
        <f>IF(AND(ISBLANK(N8),ISBLANK(O8)),"",N8+O8)</f>
        <v>214</v>
      </c>
      <c r="R8" s="131">
        <f>IF(ISNUMBER($H8),1-$H8,"")</f>
        <v>0</v>
      </c>
      <c r="S8" s="125"/>
    </row>
    <row r="9" spans="1:19" ht="12.75" customHeight="1">
      <c r="A9" s="280"/>
      <c r="B9" s="280"/>
      <c r="C9" s="130">
        <v>2</v>
      </c>
      <c r="D9" s="129">
        <v>165</v>
      </c>
      <c r="E9" s="128">
        <v>80</v>
      </c>
      <c r="F9" s="128">
        <v>2</v>
      </c>
      <c r="G9" s="127">
        <f>IF(AND(ISBLANK(D9),ISBLANK(E9)),"",D9+E9)</f>
        <v>245</v>
      </c>
      <c r="H9" s="126">
        <f>IF(OR(ISNUMBER($G9),ISNUMBER($Q9)),(SIGN(N($G9)-N($Q9))+1)/2,"")</f>
        <v>1</v>
      </c>
      <c r="I9" s="125"/>
      <c r="K9" s="280"/>
      <c r="L9" s="280"/>
      <c r="M9" s="130">
        <v>2</v>
      </c>
      <c r="N9" s="129">
        <v>148</v>
      </c>
      <c r="O9" s="128">
        <v>54</v>
      </c>
      <c r="P9" s="128">
        <v>3</v>
      </c>
      <c r="Q9" s="127">
        <f>IF(AND(ISBLANK(N9),ISBLANK(O9)),"",N9+O9)</f>
        <v>202</v>
      </c>
      <c r="R9" s="126">
        <f>IF(ISNUMBER($H9),1-$H9,"")</f>
        <v>0</v>
      </c>
      <c r="S9" s="125"/>
    </row>
    <row r="10" spans="1:19" ht="12.75" customHeight="1" thickBot="1">
      <c r="A10" s="282" t="s">
        <v>106</v>
      </c>
      <c r="B10" s="282"/>
      <c r="C10" s="130">
        <v>3</v>
      </c>
      <c r="D10" s="129"/>
      <c r="E10" s="128"/>
      <c r="F10" s="128"/>
      <c r="G10" s="127">
        <f>IF(AND(ISBLANK(D10),ISBLANK(E10)),"",D10+E10)</f>
      </c>
      <c r="H10" s="126">
        <f>IF(OR(ISNUMBER($G10),ISNUMBER($Q10)),(SIGN(N($G10)-N($Q10))+1)/2,"")</f>
      </c>
      <c r="I10" s="125"/>
      <c r="K10" s="282" t="s">
        <v>39</v>
      </c>
      <c r="L10" s="282"/>
      <c r="M10" s="130">
        <v>3</v>
      </c>
      <c r="N10" s="129"/>
      <c r="O10" s="128"/>
      <c r="P10" s="128"/>
      <c r="Q10" s="127">
        <f>IF(AND(ISBLANK(N10),ISBLANK(O10)),"",N10+O10)</f>
      </c>
      <c r="R10" s="126">
        <f>IF(ISNUMBER($H10),1-$H10,"")</f>
      </c>
      <c r="S10" s="125"/>
    </row>
    <row r="11" spans="1:19" ht="12.75" customHeight="1" thickBot="1">
      <c r="A11" s="282"/>
      <c r="B11" s="282"/>
      <c r="C11" s="124">
        <v>4</v>
      </c>
      <c r="D11" s="123"/>
      <c r="E11" s="122"/>
      <c r="F11" s="122"/>
      <c r="G11" s="121">
        <f>IF(AND(ISBLANK(D11),ISBLANK(E11)),"",D11+E11)</f>
      </c>
      <c r="H11" s="120">
        <f>IF(OR(ISNUMBER($G11),ISNUMBER($Q11)),(SIGN(N($G11)-N($Q11))+1)/2,"")</f>
      </c>
      <c r="I11" s="274">
        <f>IF(ISNUMBER(H12),(SIGN(1000*($H12-$R12)+$G12-$Q12)+1)/2,"")</f>
        <v>1</v>
      </c>
      <c r="K11" s="282"/>
      <c r="L11" s="282"/>
      <c r="M11" s="124">
        <v>4</v>
      </c>
      <c r="N11" s="123"/>
      <c r="O11" s="122"/>
      <c r="P11" s="122"/>
      <c r="Q11" s="121">
        <f>IF(AND(ISBLANK(N11),ISBLANK(O11)),"",N11+O11)</f>
      </c>
      <c r="R11" s="120">
        <f>IF(ISNUMBER($H11),1-$H11,"")</f>
      </c>
      <c r="S11" s="274">
        <f>IF(ISNUMBER($I11),1-$I11,"")</f>
        <v>0</v>
      </c>
    </row>
    <row r="12" spans="1:19" ht="15.75" customHeight="1" thickBot="1">
      <c r="A12" s="275">
        <v>17026</v>
      </c>
      <c r="B12" s="275"/>
      <c r="C12" s="119" t="s">
        <v>14</v>
      </c>
      <c r="D12" s="116">
        <f>IF(ISNUMBER($G12),SUM(D8:D11),"")</f>
        <v>318</v>
      </c>
      <c r="E12" s="118">
        <f>IF(ISNUMBER($G12),SUM(E8:E11),"")</f>
        <v>150</v>
      </c>
      <c r="F12" s="118">
        <f>IF(ISNUMBER($G12),SUM(F8:F11),"")</f>
        <v>3</v>
      </c>
      <c r="G12" s="117">
        <f>IF(SUM($G8:$G11)+SUM($Q8:$Q11)&gt;0,SUM(G8:G11),"")</f>
        <v>468</v>
      </c>
      <c r="H12" s="116">
        <f>IF(ISNUMBER($G12),SUM(H8:H11),"")</f>
        <v>2</v>
      </c>
      <c r="I12" s="274"/>
      <c r="K12" s="275">
        <v>17882</v>
      </c>
      <c r="L12" s="275"/>
      <c r="M12" s="119" t="s">
        <v>14</v>
      </c>
      <c r="N12" s="116">
        <f>IF(ISNUMBER($G12),SUM(N8:N11),"")</f>
        <v>290</v>
      </c>
      <c r="O12" s="118">
        <f>IF(ISNUMBER($G12),SUM(O8:O11),"")</f>
        <v>126</v>
      </c>
      <c r="P12" s="118">
        <f>IF(ISNUMBER($G12),SUM(P8:P11),"")</f>
        <v>6</v>
      </c>
      <c r="Q12" s="117">
        <f>IF(SUM($G8:$G11)+SUM($Q8:$Q11)&gt;0,SUM(Q8:Q11),"")</f>
        <v>416</v>
      </c>
      <c r="R12" s="116">
        <f>IF(ISNUMBER($G12),SUM(R8:R11),"")</f>
        <v>0</v>
      </c>
      <c r="S12" s="274"/>
    </row>
    <row r="13" spans="1:19" ht="12.75" customHeight="1" thickBot="1">
      <c r="A13" s="280" t="s">
        <v>105</v>
      </c>
      <c r="B13" s="280"/>
      <c r="C13" s="135">
        <v>1</v>
      </c>
      <c r="D13" s="134">
        <v>164</v>
      </c>
      <c r="E13" s="133">
        <v>70</v>
      </c>
      <c r="F13" s="133">
        <v>1</v>
      </c>
      <c r="G13" s="132">
        <f>IF(AND(ISBLANK(D13),ISBLANK(E13)),"",D13+E13)</f>
        <v>234</v>
      </c>
      <c r="H13" s="131">
        <f>IF(OR(ISNUMBER($G13),ISNUMBER($Q13)),(SIGN(N($G13)-N($Q13))+1)/2,"")</f>
        <v>1</v>
      </c>
      <c r="I13" s="125"/>
      <c r="K13" s="280" t="s">
        <v>104</v>
      </c>
      <c r="L13" s="280"/>
      <c r="M13" s="135">
        <v>1</v>
      </c>
      <c r="N13" s="134">
        <v>127</v>
      </c>
      <c r="O13" s="133">
        <v>70</v>
      </c>
      <c r="P13" s="133">
        <v>2</v>
      </c>
      <c r="Q13" s="132">
        <f>IF(AND(ISBLANK(N13),ISBLANK(O13)),"",N13+O13)</f>
        <v>197</v>
      </c>
      <c r="R13" s="131">
        <f>IF(ISNUMBER($H13),1-$H13,"")</f>
        <v>0</v>
      </c>
      <c r="S13" s="125"/>
    </row>
    <row r="14" spans="1:19" ht="12.75" customHeight="1">
      <c r="A14" s="280"/>
      <c r="B14" s="280"/>
      <c r="C14" s="130">
        <v>2</v>
      </c>
      <c r="D14" s="129">
        <v>145</v>
      </c>
      <c r="E14" s="128">
        <v>61</v>
      </c>
      <c r="F14" s="128">
        <v>2</v>
      </c>
      <c r="G14" s="127">
        <f>IF(AND(ISBLANK(D14),ISBLANK(E14)),"",D14+E14)</f>
        <v>206</v>
      </c>
      <c r="H14" s="126">
        <f>IF(OR(ISNUMBER($G14),ISNUMBER($Q14)),(SIGN(N($G14)-N($Q14))+1)/2,"")</f>
        <v>0</v>
      </c>
      <c r="I14" s="125"/>
      <c r="K14" s="280"/>
      <c r="L14" s="280"/>
      <c r="M14" s="130">
        <v>2</v>
      </c>
      <c r="N14" s="129">
        <v>160</v>
      </c>
      <c r="O14" s="128">
        <v>72</v>
      </c>
      <c r="P14" s="128">
        <v>2</v>
      </c>
      <c r="Q14" s="127">
        <f>IF(AND(ISBLANK(N14),ISBLANK(O14)),"",N14+O14)</f>
        <v>232</v>
      </c>
      <c r="R14" s="126">
        <f>IF(ISNUMBER($H14),1-$H14,"")</f>
        <v>1</v>
      </c>
      <c r="S14" s="125"/>
    </row>
    <row r="15" spans="1:19" ht="12.75" customHeight="1" thickBot="1">
      <c r="A15" s="282" t="s">
        <v>39</v>
      </c>
      <c r="B15" s="282"/>
      <c r="C15" s="130">
        <v>3</v>
      </c>
      <c r="D15" s="129"/>
      <c r="E15" s="128"/>
      <c r="F15" s="128"/>
      <c r="G15" s="127">
        <f>IF(AND(ISBLANK(D15),ISBLANK(E15)),"",D15+E15)</f>
      </c>
      <c r="H15" s="126">
        <f>IF(OR(ISNUMBER($G15),ISNUMBER($Q15)),(SIGN(N($G15)-N($Q15))+1)/2,"")</f>
      </c>
      <c r="I15" s="125"/>
      <c r="K15" s="282" t="s">
        <v>44</v>
      </c>
      <c r="L15" s="282"/>
      <c r="M15" s="130">
        <v>3</v>
      </c>
      <c r="N15" s="129"/>
      <c r="O15" s="128"/>
      <c r="P15" s="128"/>
      <c r="Q15" s="127">
        <f>IF(AND(ISBLANK(N15),ISBLANK(O15)),"",N15+O15)</f>
      </c>
      <c r="R15" s="126">
        <f>IF(ISNUMBER($H15),1-$H15,"")</f>
      </c>
      <c r="S15" s="125"/>
    </row>
    <row r="16" spans="1:19" ht="12.75" customHeight="1" thickBot="1">
      <c r="A16" s="282"/>
      <c r="B16" s="282"/>
      <c r="C16" s="124">
        <v>4</v>
      </c>
      <c r="D16" s="123"/>
      <c r="E16" s="122"/>
      <c r="F16" s="122"/>
      <c r="G16" s="121">
        <f>IF(AND(ISBLANK(D16),ISBLANK(E16)),"",D16+E16)</f>
      </c>
      <c r="H16" s="120">
        <f>IF(OR(ISNUMBER($G16),ISNUMBER($Q16)),(SIGN(N($G16)-N($Q16))+1)/2,"")</f>
      </c>
      <c r="I16" s="274">
        <f>IF(ISNUMBER(H17),(SIGN(1000*($H17-$R17)+$G17-$Q17)+1)/2,"")</f>
        <v>1</v>
      </c>
      <c r="K16" s="282"/>
      <c r="L16" s="282"/>
      <c r="M16" s="124">
        <v>4</v>
      </c>
      <c r="N16" s="123"/>
      <c r="O16" s="122"/>
      <c r="P16" s="122"/>
      <c r="Q16" s="121">
        <f>IF(AND(ISBLANK(N16),ISBLANK(O16)),"",N16+O16)</f>
      </c>
      <c r="R16" s="120">
        <f>IF(ISNUMBER($H16),1-$H16,"")</f>
      </c>
      <c r="S16" s="274">
        <f>IF(ISNUMBER($I16),1-$I16,"")</f>
        <v>0</v>
      </c>
    </row>
    <row r="17" spans="1:19" ht="15.75" customHeight="1" thickBot="1">
      <c r="A17" s="275">
        <v>19713</v>
      </c>
      <c r="B17" s="275"/>
      <c r="C17" s="119" t="s">
        <v>14</v>
      </c>
      <c r="D17" s="116">
        <f>IF(ISNUMBER($G17),SUM(D13:D16),"")</f>
        <v>309</v>
      </c>
      <c r="E17" s="118">
        <f>IF(ISNUMBER($G17),SUM(E13:E16),"")</f>
        <v>131</v>
      </c>
      <c r="F17" s="118">
        <f>IF(ISNUMBER($G17),SUM(F13:F16),"")</f>
        <v>3</v>
      </c>
      <c r="G17" s="117">
        <f>IF(SUM($G13:$G16)+SUM($Q13:$Q16)&gt;0,SUM(G13:G16),"")</f>
        <v>440</v>
      </c>
      <c r="H17" s="116">
        <f>IF(ISNUMBER($G17),SUM(H13:H16),"")</f>
        <v>1</v>
      </c>
      <c r="I17" s="274"/>
      <c r="K17" s="275">
        <v>4480</v>
      </c>
      <c r="L17" s="275"/>
      <c r="M17" s="119" t="s">
        <v>14</v>
      </c>
      <c r="N17" s="116">
        <f>IF(ISNUMBER($G17),SUM(N13:N16),"")</f>
        <v>287</v>
      </c>
      <c r="O17" s="118">
        <f>IF(ISNUMBER($G17),SUM(O13:O16),"")</f>
        <v>142</v>
      </c>
      <c r="P17" s="118">
        <f>IF(ISNUMBER($G17),SUM(P13:P16),"")</f>
        <v>4</v>
      </c>
      <c r="Q17" s="117">
        <f>IF(SUM($G13:$G16)+SUM($Q13:$Q16)&gt;0,SUM(Q13:Q16),"")</f>
        <v>429</v>
      </c>
      <c r="R17" s="116">
        <f>IF(ISNUMBER($G17),SUM(R13:R16),"")</f>
        <v>1</v>
      </c>
      <c r="S17" s="274"/>
    </row>
    <row r="18" spans="1:19" ht="12.75" customHeight="1" thickBot="1">
      <c r="A18" s="280" t="s">
        <v>103</v>
      </c>
      <c r="B18" s="280"/>
      <c r="C18" s="135">
        <v>1</v>
      </c>
      <c r="D18" s="134">
        <v>155</v>
      </c>
      <c r="E18" s="133">
        <v>63</v>
      </c>
      <c r="F18" s="133">
        <v>5</v>
      </c>
      <c r="G18" s="132">
        <f>IF(AND(ISBLANK(D18),ISBLANK(E18)),"",D18+E18)</f>
        <v>218</v>
      </c>
      <c r="H18" s="131">
        <f>IF(OR(ISNUMBER($G18),ISNUMBER($Q18)),(SIGN(N($G18)-N($Q18))+1)/2,"")</f>
        <v>1</v>
      </c>
      <c r="I18" s="125"/>
      <c r="K18" s="280" t="s">
        <v>56</v>
      </c>
      <c r="L18" s="280"/>
      <c r="M18" s="135">
        <v>1</v>
      </c>
      <c r="N18" s="134">
        <v>149</v>
      </c>
      <c r="O18" s="133">
        <v>59</v>
      </c>
      <c r="P18" s="133">
        <v>3</v>
      </c>
      <c r="Q18" s="132">
        <f>IF(AND(ISBLANK(N18),ISBLANK(O18)),"",N18+O18)</f>
        <v>208</v>
      </c>
      <c r="R18" s="131">
        <f>IF(ISNUMBER($H18),1-$H18,"")</f>
        <v>0</v>
      </c>
      <c r="S18" s="125"/>
    </row>
    <row r="19" spans="1:19" ht="12.75" customHeight="1">
      <c r="A19" s="280"/>
      <c r="B19" s="280"/>
      <c r="C19" s="130">
        <v>2</v>
      </c>
      <c r="D19" s="129">
        <v>141</v>
      </c>
      <c r="E19" s="128">
        <v>53</v>
      </c>
      <c r="F19" s="128">
        <v>5</v>
      </c>
      <c r="G19" s="127">
        <f>IF(AND(ISBLANK(D19),ISBLANK(E19)),"",D19+E19)</f>
        <v>194</v>
      </c>
      <c r="H19" s="126">
        <f>IF(OR(ISNUMBER($G19),ISNUMBER($Q19)),(SIGN(N($G19)-N($Q19))+1)/2,"")</f>
        <v>0</v>
      </c>
      <c r="I19" s="125"/>
      <c r="K19" s="280"/>
      <c r="L19" s="280"/>
      <c r="M19" s="130">
        <v>2</v>
      </c>
      <c r="N19" s="129">
        <v>155</v>
      </c>
      <c r="O19" s="128">
        <v>49</v>
      </c>
      <c r="P19" s="128">
        <v>4</v>
      </c>
      <c r="Q19" s="127">
        <f>IF(AND(ISBLANK(N19),ISBLANK(O19)),"",N19+O19)</f>
        <v>204</v>
      </c>
      <c r="R19" s="126">
        <f>IF(ISNUMBER($H19),1-$H19,"")</f>
        <v>1</v>
      </c>
      <c r="S19" s="125"/>
    </row>
    <row r="20" spans="1:19" ht="12.75" customHeight="1" thickBot="1">
      <c r="A20" s="282" t="s">
        <v>39</v>
      </c>
      <c r="B20" s="282"/>
      <c r="C20" s="130">
        <v>3</v>
      </c>
      <c r="D20" s="129"/>
      <c r="E20" s="128"/>
      <c r="F20" s="128"/>
      <c r="G20" s="127">
        <f>IF(AND(ISBLANK(D20),ISBLANK(E20)),"",D20+E20)</f>
      </c>
      <c r="H20" s="126">
        <f>IF(OR(ISNUMBER($G20),ISNUMBER($Q20)),(SIGN(N($G20)-N($Q20))+1)/2,"")</f>
      </c>
      <c r="I20" s="125"/>
      <c r="K20" s="282" t="s">
        <v>40</v>
      </c>
      <c r="L20" s="282"/>
      <c r="M20" s="130">
        <v>3</v>
      </c>
      <c r="N20" s="129"/>
      <c r="O20" s="128"/>
      <c r="P20" s="128"/>
      <c r="Q20" s="127">
        <f>IF(AND(ISBLANK(N20),ISBLANK(O20)),"",N20+O20)</f>
      </c>
      <c r="R20" s="126">
        <f>IF(ISNUMBER($H20),1-$H20,"")</f>
      </c>
      <c r="S20" s="125"/>
    </row>
    <row r="21" spans="1:19" ht="12.75" customHeight="1" thickBot="1">
      <c r="A21" s="282"/>
      <c r="B21" s="282"/>
      <c r="C21" s="124">
        <v>4</v>
      </c>
      <c r="D21" s="123"/>
      <c r="E21" s="122"/>
      <c r="F21" s="122"/>
      <c r="G21" s="121">
        <f>IF(AND(ISBLANK(D21),ISBLANK(E21)),"",D21+E21)</f>
      </c>
      <c r="H21" s="120">
        <f>IF(OR(ISNUMBER($G21),ISNUMBER($Q21)),(SIGN(N($G21)-N($Q21))+1)/2,"")</f>
      </c>
      <c r="I21" s="274">
        <f>IF(ISNUMBER(H22),(SIGN(1000*($H22-$R22)+$G22-$Q22)+1)/2,"")</f>
        <v>0.5</v>
      </c>
      <c r="K21" s="282"/>
      <c r="L21" s="282"/>
      <c r="M21" s="124">
        <v>4</v>
      </c>
      <c r="N21" s="123"/>
      <c r="O21" s="122"/>
      <c r="P21" s="122"/>
      <c r="Q21" s="121">
        <f>IF(AND(ISBLANK(N21),ISBLANK(O21)),"",N21+O21)</f>
      </c>
      <c r="R21" s="120">
        <f>IF(ISNUMBER($H21),1-$H21,"")</f>
      </c>
      <c r="S21" s="274">
        <f>IF(ISNUMBER($I21),1-$I21,"")</f>
        <v>0.5</v>
      </c>
    </row>
    <row r="22" spans="1:19" ht="15.75" customHeight="1" thickBot="1">
      <c r="A22" s="275">
        <v>1124</v>
      </c>
      <c r="B22" s="275"/>
      <c r="C22" s="119" t="s">
        <v>14</v>
      </c>
      <c r="D22" s="116">
        <f>IF(ISNUMBER($G22),SUM(D18:D21),"")</f>
        <v>296</v>
      </c>
      <c r="E22" s="118">
        <f>IF(ISNUMBER($G22),SUM(E18:E21),"")</f>
        <v>116</v>
      </c>
      <c r="F22" s="118">
        <f>IF(ISNUMBER($G22),SUM(F18:F21),"")</f>
        <v>10</v>
      </c>
      <c r="G22" s="117">
        <f>IF(SUM($G18:$G21)+SUM($Q18:$Q21)&gt;0,SUM(G18:G21),"")</f>
        <v>412</v>
      </c>
      <c r="H22" s="116">
        <f>IF(ISNUMBER($G22),SUM(H18:H21),"")</f>
        <v>1</v>
      </c>
      <c r="I22" s="274"/>
      <c r="K22" s="275">
        <v>10745</v>
      </c>
      <c r="L22" s="275"/>
      <c r="M22" s="119" t="s">
        <v>14</v>
      </c>
      <c r="N22" s="116">
        <f>IF(ISNUMBER($G22),SUM(N18:N21),"")</f>
        <v>304</v>
      </c>
      <c r="O22" s="118">
        <f>IF(ISNUMBER($G22),SUM(O18:O21),"")</f>
        <v>108</v>
      </c>
      <c r="P22" s="118">
        <f>IF(ISNUMBER($G22),SUM(P18:P21),"")</f>
        <v>7</v>
      </c>
      <c r="Q22" s="117">
        <f>IF(SUM($G18:$G21)+SUM($Q18:$Q21)&gt;0,SUM(Q18:Q21),"")</f>
        <v>412</v>
      </c>
      <c r="R22" s="116">
        <f>IF(ISNUMBER($G22),SUM(R18:R21),"")</f>
        <v>1</v>
      </c>
      <c r="S22" s="274"/>
    </row>
    <row r="23" spans="1:19" ht="12.75" customHeight="1" thickBot="1">
      <c r="A23" s="280" t="s">
        <v>102</v>
      </c>
      <c r="B23" s="280"/>
      <c r="C23" s="135">
        <v>1</v>
      </c>
      <c r="D23" s="134">
        <v>158</v>
      </c>
      <c r="E23" s="133">
        <v>69</v>
      </c>
      <c r="F23" s="133">
        <v>1</v>
      </c>
      <c r="G23" s="132">
        <f>IF(AND(ISBLANK(D23),ISBLANK(E23)),"",D23+E23)</f>
        <v>227</v>
      </c>
      <c r="H23" s="131">
        <f>IF(OR(ISNUMBER($G23),ISNUMBER($Q23)),(SIGN(N($G23)-N($Q23))+1)/2,"")</f>
        <v>1</v>
      </c>
      <c r="I23" s="125"/>
      <c r="K23" s="281" t="s">
        <v>58</v>
      </c>
      <c r="L23" s="281"/>
      <c r="M23" s="135">
        <v>1</v>
      </c>
      <c r="N23" s="134">
        <v>153</v>
      </c>
      <c r="O23" s="133">
        <v>62</v>
      </c>
      <c r="P23" s="133">
        <v>6</v>
      </c>
      <c r="Q23" s="132">
        <f>IF(AND(ISBLANK(N23),ISBLANK(O23)),"",N23+O23)</f>
        <v>215</v>
      </c>
      <c r="R23" s="131">
        <f>IF(ISNUMBER($H23),1-$H23,"")</f>
        <v>0</v>
      </c>
      <c r="S23" s="125"/>
    </row>
    <row r="24" spans="1:19" ht="12.75" customHeight="1">
      <c r="A24" s="280"/>
      <c r="B24" s="280"/>
      <c r="C24" s="130">
        <v>2</v>
      </c>
      <c r="D24" s="129">
        <v>135</v>
      </c>
      <c r="E24" s="128">
        <v>87</v>
      </c>
      <c r="F24" s="128">
        <v>0</v>
      </c>
      <c r="G24" s="127">
        <f>IF(AND(ISBLANK(D24),ISBLANK(E24)),"",D24+E24)</f>
        <v>222</v>
      </c>
      <c r="H24" s="126">
        <f>IF(OR(ISNUMBER($G24),ISNUMBER($Q24)),(SIGN(N($G24)-N($Q24))+1)/2,"")</f>
        <v>1</v>
      </c>
      <c r="I24" s="125"/>
      <c r="K24" s="281"/>
      <c r="L24" s="281"/>
      <c r="M24" s="130">
        <v>2</v>
      </c>
      <c r="N24" s="129">
        <v>144</v>
      </c>
      <c r="O24" s="128">
        <v>71</v>
      </c>
      <c r="P24" s="128">
        <v>4</v>
      </c>
      <c r="Q24" s="127">
        <f>IF(AND(ISBLANK(N24),ISBLANK(O24)),"",N24+O24)</f>
        <v>215</v>
      </c>
      <c r="R24" s="126">
        <f>IF(ISNUMBER($H24),1-$H24,"")</f>
        <v>0</v>
      </c>
      <c r="S24" s="125"/>
    </row>
    <row r="25" spans="1:19" ht="12.75" customHeight="1" thickBot="1">
      <c r="A25" s="282" t="s">
        <v>101</v>
      </c>
      <c r="B25" s="282"/>
      <c r="C25" s="130">
        <v>3</v>
      </c>
      <c r="D25" s="129"/>
      <c r="E25" s="128"/>
      <c r="F25" s="128"/>
      <c r="G25" s="127">
        <f>IF(AND(ISBLANK(D25),ISBLANK(E25)),"",D25+E25)</f>
      </c>
      <c r="H25" s="126">
        <f>IF(OR(ISNUMBER($G25),ISNUMBER($Q25)),(SIGN(N($G25)-N($Q25))+1)/2,"")</f>
      </c>
      <c r="I25" s="125"/>
      <c r="K25" s="283" t="s">
        <v>44</v>
      </c>
      <c r="L25" s="283"/>
      <c r="M25" s="130">
        <v>3</v>
      </c>
      <c r="N25" s="129"/>
      <c r="O25" s="128"/>
      <c r="P25" s="128"/>
      <c r="Q25" s="127">
        <f>IF(AND(ISBLANK(N25),ISBLANK(O25)),"",N25+O25)</f>
      </c>
      <c r="R25" s="126">
        <f>IF(ISNUMBER($H25),1-$H25,"")</f>
      </c>
      <c r="S25" s="125"/>
    </row>
    <row r="26" spans="1:19" ht="12.75" customHeight="1" thickBot="1">
      <c r="A26" s="282"/>
      <c r="B26" s="282"/>
      <c r="C26" s="124">
        <v>4</v>
      </c>
      <c r="D26" s="123"/>
      <c r="E26" s="122"/>
      <c r="F26" s="122"/>
      <c r="G26" s="121">
        <f>IF(AND(ISBLANK(D26),ISBLANK(E26)),"",D26+E26)</f>
      </c>
      <c r="H26" s="120">
        <f>IF(OR(ISNUMBER($G26),ISNUMBER($Q26)),(SIGN(N($G26)-N($Q26))+1)/2,"")</f>
      </c>
      <c r="I26" s="274">
        <f>IF(ISNUMBER(H27),(SIGN(1000*($H27-$R27)+$G27-$Q27)+1)/2,"")</f>
        <v>1</v>
      </c>
      <c r="K26" s="283"/>
      <c r="L26" s="283"/>
      <c r="M26" s="124">
        <v>4</v>
      </c>
      <c r="N26" s="123"/>
      <c r="O26" s="122"/>
      <c r="P26" s="122"/>
      <c r="Q26" s="121">
        <f>IF(AND(ISBLANK(N26),ISBLANK(O26)),"",N26+O26)</f>
      </c>
      <c r="R26" s="120">
        <f>IF(ISNUMBER($H26),1-$H26,"")</f>
      </c>
      <c r="S26" s="274">
        <f>IF(ISNUMBER($I26),1-$I26,"")</f>
        <v>0</v>
      </c>
    </row>
    <row r="27" spans="1:19" ht="15.75" customHeight="1" thickBot="1">
      <c r="A27" s="275">
        <v>5654</v>
      </c>
      <c r="B27" s="275"/>
      <c r="C27" s="119" t="s">
        <v>14</v>
      </c>
      <c r="D27" s="116">
        <f>IF(ISNUMBER($G27),SUM(D23:D26),"")</f>
        <v>293</v>
      </c>
      <c r="E27" s="118">
        <f>IF(ISNUMBER($G27),SUM(E23:E26),"")</f>
        <v>156</v>
      </c>
      <c r="F27" s="118">
        <f>IF(ISNUMBER($G27),SUM(F23:F26),"")</f>
        <v>1</v>
      </c>
      <c r="G27" s="117">
        <f>IF(SUM($G23:$G26)+SUM($Q23:$Q26)&gt;0,SUM(G23:G26),"")</f>
        <v>449</v>
      </c>
      <c r="H27" s="116">
        <f>IF(ISNUMBER($G27),SUM(H23:H26),"")</f>
        <v>2</v>
      </c>
      <c r="I27" s="274"/>
      <c r="K27" s="276">
        <v>11908</v>
      </c>
      <c r="L27" s="276"/>
      <c r="M27" s="119" t="s">
        <v>14</v>
      </c>
      <c r="N27" s="116">
        <f>IF(ISNUMBER($G27),SUM(N23:N26),"")</f>
        <v>297</v>
      </c>
      <c r="O27" s="118">
        <f>IF(ISNUMBER($G27),SUM(O23:O26),"")</f>
        <v>133</v>
      </c>
      <c r="P27" s="118">
        <f>IF(ISNUMBER($G27),SUM(P23:P26),"")</f>
        <v>10</v>
      </c>
      <c r="Q27" s="117">
        <f>IF(SUM($G23:$G26)+SUM($Q23:$Q26)&gt;0,SUM(Q23:Q26),"")</f>
        <v>430</v>
      </c>
      <c r="R27" s="116">
        <f>IF(ISNUMBER($G27),SUM(R23:R26),"")</f>
        <v>0</v>
      </c>
      <c r="S27" s="274"/>
    </row>
    <row r="28" spans="1:19" ht="12.75" customHeight="1" thickBot="1">
      <c r="A28" s="280" t="s">
        <v>100</v>
      </c>
      <c r="B28" s="280"/>
      <c r="C28" s="135">
        <v>1</v>
      </c>
      <c r="D28" s="134">
        <v>141</v>
      </c>
      <c r="E28" s="133">
        <v>60</v>
      </c>
      <c r="F28" s="133">
        <v>1</v>
      </c>
      <c r="G28" s="132">
        <f>IF(AND(ISBLANK(D28),ISBLANK(E28)),"",D28+E28)</f>
        <v>201</v>
      </c>
      <c r="H28" s="131">
        <f>IF(OR(ISNUMBER($G28),ISNUMBER($Q28)),(SIGN(N($G28)-N($Q28))+1)/2,"")</f>
        <v>0</v>
      </c>
      <c r="I28" s="125"/>
      <c r="K28" s="281" t="s">
        <v>99</v>
      </c>
      <c r="L28" s="281"/>
      <c r="M28" s="135">
        <v>1</v>
      </c>
      <c r="N28" s="134">
        <v>158</v>
      </c>
      <c r="O28" s="133">
        <v>80</v>
      </c>
      <c r="P28" s="133">
        <v>3</v>
      </c>
      <c r="Q28" s="132">
        <f>IF(AND(ISBLANK(N28),ISBLANK(O28)),"",N28+O28)</f>
        <v>238</v>
      </c>
      <c r="R28" s="131">
        <f>IF(ISNUMBER($H28),1-$H28,"")</f>
        <v>1</v>
      </c>
      <c r="S28" s="125"/>
    </row>
    <row r="29" spans="1:19" ht="12.75" customHeight="1">
      <c r="A29" s="280"/>
      <c r="B29" s="280"/>
      <c r="C29" s="130">
        <v>2</v>
      </c>
      <c r="D29" s="129">
        <v>135</v>
      </c>
      <c r="E29" s="128">
        <v>71</v>
      </c>
      <c r="F29" s="128">
        <v>0</v>
      </c>
      <c r="G29" s="127">
        <f>IF(AND(ISBLANK(D29),ISBLANK(E29)),"",D29+E29)</f>
        <v>206</v>
      </c>
      <c r="H29" s="126">
        <f>IF(OR(ISNUMBER($G29),ISNUMBER($Q29)),(SIGN(N($G29)-N($Q29))+1)/2,"")</f>
        <v>0</v>
      </c>
      <c r="I29" s="125"/>
      <c r="K29" s="281"/>
      <c r="L29" s="281"/>
      <c r="M29" s="130">
        <v>2</v>
      </c>
      <c r="N29" s="129">
        <v>155</v>
      </c>
      <c r="O29" s="128">
        <v>63</v>
      </c>
      <c r="P29" s="128">
        <v>1</v>
      </c>
      <c r="Q29" s="127">
        <f>IF(AND(ISBLANK(N29),ISBLANK(O29)),"",N29+O29)</f>
        <v>218</v>
      </c>
      <c r="R29" s="126">
        <f>IF(ISNUMBER($H29),1-$H29,"")</f>
        <v>1</v>
      </c>
      <c r="S29" s="125"/>
    </row>
    <row r="30" spans="1:19" ht="12.75" customHeight="1" thickBot="1">
      <c r="A30" s="282" t="s">
        <v>54</v>
      </c>
      <c r="B30" s="282"/>
      <c r="C30" s="130">
        <v>3</v>
      </c>
      <c r="D30" s="129"/>
      <c r="E30" s="128"/>
      <c r="F30" s="128"/>
      <c r="G30" s="127">
        <f>IF(AND(ISBLANK(D30),ISBLANK(E30)),"",D30+E30)</f>
      </c>
      <c r="H30" s="126">
        <f>IF(OR(ISNUMBER($G30),ISNUMBER($Q30)),(SIGN(N($G30)-N($Q30))+1)/2,"")</f>
      </c>
      <c r="I30" s="125"/>
      <c r="K30" s="283" t="s">
        <v>39</v>
      </c>
      <c r="L30" s="283"/>
      <c r="M30" s="130">
        <v>3</v>
      </c>
      <c r="N30" s="129"/>
      <c r="O30" s="128"/>
      <c r="P30" s="128"/>
      <c r="Q30" s="127">
        <f>IF(AND(ISBLANK(N30),ISBLANK(O30)),"",N30+O30)</f>
      </c>
      <c r="R30" s="126">
        <f>IF(ISNUMBER($H30),1-$H30,"")</f>
      </c>
      <c r="S30" s="125"/>
    </row>
    <row r="31" spans="1:19" ht="12.75" customHeight="1" thickBot="1">
      <c r="A31" s="282"/>
      <c r="B31" s="282"/>
      <c r="C31" s="124">
        <v>4</v>
      </c>
      <c r="D31" s="123"/>
      <c r="E31" s="122"/>
      <c r="F31" s="122"/>
      <c r="G31" s="121">
        <f>IF(AND(ISBLANK(D31),ISBLANK(E31)),"",D31+E31)</f>
      </c>
      <c r="H31" s="120">
        <f>IF(OR(ISNUMBER($G31),ISNUMBER($Q31)),(SIGN(N($G31)-N($Q31))+1)/2,"")</f>
      </c>
      <c r="I31" s="274">
        <f>IF(ISNUMBER(H32),(SIGN(1000*($H32-$R32)+$G32-$Q32)+1)/2,"")</f>
        <v>0</v>
      </c>
      <c r="K31" s="283"/>
      <c r="L31" s="283"/>
      <c r="M31" s="124">
        <v>4</v>
      </c>
      <c r="N31" s="123"/>
      <c r="O31" s="122"/>
      <c r="P31" s="122"/>
      <c r="Q31" s="121">
        <f>IF(AND(ISBLANK(N31),ISBLANK(O31)),"",N31+O31)</f>
      </c>
      <c r="R31" s="120">
        <f>IF(ISNUMBER($H31),1-$H31,"")</f>
      </c>
      <c r="S31" s="274">
        <f>IF(ISNUMBER($I31),1-$I31,"")</f>
        <v>1</v>
      </c>
    </row>
    <row r="32" spans="1:19" ht="15.75" customHeight="1" thickBot="1">
      <c r="A32" s="275">
        <v>1116</v>
      </c>
      <c r="B32" s="275"/>
      <c r="C32" s="119" t="s">
        <v>14</v>
      </c>
      <c r="D32" s="116">
        <f>IF(ISNUMBER($G32),SUM(D28:D31),"")</f>
        <v>276</v>
      </c>
      <c r="E32" s="118">
        <f>IF(ISNUMBER($G32),SUM(E28:E31),"")</f>
        <v>131</v>
      </c>
      <c r="F32" s="118">
        <f>IF(ISNUMBER($G32),SUM(F28:F31),"")</f>
        <v>1</v>
      </c>
      <c r="G32" s="117">
        <f>IF(SUM($G28:$G31)+SUM($Q28:$Q31)&gt;0,SUM(G28:G31),"")</f>
        <v>407</v>
      </c>
      <c r="H32" s="116">
        <f>IF(ISNUMBER($G32),SUM(H28:H31),"")</f>
        <v>0</v>
      </c>
      <c r="I32" s="274"/>
      <c r="K32" s="276">
        <v>1181</v>
      </c>
      <c r="L32" s="276"/>
      <c r="M32" s="119" t="s">
        <v>14</v>
      </c>
      <c r="N32" s="116">
        <f>IF(ISNUMBER($G32),SUM(N28:N31),"")</f>
        <v>313</v>
      </c>
      <c r="O32" s="118">
        <f>IF(ISNUMBER($G32),SUM(O28:O31),"")</f>
        <v>143</v>
      </c>
      <c r="P32" s="118">
        <f>IF(ISNUMBER($G32),SUM(P28:P31),"")</f>
        <v>4</v>
      </c>
      <c r="Q32" s="117">
        <f>IF(SUM($G28:$G31)+SUM($Q28:$Q31)&gt;0,SUM(Q28:Q31),"")</f>
        <v>456</v>
      </c>
      <c r="R32" s="116">
        <f>IF(ISNUMBER($G32),SUM(R28:R31),"")</f>
        <v>2</v>
      </c>
      <c r="S32" s="274"/>
    </row>
    <row r="33" spans="1:19" ht="12.75" customHeight="1" thickBot="1">
      <c r="A33" s="280" t="s">
        <v>98</v>
      </c>
      <c r="B33" s="280"/>
      <c r="C33" s="135">
        <v>1</v>
      </c>
      <c r="D33" s="134">
        <v>138</v>
      </c>
      <c r="E33" s="133">
        <v>54</v>
      </c>
      <c r="F33" s="133">
        <v>6</v>
      </c>
      <c r="G33" s="132">
        <f>IF(AND(ISBLANK(D33),ISBLANK(E33)),"",D33+E33)</f>
        <v>192</v>
      </c>
      <c r="H33" s="131">
        <f>IF(OR(ISNUMBER($G33),ISNUMBER($Q33)),(SIGN(N($G33)-N($Q33))+1)/2,"")</f>
        <v>1</v>
      </c>
      <c r="I33" s="125"/>
      <c r="K33" s="281" t="s">
        <v>55</v>
      </c>
      <c r="L33" s="281"/>
      <c r="M33" s="135">
        <v>1</v>
      </c>
      <c r="N33" s="134">
        <v>129</v>
      </c>
      <c r="O33" s="133">
        <v>52</v>
      </c>
      <c r="P33" s="133">
        <v>5</v>
      </c>
      <c r="Q33" s="132">
        <f>IF(AND(ISBLANK(N33),ISBLANK(O33)),"",N33+O33)</f>
        <v>181</v>
      </c>
      <c r="R33" s="131">
        <f>IF(ISNUMBER($H33),1-$H33,"")</f>
        <v>0</v>
      </c>
      <c r="S33" s="125"/>
    </row>
    <row r="34" spans="1:19" ht="12.75" customHeight="1">
      <c r="A34" s="280"/>
      <c r="B34" s="280"/>
      <c r="C34" s="130">
        <v>2</v>
      </c>
      <c r="D34" s="129">
        <v>136</v>
      </c>
      <c r="E34" s="128">
        <v>45</v>
      </c>
      <c r="F34" s="128">
        <v>6</v>
      </c>
      <c r="G34" s="127">
        <f>IF(AND(ISBLANK(D34),ISBLANK(E34)),"",D34+E34)</f>
        <v>181</v>
      </c>
      <c r="H34" s="126">
        <f>IF(OR(ISNUMBER($G34),ISNUMBER($Q34)),(SIGN(N($G34)-N($Q34))+1)/2,"")</f>
        <v>0</v>
      </c>
      <c r="I34" s="125"/>
      <c r="K34" s="281"/>
      <c r="L34" s="281"/>
      <c r="M34" s="130">
        <v>2</v>
      </c>
      <c r="N34" s="129">
        <v>142</v>
      </c>
      <c r="O34" s="128">
        <v>63</v>
      </c>
      <c r="P34" s="128">
        <v>4</v>
      </c>
      <c r="Q34" s="127">
        <f>IF(AND(ISBLANK(N34),ISBLANK(O34)),"",N34+O34)</f>
        <v>205</v>
      </c>
      <c r="R34" s="126">
        <f>IF(ISNUMBER($H34),1-$H34,"")</f>
        <v>1</v>
      </c>
      <c r="S34" s="125"/>
    </row>
    <row r="35" spans="1:19" ht="12.75" customHeight="1" thickBot="1">
      <c r="A35" s="282" t="s">
        <v>60</v>
      </c>
      <c r="B35" s="282"/>
      <c r="C35" s="130">
        <v>3</v>
      </c>
      <c r="D35" s="129"/>
      <c r="E35" s="128"/>
      <c r="F35" s="128"/>
      <c r="G35" s="127">
        <f>IF(AND(ISBLANK(D35),ISBLANK(E35)),"",D35+E35)</f>
      </c>
      <c r="H35" s="126">
        <f>IF(OR(ISNUMBER($G35),ISNUMBER($Q35)),(SIGN(N($G35)-N($Q35))+1)/2,"")</f>
      </c>
      <c r="I35" s="125"/>
      <c r="K35" s="283" t="s">
        <v>39</v>
      </c>
      <c r="L35" s="283"/>
      <c r="M35" s="130">
        <v>3</v>
      </c>
      <c r="N35" s="129"/>
      <c r="O35" s="128"/>
      <c r="P35" s="128"/>
      <c r="Q35" s="127">
        <f>IF(AND(ISBLANK(N35),ISBLANK(O35)),"",N35+O35)</f>
      </c>
      <c r="R35" s="126">
        <f>IF(ISNUMBER($H35),1-$H35,"")</f>
      </c>
      <c r="S35" s="125"/>
    </row>
    <row r="36" spans="1:19" ht="12.75" customHeight="1" thickBot="1">
      <c r="A36" s="282"/>
      <c r="B36" s="282"/>
      <c r="C36" s="124">
        <v>4</v>
      </c>
      <c r="D36" s="123"/>
      <c r="E36" s="122"/>
      <c r="F36" s="122"/>
      <c r="G36" s="121">
        <f>IF(AND(ISBLANK(D36),ISBLANK(E36)),"",D36+E36)</f>
      </c>
      <c r="H36" s="120">
        <f>IF(OR(ISNUMBER($G36),ISNUMBER($Q36)),(SIGN(N($G36)-N($Q36))+1)/2,"")</f>
      </c>
      <c r="I36" s="274">
        <f>IF(ISNUMBER(H37),(SIGN(1000*($H37-$R37)+$G37-$Q37)+1)/2,"")</f>
        <v>0</v>
      </c>
      <c r="K36" s="283"/>
      <c r="L36" s="283"/>
      <c r="M36" s="124">
        <v>4</v>
      </c>
      <c r="N36" s="123"/>
      <c r="O36" s="122"/>
      <c r="P36" s="122"/>
      <c r="Q36" s="121">
        <f>IF(AND(ISBLANK(N36),ISBLANK(O36)),"",N36+O36)</f>
      </c>
      <c r="R36" s="120">
        <f>IF(ISNUMBER($H36),1-$H36,"")</f>
      </c>
      <c r="S36" s="274">
        <f>IF(ISNUMBER($I36),1-$I36,"")</f>
        <v>1</v>
      </c>
    </row>
    <row r="37" spans="1:19" ht="15.75" customHeight="1" thickBot="1">
      <c r="A37" s="275">
        <v>11628</v>
      </c>
      <c r="B37" s="275"/>
      <c r="C37" s="119" t="s">
        <v>14</v>
      </c>
      <c r="D37" s="116">
        <f>IF(ISNUMBER($G37),SUM(D33:D36),"")</f>
        <v>274</v>
      </c>
      <c r="E37" s="118">
        <f>IF(ISNUMBER($G37),SUM(E33:E36),"")</f>
        <v>99</v>
      </c>
      <c r="F37" s="118">
        <f>IF(ISNUMBER($G37),SUM(F33:F36),"")</f>
        <v>12</v>
      </c>
      <c r="G37" s="117">
        <f>IF(SUM($G33:$G36)+SUM($Q33:$Q36)&gt;0,SUM(G33:G36),"")</f>
        <v>373</v>
      </c>
      <c r="H37" s="116">
        <f>IF(ISNUMBER($G37),SUM(H33:H36),"")</f>
        <v>1</v>
      </c>
      <c r="I37" s="274"/>
      <c r="K37" s="276">
        <v>20299</v>
      </c>
      <c r="L37" s="276"/>
      <c r="M37" s="119" t="s">
        <v>14</v>
      </c>
      <c r="N37" s="116">
        <f>IF(ISNUMBER($G37),SUM(N33:N36),"")</f>
        <v>271</v>
      </c>
      <c r="O37" s="118">
        <f>IF(ISNUMBER($G37),SUM(O33:O36),"")</f>
        <v>115</v>
      </c>
      <c r="P37" s="118">
        <f>IF(ISNUMBER($G37),SUM(P33:P36),"")</f>
        <v>9</v>
      </c>
      <c r="Q37" s="117">
        <f>IF(SUM($G33:$G36)+SUM($Q33:$Q36)&gt;0,SUM(Q33:Q36),"")</f>
        <v>386</v>
      </c>
      <c r="R37" s="116">
        <f>IF(ISNUMBER($G37),SUM(R33:R36),"")</f>
        <v>1</v>
      </c>
      <c r="S37" s="274"/>
    </row>
    <row r="38" ht="4.5" customHeight="1" thickBot="1"/>
    <row r="39" spans="1:19" ht="19.5" customHeight="1" thickBot="1">
      <c r="A39" s="115"/>
      <c r="B39" s="114"/>
      <c r="C39" s="113" t="s">
        <v>17</v>
      </c>
      <c r="D39" s="112">
        <f>IF(ISNUMBER($G39),SUM(D12,D17,D22,D27,D32,D37),"")</f>
        <v>1766</v>
      </c>
      <c r="E39" s="111">
        <f>IF(ISNUMBER($G39),SUM(E12,E17,E22,E27,E32,E37),"")</f>
        <v>783</v>
      </c>
      <c r="F39" s="111">
        <f>IF(ISNUMBER($G39),SUM(F12,F17,F22,F27,F32,F37),"")</f>
        <v>30</v>
      </c>
      <c r="G39" s="110">
        <f>IF(SUM($G$8:$G$37)+SUM($Q$8:$Q$37)&gt;0,SUM(G12,G17,G22,G27,G32,G37),"")</f>
        <v>2549</v>
      </c>
      <c r="H39" s="109">
        <f>IF(SUM($G$8:$G$37)+SUM($Q$8:$Q$37)&gt;0,SUM(H12,H17,H22,H27,H32,H37),"")</f>
        <v>7</v>
      </c>
      <c r="I39" s="108">
        <f>IF(ISNUMBER($G39),(SIGN($G39-$Q39)+1)/IF(COUNT(I$11,I$16,I$21,I$26,I$31,I$36)&gt;3,1,2),"")</f>
        <v>2</v>
      </c>
      <c r="K39" s="115"/>
      <c r="L39" s="114"/>
      <c r="M39" s="113" t="s">
        <v>17</v>
      </c>
      <c r="N39" s="112">
        <f>IF(ISNUMBER($G39),SUM(N12,N17,N22,N27,N32,N37),"")</f>
        <v>1762</v>
      </c>
      <c r="O39" s="111">
        <f>IF(ISNUMBER($G39),SUM(O12,O17,O22,O27,O32,O37),"")</f>
        <v>767</v>
      </c>
      <c r="P39" s="111">
        <f>IF(ISNUMBER($G39),SUM(P12,P17,P22,P27,P32,P37),"")</f>
        <v>40</v>
      </c>
      <c r="Q39" s="110">
        <f>IF(SUM($G$8:$G$37)+SUM($Q$8:$Q$37)&gt;0,SUM(Q12,Q17,Q22,Q27,Q32,Q37),"")</f>
        <v>2529</v>
      </c>
      <c r="R39" s="109">
        <f>IF(SUM($G$8:$G$37)+SUM($Q$8:$Q$37)&gt;0,SUM(R12,R17,R22,R27,R32,R37),"")</f>
        <v>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4"/>
      <c r="B41" s="105" t="s">
        <v>18</v>
      </c>
      <c r="C41" s="277" t="s">
        <v>97</v>
      </c>
      <c r="D41" s="278"/>
      <c r="E41" s="278"/>
      <c r="G41" s="279" t="s">
        <v>19</v>
      </c>
      <c r="H41" s="279"/>
      <c r="I41" s="107">
        <f>IF(ISNUMBER(I$39),SUM(I11,I16,I21,I26,I31,I36,I39),"")</f>
        <v>5.5</v>
      </c>
      <c r="K41" s="104"/>
      <c r="L41" s="105" t="s">
        <v>18</v>
      </c>
      <c r="M41" s="277" t="s">
        <v>53</v>
      </c>
      <c r="N41" s="277"/>
      <c r="O41" s="277"/>
      <c r="Q41" s="279" t="s">
        <v>19</v>
      </c>
      <c r="R41" s="279"/>
      <c r="S41" s="107">
        <f>IF(ISNUMBER(S$39),SUM(S11,S16,S21,S26,S31,S36,S39),"")</f>
        <v>2.5</v>
      </c>
    </row>
    <row r="42" spans="1:19" ht="18" customHeight="1">
      <c r="A42" s="104"/>
      <c r="B42" s="105" t="s">
        <v>20</v>
      </c>
      <c r="C42" s="273"/>
      <c r="D42" s="273"/>
      <c r="E42" s="273"/>
      <c r="G42" s="106"/>
      <c r="H42" s="106"/>
      <c r="I42" s="106"/>
      <c r="K42" s="104"/>
      <c r="L42" s="105" t="s">
        <v>20</v>
      </c>
      <c r="M42" s="273"/>
      <c r="N42" s="273"/>
      <c r="O42" s="273"/>
      <c r="Q42" s="106"/>
      <c r="R42" s="106"/>
      <c r="S42" s="106"/>
    </row>
    <row r="43" spans="1:19" ht="19.5" customHeight="1">
      <c r="A43" s="105" t="s">
        <v>21</v>
      </c>
      <c r="B43" s="105" t="s">
        <v>22</v>
      </c>
      <c r="C43" s="268" t="s">
        <v>97</v>
      </c>
      <c r="D43" s="268"/>
      <c r="E43" s="268"/>
      <c r="F43" s="268"/>
      <c r="G43" s="268"/>
      <c r="H43" s="268"/>
      <c r="I43" s="105"/>
      <c r="J43" s="105"/>
      <c r="K43" s="105" t="s">
        <v>23</v>
      </c>
      <c r="L43" s="268" t="s">
        <v>96</v>
      </c>
      <c r="M43" s="268"/>
      <c r="O43" s="105" t="s">
        <v>20</v>
      </c>
      <c r="P43" s="268"/>
      <c r="Q43" s="268"/>
      <c r="R43" s="268"/>
      <c r="S43" s="268"/>
    </row>
    <row r="44" spans="5:8" ht="9.75" customHeight="1">
      <c r="E44" s="104"/>
      <c r="H44" s="104"/>
    </row>
    <row r="45" ht="30" customHeight="1">
      <c r="A45" s="103" t="str">
        <f>"Technické podmínky utkání:   "&amp;$B$3&amp;IF(ISBLANK($B$3),""," – ")&amp;$L$3</f>
        <v>Technické podmínky utkání:   AC Sparta Praha A – Neratovice A</v>
      </c>
    </row>
    <row r="46" spans="2:11" ht="19.5" customHeight="1">
      <c r="B46" s="102" t="s">
        <v>24</v>
      </c>
      <c r="C46" s="269">
        <v>0.8125</v>
      </c>
      <c r="D46" s="269"/>
      <c r="I46" s="102" t="s">
        <v>25</v>
      </c>
      <c r="J46" s="270">
        <v>21</v>
      </c>
      <c r="K46" s="270"/>
    </row>
    <row r="47" spans="2:19" ht="19.5" customHeight="1">
      <c r="B47" s="102" t="s">
        <v>26</v>
      </c>
      <c r="C47" s="269">
        <v>0.9166666666666666</v>
      </c>
      <c r="D47" s="269"/>
      <c r="I47" s="102" t="s">
        <v>27</v>
      </c>
      <c r="J47" s="271">
        <v>4</v>
      </c>
      <c r="K47" s="271"/>
      <c r="P47" s="102" t="s">
        <v>28</v>
      </c>
      <c r="Q47" s="272">
        <v>43334</v>
      </c>
      <c r="R47" s="272"/>
      <c r="S47" s="272"/>
    </row>
    <row r="48" ht="9.75" customHeight="1"/>
    <row r="49" spans="1:19" ht="15" customHeight="1">
      <c r="A49" s="265" t="s">
        <v>29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</row>
    <row r="50" spans="1:19" ht="81" customHeight="1">
      <c r="A50" s="266">
        <v>0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</row>
    <row r="51" ht="4.5" customHeight="1"/>
    <row r="52" spans="1:19" ht="15" customHeight="1">
      <c r="A52" s="265" t="s">
        <v>30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</row>
    <row r="53" spans="1:19" ht="6" customHeight="1">
      <c r="A53" s="10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8"/>
    </row>
    <row r="54" spans="1:19" ht="21" customHeight="1">
      <c r="A54" s="100" t="s">
        <v>4</v>
      </c>
      <c r="B54" s="82"/>
      <c r="C54" s="82"/>
      <c r="D54" s="82"/>
      <c r="E54" s="82"/>
      <c r="F54" s="82"/>
      <c r="G54" s="82"/>
      <c r="H54" s="82"/>
      <c r="I54" s="82"/>
      <c r="J54" s="82"/>
      <c r="K54" s="99" t="s">
        <v>5</v>
      </c>
      <c r="L54" s="82"/>
      <c r="M54" s="82"/>
      <c r="N54" s="82"/>
      <c r="O54" s="82"/>
      <c r="P54" s="82"/>
      <c r="Q54" s="82"/>
      <c r="R54" s="82"/>
      <c r="S54" s="98"/>
    </row>
    <row r="55" spans="1:19" ht="21" customHeight="1">
      <c r="A55" s="97"/>
      <c r="B55" s="94" t="s">
        <v>31</v>
      </c>
      <c r="C55" s="93"/>
      <c r="D55" s="95"/>
      <c r="E55" s="94" t="s">
        <v>32</v>
      </c>
      <c r="F55" s="93"/>
      <c r="G55" s="93"/>
      <c r="H55" s="93"/>
      <c r="I55" s="95"/>
      <c r="J55" s="82"/>
      <c r="K55" s="96"/>
      <c r="L55" s="94" t="s">
        <v>31</v>
      </c>
      <c r="M55" s="93"/>
      <c r="N55" s="95"/>
      <c r="O55" s="94" t="s">
        <v>32</v>
      </c>
      <c r="P55" s="93"/>
      <c r="Q55" s="93"/>
      <c r="R55" s="93"/>
      <c r="S55" s="92"/>
    </row>
    <row r="56" spans="1:19" ht="21" customHeight="1">
      <c r="A56" s="91" t="s">
        <v>33</v>
      </c>
      <c r="B56" s="87" t="s">
        <v>34</v>
      </c>
      <c r="C56" s="89"/>
      <c r="D56" s="88" t="s">
        <v>35</v>
      </c>
      <c r="E56" s="87" t="s">
        <v>34</v>
      </c>
      <c r="F56" s="86"/>
      <c r="G56" s="86"/>
      <c r="H56" s="85"/>
      <c r="I56" s="88" t="s">
        <v>35</v>
      </c>
      <c r="J56" s="82"/>
      <c r="K56" s="90" t="s">
        <v>33</v>
      </c>
      <c r="L56" s="87" t="s">
        <v>34</v>
      </c>
      <c r="M56" s="89"/>
      <c r="N56" s="88" t="s">
        <v>35</v>
      </c>
      <c r="O56" s="87" t="s">
        <v>34</v>
      </c>
      <c r="P56" s="86"/>
      <c r="Q56" s="86"/>
      <c r="R56" s="85"/>
      <c r="S56" s="84" t="s">
        <v>35</v>
      </c>
    </row>
    <row r="57" spans="1:19" ht="21" customHeight="1">
      <c r="A57" s="83"/>
      <c r="B57" s="267"/>
      <c r="C57" s="267"/>
      <c r="D57" s="80"/>
      <c r="E57" s="267"/>
      <c r="F57" s="267"/>
      <c r="G57" s="267"/>
      <c r="H57" s="267"/>
      <c r="I57" s="80"/>
      <c r="J57" s="82"/>
      <c r="K57" s="81"/>
      <c r="L57" s="267"/>
      <c r="M57" s="267"/>
      <c r="N57" s="80"/>
      <c r="O57" s="267"/>
      <c r="P57" s="267"/>
      <c r="Q57" s="267"/>
      <c r="R57" s="267"/>
      <c r="S57" s="79"/>
    </row>
    <row r="58" spans="1:19" ht="21" customHeight="1">
      <c r="A58" s="83"/>
      <c r="B58" s="267"/>
      <c r="C58" s="267"/>
      <c r="D58" s="80"/>
      <c r="E58" s="267"/>
      <c r="F58" s="267"/>
      <c r="G58" s="267"/>
      <c r="H58" s="267"/>
      <c r="I58" s="80"/>
      <c r="J58" s="82"/>
      <c r="K58" s="81"/>
      <c r="L58" s="267"/>
      <c r="M58" s="267"/>
      <c r="N58" s="80"/>
      <c r="O58" s="267"/>
      <c r="P58" s="267"/>
      <c r="Q58" s="267"/>
      <c r="R58" s="267"/>
      <c r="S58" s="79"/>
    </row>
    <row r="59" spans="1:19" ht="12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ht="4.5" customHeight="1"/>
    <row r="61" spans="1:19" ht="15" customHeight="1">
      <c r="A61" s="265" t="s">
        <v>36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</row>
    <row r="62" spans="1:19" ht="81" customHeight="1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</row>
    <row r="63" ht="4.5" customHeight="1"/>
    <row r="64" spans="1:19" ht="15" customHeight="1">
      <c r="A64" s="265" t="s">
        <v>37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</row>
    <row r="65" spans="1:19" ht="81" customHeight="1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</row>
    <row r="66" spans="1:8" ht="30" customHeight="1">
      <c r="A66" s="75"/>
      <c r="B66" s="74" t="s">
        <v>38</v>
      </c>
      <c r="C66" s="264" t="s">
        <v>95</v>
      </c>
      <c r="D66" s="264"/>
      <c r="E66" s="264"/>
      <c r="F66" s="264"/>
      <c r="G66" s="264"/>
      <c r="H66" s="264"/>
    </row>
  </sheetData>
  <sheetProtection sheet="1"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S57:S58 K12:L12 A17:B17 K17:L17 A12:B12 K22:L22 A22:B22 K27:L27 A32:B32 K32:L32 A37:B37 K37:L37 D57:D58 I57:I58 N57:N58 A27:B2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 customHeight="1" thickBot="1">
      <c r="B1" s="299" t="s">
        <v>0</v>
      </c>
      <c r="C1" s="299"/>
      <c r="D1" s="300" t="s">
        <v>1</v>
      </c>
      <c r="E1" s="300"/>
      <c r="F1" s="300"/>
      <c r="G1" s="300"/>
      <c r="H1" s="300"/>
      <c r="I1" s="300"/>
      <c r="K1" s="30" t="s">
        <v>2</v>
      </c>
      <c r="L1" s="301" t="s">
        <v>132</v>
      </c>
      <c r="M1" s="301"/>
      <c r="N1" s="301"/>
      <c r="O1" s="302" t="s">
        <v>3</v>
      </c>
      <c r="P1" s="302"/>
      <c r="Q1" s="295">
        <v>43060</v>
      </c>
      <c r="R1" s="295"/>
      <c r="S1" s="295"/>
    </row>
    <row r="2" spans="2:3" ht="6" customHeight="1" thickBot="1">
      <c r="B2" s="299"/>
      <c r="C2" s="299"/>
    </row>
    <row r="3" spans="1:19" ht="19.5" customHeight="1" thickBot="1">
      <c r="A3" s="204" t="s">
        <v>4</v>
      </c>
      <c r="B3" s="296" t="s">
        <v>131</v>
      </c>
      <c r="C3" s="296"/>
      <c r="D3" s="296"/>
      <c r="E3" s="296"/>
      <c r="F3" s="296"/>
      <c r="G3" s="296"/>
      <c r="H3" s="296"/>
      <c r="I3" s="296"/>
      <c r="K3" s="204" t="s">
        <v>5</v>
      </c>
      <c r="L3" s="296" t="s">
        <v>130</v>
      </c>
      <c r="M3" s="296"/>
      <c r="N3" s="296"/>
      <c r="O3" s="296"/>
      <c r="P3" s="296"/>
      <c r="Q3" s="296"/>
      <c r="R3" s="296"/>
      <c r="S3" s="296"/>
    </row>
    <row r="4" ht="4.5" customHeight="1" thickBot="1"/>
    <row r="5" spans="1:19" ht="12.75" customHeight="1" thickBot="1">
      <c r="A5" s="297" t="s">
        <v>6</v>
      </c>
      <c r="B5" s="297"/>
      <c r="C5" s="298" t="s">
        <v>7</v>
      </c>
      <c r="D5" s="303" t="s">
        <v>8</v>
      </c>
      <c r="E5" s="303"/>
      <c r="F5" s="303"/>
      <c r="G5" s="303"/>
      <c r="H5" s="304" t="s">
        <v>9</v>
      </c>
      <c r="I5" s="304"/>
      <c r="K5" s="297" t="s">
        <v>6</v>
      </c>
      <c r="L5" s="297"/>
      <c r="M5" s="298" t="s">
        <v>7</v>
      </c>
      <c r="N5" s="303" t="s">
        <v>8</v>
      </c>
      <c r="O5" s="303"/>
      <c r="P5" s="303"/>
      <c r="Q5" s="303"/>
      <c r="R5" s="304" t="s">
        <v>9</v>
      </c>
      <c r="S5" s="304"/>
    </row>
    <row r="6" spans="1:19" ht="12.75" customHeight="1" thickBot="1">
      <c r="A6" s="305" t="s">
        <v>10</v>
      </c>
      <c r="B6" s="305"/>
      <c r="C6" s="298"/>
      <c r="D6" s="203" t="s">
        <v>11</v>
      </c>
      <c r="E6" s="202" t="s">
        <v>12</v>
      </c>
      <c r="F6" s="202" t="s">
        <v>13</v>
      </c>
      <c r="G6" s="201" t="s">
        <v>14</v>
      </c>
      <c r="H6" s="200" t="s">
        <v>15</v>
      </c>
      <c r="I6" s="199" t="s">
        <v>16</v>
      </c>
      <c r="K6" s="305" t="s">
        <v>10</v>
      </c>
      <c r="L6" s="305"/>
      <c r="M6" s="298"/>
      <c r="N6" s="203" t="s">
        <v>11</v>
      </c>
      <c r="O6" s="202" t="s">
        <v>12</v>
      </c>
      <c r="P6" s="202" t="s">
        <v>13</v>
      </c>
      <c r="Q6" s="201" t="s">
        <v>14</v>
      </c>
      <c r="R6" s="200" t="s">
        <v>15</v>
      </c>
      <c r="S6" s="199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306" t="s">
        <v>129</v>
      </c>
      <c r="B8" s="306"/>
      <c r="C8" s="198">
        <v>1</v>
      </c>
      <c r="D8" s="197">
        <v>146</v>
      </c>
      <c r="E8" s="196">
        <v>61</v>
      </c>
      <c r="F8" s="196">
        <v>1</v>
      </c>
      <c r="G8" s="195">
        <f>IF(AND(ISBLANK(D8),ISBLANK(E8)),"",D8+E8)</f>
        <v>207</v>
      </c>
      <c r="H8" s="194">
        <f>IF(OR(ISNUMBER($G8),ISNUMBER($Q8)),(SIGN(N($G8)-N($Q8))+1)/2,"")</f>
        <v>0</v>
      </c>
      <c r="I8" s="53"/>
      <c r="K8" s="306" t="s">
        <v>123</v>
      </c>
      <c r="L8" s="306"/>
      <c r="M8" s="198">
        <v>1</v>
      </c>
      <c r="N8" s="197">
        <v>149</v>
      </c>
      <c r="O8" s="196">
        <v>70</v>
      </c>
      <c r="P8" s="196">
        <v>2</v>
      </c>
      <c r="Q8" s="195">
        <f>IF(AND(ISBLANK(N8),ISBLANK(O8)),"",N8+O8)</f>
        <v>219</v>
      </c>
      <c r="R8" s="194">
        <f>IF(ISNUMBER($H8),1-$H8,"")</f>
        <v>1</v>
      </c>
      <c r="S8" s="53"/>
    </row>
    <row r="9" spans="1:19" ht="12.75" customHeight="1">
      <c r="A9" s="306"/>
      <c r="B9" s="306"/>
      <c r="C9" s="193">
        <v>2</v>
      </c>
      <c r="D9" s="192">
        <v>159</v>
      </c>
      <c r="E9" s="191">
        <v>69</v>
      </c>
      <c r="F9" s="191">
        <v>4</v>
      </c>
      <c r="G9" s="190">
        <f>IF(AND(ISBLANK(D9),ISBLANK(E9)),"",D9+E9)</f>
        <v>228</v>
      </c>
      <c r="H9" s="189">
        <f>IF(OR(ISNUMBER($G9),ISNUMBER($Q9)),(SIGN(N($G9)-N($Q9))+1)/2,"")</f>
        <v>1</v>
      </c>
      <c r="I9" s="53"/>
      <c r="K9" s="306"/>
      <c r="L9" s="306"/>
      <c r="M9" s="193">
        <v>2</v>
      </c>
      <c r="N9" s="192">
        <v>158</v>
      </c>
      <c r="O9" s="191">
        <v>68</v>
      </c>
      <c r="P9" s="191">
        <v>2</v>
      </c>
      <c r="Q9" s="190">
        <f>IF(AND(ISBLANK(N9),ISBLANK(O9)),"",N9+O9)</f>
        <v>226</v>
      </c>
      <c r="R9" s="189">
        <f>IF(ISNUMBER($H9),1-$H9,"")</f>
        <v>0</v>
      </c>
      <c r="S9" s="53"/>
    </row>
    <row r="10" spans="1:19" ht="12.75" customHeight="1" thickBot="1">
      <c r="A10" s="307" t="s">
        <v>59</v>
      </c>
      <c r="B10" s="307"/>
      <c r="C10" s="193">
        <v>3</v>
      </c>
      <c r="D10" s="192"/>
      <c r="E10" s="191"/>
      <c r="F10" s="191"/>
      <c r="G10" s="190">
        <f>IF(AND(ISBLANK(D10),ISBLANK(E10)),"",D10+E10)</f>
      </c>
      <c r="H10" s="189">
        <f>IF(OR(ISNUMBER($G10),ISNUMBER($Q10)),(SIGN(N($G10)-N($Q10))+1)/2,"")</f>
      </c>
      <c r="I10" s="53"/>
      <c r="K10" s="307" t="s">
        <v>128</v>
      </c>
      <c r="L10" s="307"/>
      <c r="M10" s="193">
        <v>3</v>
      </c>
      <c r="N10" s="192"/>
      <c r="O10" s="191"/>
      <c r="P10" s="191"/>
      <c r="Q10" s="190">
        <f>IF(AND(ISBLANK(N10),ISBLANK(O10)),"",N10+O10)</f>
      </c>
      <c r="R10" s="189">
        <f>IF(ISNUMBER($H10),1-$H10,"")</f>
      </c>
      <c r="S10" s="53"/>
    </row>
    <row r="11" spans="1:19" ht="12.75" customHeight="1" thickBot="1">
      <c r="A11" s="307" t="s">
        <v>50</v>
      </c>
      <c r="B11" s="307"/>
      <c r="C11" s="188">
        <v>4</v>
      </c>
      <c r="D11" s="187"/>
      <c r="E11" s="186"/>
      <c r="F11" s="186"/>
      <c r="G11" s="185">
        <f>IF(AND(ISBLANK(D11),ISBLANK(E11)),"",D11+E11)</f>
      </c>
      <c r="H11" s="184">
        <f>IF(OR(ISNUMBER($G11),ISNUMBER($Q11)),(SIGN(N($G11)-N($Q11))+1)/2,"")</f>
      </c>
      <c r="I11" s="308">
        <f>IF(ISNUMBER(H12),(SIGN(1000*($H12-$R12)+$G12-$Q12)+1)/2,"")</f>
        <v>0</v>
      </c>
      <c r="K11" s="307"/>
      <c r="L11" s="307"/>
      <c r="M11" s="188">
        <v>4</v>
      </c>
      <c r="N11" s="187"/>
      <c r="O11" s="186"/>
      <c r="P11" s="186"/>
      <c r="Q11" s="185">
        <f>IF(AND(ISBLANK(N11),ISBLANK(O11)),"",N11+O11)</f>
      </c>
      <c r="R11" s="184">
        <f>IF(ISNUMBER($H11),1-$H11,"")</f>
      </c>
      <c r="S11" s="308">
        <f>IF(ISNUMBER($I11),1-$I11,"")</f>
        <v>1</v>
      </c>
    </row>
    <row r="12" spans="1:19" ht="15.75" customHeight="1" thickBot="1">
      <c r="A12" s="183">
        <v>18283</v>
      </c>
      <c r="B12" s="182"/>
      <c r="C12" s="181" t="s">
        <v>14</v>
      </c>
      <c r="D12" s="178">
        <f>IF(ISNUMBER($G12),SUM(D8:D11),"")</f>
        <v>305</v>
      </c>
      <c r="E12" s="180">
        <f>IF(ISNUMBER($G12),SUM(E8:E11),"")</f>
        <v>130</v>
      </c>
      <c r="F12" s="180">
        <f>IF(ISNUMBER($G12),SUM(F8:F11),"")</f>
        <v>5</v>
      </c>
      <c r="G12" s="179">
        <f>IF(SUM($G8:$G11)+SUM($Q8:$Q11)&gt;0,SUM(G8:G11),"")</f>
        <v>435</v>
      </c>
      <c r="H12" s="178">
        <f>IF(ISNUMBER($G12),SUM(H8:H11),"")</f>
        <v>1</v>
      </c>
      <c r="I12" s="308"/>
      <c r="K12" s="309">
        <v>12577</v>
      </c>
      <c r="L12" s="309"/>
      <c r="M12" s="181" t="s">
        <v>14</v>
      </c>
      <c r="N12" s="178">
        <f>IF(ISNUMBER($G12),SUM(N8:N11),"")</f>
        <v>307</v>
      </c>
      <c r="O12" s="180">
        <f>IF(ISNUMBER($G12),SUM(O8:O11),"")</f>
        <v>138</v>
      </c>
      <c r="P12" s="180">
        <f>IF(ISNUMBER($G12),SUM(P8:P11),"")</f>
        <v>4</v>
      </c>
      <c r="Q12" s="179">
        <f>IF(SUM($G8:$G11)+SUM($Q8:$Q11)&gt;0,SUM(Q8:Q11),"")</f>
        <v>445</v>
      </c>
      <c r="R12" s="178">
        <f>IF(ISNUMBER($G12),SUM(R8:R11),"")</f>
        <v>1</v>
      </c>
      <c r="S12" s="308"/>
    </row>
    <row r="13" spans="1:19" ht="12.75" customHeight="1" thickBot="1">
      <c r="A13" s="306" t="s">
        <v>47</v>
      </c>
      <c r="B13" s="306"/>
      <c r="C13" s="198">
        <v>1</v>
      </c>
      <c r="D13" s="197">
        <v>152</v>
      </c>
      <c r="E13" s="196">
        <v>80</v>
      </c>
      <c r="F13" s="196">
        <v>1</v>
      </c>
      <c r="G13" s="195">
        <f>IF(AND(ISBLANK(D13),ISBLANK(E13)),"",D13+E13)</f>
        <v>232</v>
      </c>
      <c r="H13" s="194">
        <f>IF(OR(ISNUMBER($G13),ISNUMBER($Q13)),(SIGN(N($G13)-N($Q13))+1)/2,"")</f>
        <v>1</v>
      </c>
      <c r="I13" s="53"/>
      <c r="K13" s="306" t="s">
        <v>127</v>
      </c>
      <c r="L13" s="306"/>
      <c r="M13" s="198">
        <v>1</v>
      </c>
      <c r="N13" s="197">
        <v>150</v>
      </c>
      <c r="O13" s="196">
        <v>45</v>
      </c>
      <c r="P13" s="196">
        <v>7</v>
      </c>
      <c r="Q13" s="195">
        <f>IF(AND(ISBLANK(N13),ISBLANK(O13)),"",N13+O13)</f>
        <v>195</v>
      </c>
      <c r="R13" s="194">
        <f>IF(ISNUMBER($H13),1-$H13,"")</f>
        <v>0</v>
      </c>
      <c r="S13" s="53"/>
    </row>
    <row r="14" spans="1:19" ht="12.75" customHeight="1">
      <c r="A14" s="306"/>
      <c r="B14" s="306"/>
      <c r="C14" s="193">
        <v>2</v>
      </c>
      <c r="D14" s="192">
        <v>133</v>
      </c>
      <c r="E14" s="191">
        <v>59</v>
      </c>
      <c r="F14" s="191">
        <v>2</v>
      </c>
      <c r="G14" s="190">
        <f>IF(AND(ISBLANK(D14),ISBLANK(E14)),"",D14+E14)</f>
        <v>192</v>
      </c>
      <c r="H14" s="189">
        <f>IF(OR(ISNUMBER($G14),ISNUMBER($Q14)),(SIGN(N($G14)-N($Q14))+1)/2,"")</f>
        <v>0</v>
      </c>
      <c r="I14" s="53"/>
      <c r="K14" s="306"/>
      <c r="L14" s="306"/>
      <c r="M14" s="193">
        <v>2</v>
      </c>
      <c r="N14" s="192">
        <v>132</v>
      </c>
      <c r="O14" s="191">
        <v>70</v>
      </c>
      <c r="P14" s="191">
        <v>2</v>
      </c>
      <c r="Q14" s="190">
        <f>IF(AND(ISBLANK(N14),ISBLANK(O14)),"",N14+O14)</f>
        <v>202</v>
      </c>
      <c r="R14" s="189">
        <f>IF(ISNUMBER($H14),1-$H14,"")</f>
        <v>1</v>
      </c>
      <c r="S14" s="53"/>
    </row>
    <row r="15" spans="1:19" ht="12.75" customHeight="1" thickBot="1">
      <c r="A15" s="307" t="s">
        <v>46</v>
      </c>
      <c r="B15" s="307"/>
      <c r="C15" s="193">
        <v>3</v>
      </c>
      <c r="D15" s="192"/>
      <c r="E15" s="191"/>
      <c r="F15" s="191"/>
      <c r="G15" s="190">
        <f>IF(AND(ISBLANK(D15),ISBLANK(E15)),"",D15+E15)</f>
      </c>
      <c r="H15" s="189">
        <f>IF(OR(ISNUMBER($G15),ISNUMBER($Q15)),(SIGN(N($G15)-N($Q15))+1)/2,"")</f>
      </c>
      <c r="I15" s="53"/>
      <c r="K15" s="307" t="s">
        <v>126</v>
      </c>
      <c r="L15" s="307"/>
      <c r="M15" s="193">
        <v>3</v>
      </c>
      <c r="N15" s="192"/>
      <c r="O15" s="191"/>
      <c r="P15" s="191"/>
      <c r="Q15" s="190">
        <f>IF(AND(ISBLANK(N15),ISBLANK(O15)),"",N15+O15)</f>
      </c>
      <c r="R15" s="189">
        <f>IF(ISNUMBER($H15),1-$H15,"")</f>
      </c>
      <c r="S15" s="53"/>
    </row>
    <row r="16" spans="1:19" ht="12.75" customHeight="1" thickBot="1">
      <c r="A16" s="307"/>
      <c r="B16" s="307"/>
      <c r="C16" s="188">
        <v>4</v>
      </c>
      <c r="D16" s="187"/>
      <c r="E16" s="186"/>
      <c r="F16" s="186"/>
      <c r="G16" s="185">
        <f>IF(AND(ISBLANK(D16),ISBLANK(E16)),"",D16+E16)</f>
      </c>
      <c r="H16" s="184">
        <f>IF(OR(ISNUMBER($G16),ISNUMBER($Q16)),(SIGN(N($G16)-N($Q16))+1)/2,"")</f>
      </c>
      <c r="I16" s="308">
        <f>IF(ISNUMBER(H17),(SIGN(1000*($H17-$R17)+$G17-$Q17)+1)/2,"")</f>
        <v>1</v>
      </c>
      <c r="K16" s="307"/>
      <c r="L16" s="307"/>
      <c r="M16" s="188">
        <v>4</v>
      </c>
      <c r="N16" s="187"/>
      <c r="O16" s="186"/>
      <c r="P16" s="186"/>
      <c r="Q16" s="185">
        <f>IF(AND(ISBLANK(N16),ISBLANK(O16)),"",N16+O16)</f>
      </c>
      <c r="R16" s="184">
        <f>IF(ISNUMBER($H16),1-$H16,"")</f>
      </c>
      <c r="S16" s="308">
        <f>IF(ISNUMBER($I16),1-$I16,"")</f>
        <v>0</v>
      </c>
    </row>
    <row r="17" spans="1:19" ht="15.75" customHeight="1" thickBot="1">
      <c r="A17" s="183">
        <v>22424</v>
      </c>
      <c r="B17" s="182"/>
      <c r="C17" s="181" t="s">
        <v>14</v>
      </c>
      <c r="D17" s="178">
        <f>IF(ISNUMBER($G17),SUM(D13:D16),"")</f>
        <v>285</v>
      </c>
      <c r="E17" s="180">
        <f>IF(ISNUMBER($G17),SUM(E13:E16),"")</f>
        <v>139</v>
      </c>
      <c r="F17" s="180">
        <f>IF(ISNUMBER($G17),SUM(F13:F16),"")</f>
        <v>3</v>
      </c>
      <c r="G17" s="179">
        <f>IF(SUM($G13:$G16)+SUM($Q13:$Q16)&gt;0,SUM(G13:G16),"")</f>
        <v>424</v>
      </c>
      <c r="H17" s="178">
        <f>IF(ISNUMBER($G17),SUM(H13:H16),"")</f>
        <v>1</v>
      </c>
      <c r="I17" s="308"/>
      <c r="K17" s="183">
        <v>14418</v>
      </c>
      <c r="L17" s="182"/>
      <c r="M17" s="181" t="s">
        <v>14</v>
      </c>
      <c r="N17" s="178">
        <f>IF(ISNUMBER($G17),SUM(N13:N16),"")</f>
        <v>282</v>
      </c>
      <c r="O17" s="180">
        <f>IF(ISNUMBER($G17),SUM(O13:O16),"")</f>
        <v>115</v>
      </c>
      <c r="P17" s="180">
        <f>IF(ISNUMBER($G17),SUM(P13:P16),"")</f>
        <v>9</v>
      </c>
      <c r="Q17" s="179">
        <f>IF(SUM($G13:$G16)+SUM($Q13:$Q16)&gt;0,SUM(Q13:Q16),"")</f>
        <v>397</v>
      </c>
      <c r="R17" s="178">
        <f>IF(ISNUMBER($G17),SUM(R13:R16),"")</f>
        <v>1</v>
      </c>
      <c r="S17" s="308"/>
    </row>
    <row r="18" spans="1:19" ht="12.75" customHeight="1" thickBot="1">
      <c r="A18" s="306" t="s">
        <v>125</v>
      </c>
      <c r="B18" s="306"/>
      <c r="C18" s="198">
        <v>1</v>
      </c>
      <c r="D18" s="197">
        <v>143</v>
      </c>
      <c r="E18" s="196">
        <v>79</v>
      </c>
      <c r="F18" s="196">
        <v>3</v>
      </c>
      <c r="G18" s="195">
        <f>IF(AND(ISBLANK(D18),ISBLANK(E18)),"",D18+E18)</f>
        <v>222</v>
      </c>
      <c r="H18" s="194">
        <f>IF(OR(ISNUMBER($G18),ISNUMBER($Q18)),(SIGN(N($G18)-N($Q18))+1)/2,"")</f>
        <v>1</v>
      </c>
      <c r="I18" s="53"/>
      <c r="K18" s="306" t="s">
        <v>124</v>
      </c>
      <c r="L18" s="306"/>
      <c r="M18" s="198">
        <v>1</v>
      </c>
      <c r="N18" s="197">
        <v>144</v>
      </c>
      <c r="O18" s="196">
        <v>62</v>
      </c>
      <c r="P18" s="196">
        <v>4</v>
      </c>
      <c r="Q18" s="195">
        <f>IF(AND(ISBLANK(N18),ISBLANK(O18)),"",N18+O18)</f>
        <v>206</v>
      </c>
      <c r="R18" s="194">
        <f>IF(ISNUMBER($H18),1-$H18,"")</f>
        <v>0</v>
      </c>
      <c r="S18" s="53"/>
    </row>
    <row r="19" spans="1:19" ht="12.75" customHeight="1">
      <c r="A19" s="306"/>
      <c r="B19" s="306"/>
      <c r="C19" s="193">
        <v>2</v>
      </c>
      <c r="D19" s="192">
        <v>158</v>
      </c>
      <c r="E19" s="191">
        <v>59</v>
      </c>
      <c r="F19" s="191">
        <v>3</v>
      </c>
      <c r="G19" s="190">
        <f>IF(AND(ISBLANK(D19),ISBLANK(E19)),"",D19+E19)</f>
        <v>217</v>
      </c>
      <c r="H19" s="189">
        <f>IF(OR(ISNUMBER($G19),ISNUMBER($Q19)),(SIGN(N($G19)-N($Q19))+1)/2,"")</f>
        <v>1</v>
      </c>
      <c r="I19" s="53"/>
      <c r="K19" s="306"/>
      <c r="L19" s="306"/>
      <c r="M19" s="193">
        <v>2</v>
      </c>
      <c r="N19" s="192">
        <v>138</v>
      </c>
      <c r="O19" s="191">
        <v>72</v>
      </c>
      <c r="P19" s="191">
        <v>0</v>
      </c>
      <c r="Q19" s="190">
        <f>IF(AND(ISBLANK(N19),ISBLANK(O19)),"",N19+O19)</f>
        <v>210</v>
      </c>
      <c r="R19" s="189">
        <f>IF(ISNUMBER($H19),1-$H19,"")</f>
        <v>0</v>
      </c>
      <c r="S19" s="53"/>
    </row>
    <row r="20" spans="1:19" ht="12.75" customHeight="1" thickBot="1">
      <c r="A20" s="307" t="s">
        <v>44</v>
      </c>
      <c r="B20" s="307"/>
      <c r="C20" s="193">
        <v>3</v>
      </c>
      <c r="D20" s="192"/>
      <c r="E20" s="191"/>
      <c r="F20" s="191"/>
      <c r="G20" s="190">
        <f>IF(AND(ISBLANK(D20),ISBLANK(E20)),"",D20+E20)</f>
      </c>
      <c r="H20" s="189">
        <f>IF(OR(ISNUMBER($G20),ISNUMBER($Q20)),(SIGN(N($G20)-N($Q20))+1)/2,"")</f>
      </c>
      <c r="I20" s="53"/>
      <c r="K20" s="307" t="s">
        <v>80</v>
      </c>
      <c r="L20" s="307"/>
      <c r="M20" s="193">
        <v>3</v>
      </c>
      <c r="N20" s="192"/>
      <c r="O20" s="191"/>
      <c r="P20" s="191"/>
      <c r="Q20" s="190">
        <f>IF(AND(ISBLANK(N20),ISBLANK(O20)),"",N20+O20)</f>
      </c>
      <c r="R20" s="189">
        <f>IF(ISNUMBER($H20),1-$H20,"")</f>
      </c>
      <c r="S20" s="53"/>
    </row>
    <row r="21" spans="1:19" ht="12.75" customHeight="1" thickBot="1">
      <c r="A21" s="307"/>
      <c r="B21" s="307"/>
      <c r="C21" s="188">
        <v>4</v>
      </c>
      <c r="D21" s="187"/>
      <c r="E21" s="186"/>
      <c r="F21" s="186"/>
      <c r="G21" s="185">
        <f>IF(AND(ISBLANK(D21),ISBLANK(E21)),"",D21+E21)</f>
      </c>
      <c r="H21" s="184">
        <f>IF(OR(ISNUMBER($G21),ISNUMBER($Q21)),(SIGN(N($G21)-N($Q21))+1)/2,"")</f>
      </c>
      <c r="I21" s="308">
        <f>IF(ISNUMBER(H22),(SIGN(1000*($H22-$R22)+$G22-$Q22)+1)/2,"")</f>
        <v>1</v>
      </c>
      <c r="K21" s="307"/>
      <c r="L21" s="307"/>
      <c r="M21" s="188">
        <v>4</v>
      </c>
      <c r="N21" s="187"/>
      <c r="O21" s="186"/>
      <c r="P21" s="186"/>
      <c r="Q21" s="185">
        <f>IF(AND(ISBLANK(N21),ISBLANK(O21)),"",N21+O21)</f>
      </c>
      <c r="R21" s="184">
        <f>IF(ISNUMBER($H21),1-$H21,"")</f>
      </c>
      <c r="S21" s="308">
        <f>IF(ISNUMBER($I21),1-$I21,"")</f>
        <v>0</v>
      </c>
    </row>
    <row r="22" spans="1:19" ht="15.75" customHeight="1" thickBot="1">
      <c r="A22" s="183">
        <v>16920</v>
      </c>
      <c r="B22" s="182"/>
      <c r="C22" s="181" t="s">
        <v>14</v>
      </c>
      <c r="D22" s="178">
        <f>IF(ISNUMBER($G22),SUM(D18:D21),"")</f>
        <v>301</v>
      </c>
      <c r="E22" s="180">
        <f>IF(ISNUMBER($G22),SUM(E18:E21),"")</f>
        <v>138</v>
      </c>
      <c r="F22" s="180">
        <f>IF(ISNUMBER($G22),SUM(F18:F21),"")</f>
        <v>6</v>
      </c>
      <c r="G22" s="179">
        <f>IF(SUM($G18:$G21)+SUM($Q18:$Q21)&gt;0,SUM(G18:G21),"")</f>
        <v>439</v>
      </c>
      <c r="H22" s="178">
        <f>IF(ISNUMBER($G22),SUM(H18:H21),"")</f>
        <v>2</v>
      </c>
      <c r="I22" s="308"/>
      <c r="K22" s="183">
        <v>12176</v>
      </c>
      <c r="L22" s="182"/>
      <c r="M22" s="181" t="s">
        <v>14</v>
      </c>
      <c r="N22" s="178">
        <f>IF(ISNUMBER($G22),SUM(N18:N21),"")</f>
        <v>282</v>
      </c>
      <c r="O22" s="180">
        <f>IF(ISNUMBER($G22),SUM(O18:O21),"")</f>
        <v>134</v>
      </c>
      <c r="P22" s="180">
        <f>IF(ISNUMBER($G22),SUM(P18:P21),"")</f>
        <v>4</v>
      </c>
      <c r="Q22" s="179">
        <f>IF(SUM($G18:$G21)+SUM($Q18:$Q21)&gt;0,SUM(Q18:Q21),"")</f>
        <v>416</v>
      </c>
      <c r="R22" s="178">
        <f>IF(ISNUMBER($G22),SUM(R18:R21),"")</f>
        <v>0</v>
      </c>
      <c r="S22" s="308"/>
    </row>
    <row r="23" spans="1:19" ht="12.75" customHeight="1" thickBot="1">
      <c r="A23" s="306" t="s">
        <v>51</v>
      </c>
      <c r="B23" s="306"/>
      <c r="C23" s="198">
        <v>1</v>
      </c>
      <c r="D23" s="197">
        <v>149</v>
      </c>
      <c r="E23" s="196">
        <v>77</v>
      </c>
      <c r="F23" s="196">
        <v>2</v>
      </c>
      <c r="G23" s="195">
        <f>IF(AND(ISBLANK(D23),ISBLANK(E23)),"",D23+E23)</f>
        <v>226</v>
      </c>
      <c r="H23" s="194">
        <f>IF(OR(ISNUMBER($G23),ISNUMBER($Q23)),(SIGN(N($G23)-N($Q23))+1)/2,"")</f>
        <v>1</v>
      </c>
      <c r="I23" s="53"/>
      <c r="K23" s="306" t="s">
        <v>123</v>
      </c>
      <c r="L23" s="306"/>
      <c r="M23" s="198">
        <v>1</v>
      </c>
      <c r="N23" s="197">
        <v>143</v>
      </c>
      <c r="O23" s="196">
        <v>61</v>
      </c>
      <c r="P23" s="196">
        <v>4</v>
      </c>
      <c r="Q23" s="195">
        <f>IF(AND(ISBLANK(N23),ISBLANK(O23)),"",N23+O23)</f>
        <v>204</v>
      </c>
      <c r="R23" s="194">
        <f>IF(ISNUMBER($H23),1-$H23,"")</f>
        <v>0</v>
      </c>
      <c r="S23" s="53"/>
    </row>
    <row r="24" spans="1:19" ht="12.75" customHeight="1">
      <c r="A24" s="306"/>
      <c r="B24" s="306"/>
      <c r="C24" s="193">
        <v>2</v>
      </c>
      <c r="D24" s="192">
        <v>158</v>
      </c>
      <c r="E24" s="191">
        <v>81</v>
      </c>
      <c r="F24" s="191">
        <v>2</v>
      </c>
      <c r="G24" s="190">
        <f>IF(AND(ISBLANK(D24),ISBLANK(E24)),"",D24+E24)</f>
        <v>239</v>
      </c>
      <c r="H24" s="189">
        <f>IF(OR(ISNUMBER($G24),ISNUMBER($Q24)),(SIGN(N($G24)-N($Q24))+1)/2,"")</f>
        <v>1</v>
      </c>
      <c r="I24" s="53"/>
      <c r="K24" s="306"/>
      <c r="L24" s="306"/>
      <c r="M24" s="193">
        <v>2</v>
      </c>
      <c r="N24" s="192">
        <v>138</v>
      </c>
      <c r="O24" s="191">
        <v>62</v>
      </c>
      <c r="P24" s="191">
        <v>1</v>
      </c>
      <c r="Q24" s="190">
        <f>IF(AND(ISBLANK(N24),ISBLANK(O24)),"",N24+O24)</f>
        <v>200</v>
      </c>
      <c r="R24" s="189">
        <f>IF(ISNUMBER($H24),1-$H24,"")</f>
        <v>0</v>
      </c>
      <c r="S24" s="53"/>
    </row>
    <row r="25" spans="1:19" ht="12.75" customHeight="1" thickBot="1">
      <c r="A25" s="307" t="s">
        <v>50</v>
      </c>
      <c r="B25" s="307"/>
      <c r="C25" s="193">
        <v>3</v>
      </c>
      <c r="D25" s="192"/>
      <c r="E25" s="191"/>
      <c r="F25" s="191"/>
      <c r="G25" s="190">
        <f>IF(AND(ISBLANK(D25),ISBLANK(E25)),"",D25+E25)</f>
      </c>
      <c r="H25" s="189">
        <f>IF(OR(ISNUMBER($G25),ISNUMBER($Q25)),(SIGN(N($G25)-N($Q25))+1)/2,"")</f>
      </c>
      <c r="I25" s="53"/>
      <c r="K25" s="307" t="s">
        <v>122</v>
      </c>
      <c r="L25" s="307"/>
      <c r="M25" s="193">
        <v>3</v>
      </c>
      <c r="N25" s="192"/>
      <c r="O25" s="191"/>
      <c r="P25" s="191"/>
      <c r="Q25" s="190">
        <f>IF(AND(ISBLANK(N25),ISBLANK(O25)),"",N25+O25)</f>
      </c>
      <c r="R25" s="189">
        <f>IF(ISNUMBER($H25),1-$H25,"")</f>
      </c>
      <c r="S25" s="53"/>
    </row>
    <row r="26" spans="1:19" ht="12.75" customHeight="1" thickBot="1">
      <c r="A26" s="307"/>
      <c r="B26" s="307"/>
      <c r="C26" s="188">
        <v>4</v>
      </c>
      <c r="D26" s="187"/>
      <c r="E26" s="186"/>
      <c r="F26" s="186"/>
      <c r="G26" s="185">
        <f>IF(AND(ISBLANK(D26),ISBLANK(E26)),"",D26+E26)</f>
      </c>
      <c r="H26" s="184">
        <f>IF(OR(ISNUMBER($G26),ISNUMBER($Q26)),(SIGN(N($G26)-N($Q26))+1)/2,"")</f>
      </c>
      <c r="I26" s="308">
        <f>IF(ISNUMBER(H27),(SIGN(1000*($H27-$R27)+$G27-$Q27)+1)/2,"")</f>
        <v>1</v>
      </c>
      <c r="K26" s="307"/>
      <c r="L26" s="307"/>
      <c r="M26" s="188">
        <v>4</v>
      </c>
      <c r="N26" s="187"/>
      <c r="O26" s="186"/>
      <c r="P26" s="186"/>
      <c r="Q26" s="185">
        <f>IF(AND(ISBLANK(N26),ISBLANK(O26)),"",N26+O26)</f>
      </c>
      <c r="R26" s="184">
        <f>IF(ISNUMBER($H26),1-$H26,"")</f>
      </c>
      <c r="S26" s="308">
        <f>IF(ISNUMBER($I26),1-$I26,"")</f>
        <v>0</v>
      </c>
    </row>
    <row r="27" spans="1:19" ht="15.75" customHeight="1" thickBot="1">
      <c r="A27" s="183">
        <v>1010</v>
      </c>
      <c r="B27" s="182"/>
      <c r="C27" s="181" t="s">
        <v>14</v>
      </c>
      <c r="D27" s="178">
        <f>IF(ISNUMBER($G27),SUM(D23:D26),"")</f>
        <v>307</v>
      </c>
      <c r="E27" s="180">
        <f>IF(ISNUMBER($G27),SUM(E23:E26),"")</f>
        <v>158</v>
      </c>
      <c r="F27" s="180">
        <f>IF(ISNUMBER($G27),SUM(F23:F26),"")</f>
        <v>4</v>
      </c>
      <c r="G27" s="179">
        <f>IF(SUM($G23:$G26)+SUM($Q23:$Q26)&gt;0,SUM(G23:G26),"")</f>
        <v>465</v>
      </c>
      <c r="H27" s="178">
        <f>IF(ISNUMBER($G27),SUM(H23:H26),"")</f>
        <v>2</v>
      </c>
      <c r="I27" s="308"/>
      <c r="K27" s="309">
        <v>12576</v>
      </c>
      <c r="L27" s="309"/>
      <c r="M27" s="181" t="s">
        <v>14</v>
      </c>
      <c r="N27" s="178">
        <f>IF(ISNUMBER($G27),SUM(N23:N26),"")</f>
        <v>281</v>
      </c>
      <c r="O27" s="180">
        <f>IF(ISNUMBER($G27),SUM(O23:O26),"")</f>
        <v>123</v>
      </c>
      <c r="P27" s="180">
        <f>IF(ISNUMBER($G27),SUM(P23:P26),"")</f>
        <v>5</v>
      </c>
      <c r="Q27" s="179">
        <f>IF(SUM($G23:$G26)+SUM($Q23:$Q26)&gt;0,SUM(Q23:Q26),"")</f>
        <v>404</v>
      </c>
      <c r="R27" s="178">
        <f>IF(ISNUMBER($G27),SUM(R23:R26),"")</f>
        <v>0</v>
      </c>
      <c r="S27" s="308"/>
    </row>
    <row r="28" spans="1:19" ht="12.75" customHeight="1" thickBot="1">
      <c r="A28" s="306" t="s">
        <v>52</v>
      </c>
      <c r="B28" s="306"/>
      <c r="C28" s="198">
        <v>1</v>
      </c>
      <c r="D28" s="197">
        <v>171</v>
      </c>
      <c r="E28" s="196">
        <v>80</v>
      </c>
      <c r="F28" s="196">
        <v>1</v>
      </c>
      <c r="G28" s="195">
        <f>IF(AND(ISBLANK(D28),ISBLANK(E28)),"",D28+E28)</f>
        <v>251</v>
      </c>
      <c r="H28" s="194">
        <f>IF(OR(ISNUMBER($G28),ISNUMBER($Q28)),(SIGN(N($G28)-N($Q28))+1)/2,"")</f>
        <v>1</v>
      </c>
      <c r="I28" s="53"/>
      <c r="K28" s="306" t="s">
        <v>121</v>
      </c>
      <c r="L28" s="306"/>
      <c r="M28" s="198">
        <v>1</v>
      </c>
      <c r="N28" s="197">
        <v>154</v>
      </c>
      <c r="O28" s="196">
        <v>79</v>
      </c>
      <c r="P28" s="196">
        <v>1</v>
      </c>
      <c r="Q28" s="195">
        <f>IF(AND(ISBLANK(N28),ISBLANK(O28)),"",N28+O28)</f>
        <v>233</v>
      </c>
      <c r="R28" s="194">
        <f>IF(ISNUMBER($H28),1-$H28,"")</f>
        <v>0</v>
      </c>
      <c r="S28" s="53"/>
    </row>
    <row r="29" spans="1:19" ht="12.75" customHeight="1">
      <c r="A29" s="306" t="s">
        <v>120</v>
      </c>
      <c r="B29" s="306"/>
      <c r="C29" s="193">
        <v>2</v>
      </c>
      <c r="D29" s="192">
        <v>148</v>
      </c>
      <c r="E29" s="191">
        <v>61</v>
      </c>
      <c r="F29" s="191">
        <v>5</v>
      </c>
      <c r="G29" s="190">
        <f>IF(AND(ISBLANK(D29),ISBLANK(E29)),"",D29+E29)</f>
        <v>209</v>
      </c>
      <c r="H29" s="189">
        <f>IF(OR(ISNUMBER($G29),ISNUMBER($Q29)),(SIGN(N($G29)-N($Q29))+1)/2,"")</f>
        <v>1</v>
      </c>
      <c r="I29" s="53"/>
      <c r="K29" s="306"/>
      <c r="L29" s="306"/>
      <c r="M29" s="193">
        <v>2</v>
      </c>
      <c r="N29" s="192">
        <v>134</v>
      </c>
      <c r="O29" s="191">
        <v>62</v>
      </c>
      <c r="P29" s="191">
        <v>4</v>
      </c>
      <c r="Q29" s="190">
        <f>IF(AND(ISBLANK(N29),ISBLANK(O29)),"",N29+O29)</f>
        <v>196</v>
      </c>
      <c r="R29" s="189">
        <f>IF(ISNUMBER($H29),1-$H29,"")</f>
        <v>0</v>
      </c>
      <c r="S29" s="53"/>
    </row>
    <row r="30" spans="1:19" ht="12.75" customHeight="1" thickBot="1">
      <c r="A30" s="307" t="s">
        <v>41</v>
      </c>
      <c r="B30" s="307"/>
      <c r="C30" s="193">
        <v>3</v>
      </c>
      <c r="D30" s="192"/>
      <c r="E30" s="191"/>
      <c r="F30" s="191"/>
      <c r="G30" s="190">
        <f>IF(AND(ISBLANK(D30),ISBLANK(E30)),"",D30+E30)</f>
      </c>
      <c r="H30" s="189">
        <f>IF(OR(ISNUMBER($G30),ISNUMBER($Q30)),(SIGN(N($G30)-N($Q30))+1)/2,"")</f>
      </c>
      <c r="I30" s="53"/>
      <c r="K30" s="307" t="s">
        <v>119</v>
      </c>
      <c r="L30" s="307"/>
      <c r="M30" s="193">
        <v>3</v>
      </c>
      <c r="N30" s="192"/>
      <c r="O30" s="191"/>
      <c r="P30" s="191"/>
      <c r="Q30" s="190">
        <f>IF(AND(ISBLANK(N30),ISBLANK(O30)),"",N30+O30)</f>
      </c>
      <c r="R30" s="189">
        <f>IF(ISNUMBER($H30),1-$H30,"")</f>
      </c>
      <c r="S30" s="53"/>
    </row>
    <row r="31" spans="1:19" ht="12.75" customHeight="1" thickBot="1">
      <c r="A31" s="307" t="s">
        <v>44</v>
      </c>
      <c r="B31" s="307"/>
      <c r="C31" s="188">
        <v>4</v>
      </c>
      <c r="D31" s="187"/>
      <c r="E31" s="186"/>
      <c r="F31" s="186"/>
      <c r="G31" s="185">
        <f>IF(AND(ISBLANK(D31),ISBLANK(E31)),"",D31+E31)</f>
      </c>
      <c r="H31" s="184">
        <f>IF(OR(ISNUMBER($G31),ISNUMBER($Q31)),(SIGN(N($G31)-N($Q31))+1)/2,"")</f>
      </c>
      <c r="I31" s="308">
        <f>IF(ISNUMBER(H32),(SIGN(1000*($H32-$R32)+$G32-$Q32)+1)/2,"")</f>
        <v>1</v>
      </c>
      <c r="K31" s="307"/>
      <c r="L31" s="307"/>
      <c r="M31" s="188">
        <v>4</v>
      </c>
      <c r="N31" s="187"/>
      <c r="O31" s="186"/>
      <c r="P31" s="186"/>
      <c r="Q31" s="185">
        <f>IF(AND(ISBLANK(N31),ISBLANK(O31)),"",N31+O31)</f>
      </c>
      <c r="R31" s="184">
        <f>IF(ISNUMBER($H31),1-$H31,"")</f>
      </c>
      <c r="S31" s="308">
        <f>IF(ISNUMBER($I31),1-$I31,"")</f>
        <v>0</v>
      </c>
    </row>
    <row r="32" spans="1:19" ht="15.75" customHeight="1" thickBot="1">
      <c r="A32" s="183">
        <v>1037</v>
      </c>
      <c r="B32" s="182"/>
      <c r="C32" s="181" t="s">
        <v>14</v>
      </c>
      <c r="D32" s="178">
        <f>IF(ISNUMBER($G32),SUM(D28:D31),"")</f>
        <v>319</v>
      </c>
      <c r="E32" s="180">
        <f>IF(ISNUMBER($G32),SUM(E28:E31),"")</f>
        <v>141</v>
      </c>
      <c r="F32" s="180">
        <f>IF(ISNUMBER($G32),SUM(F28:F31),"")</f>
        <v>6</v>
      </c>
      <c r="G32" s="179">
        <f>IF(SUM($G28:$G31)+SUM($Q28:$Q31)&gt;0,SUM(G28:G31),"")</f>
        <v>460</v>
      </c>
      <c r="H32" s="178">
        <f>IF(ISNUMBER($G32),SUM(H28:H31),"")</f>
        <v>2</v>
      </c>
      <c r="I32" s="308"/>
      <c r="K32" s="309">
        <v>5957</v>
      </c>
      <c r="L32" s="309"/>
      <c r="M32" s="181" t="s">
        <v>14</v>
      </c>
      <c r="N32" s="178">
        <f>IF(ISNUMBER($G32),SUM(N28:N31),"")</f>
        <v>288</v>
      </c>
      <c r="O32" s="180">
        <f>IF(ISNUMBER($G32),SUM(O28:O31),"")</f>
        <v>141</v>
      </c>
      <c r="P32" s="180">
        <f>IF(ISNUMBER($G32),SUM(P28:P31),"")</f>
        <v>5</v>
      </c>
      <c r="Q32" s="179">
        <f>IF(SUM($G28:$G31)+SUM($Q28:$Q31)&gt;0,SUM(Q28:Q31),"")</f>
        <v>429</v>
      </c>
      <c r="R32" s="178">
        <f>IF(ISNUMBER($G32),SUM(R28:R31),"")</f>
        <v>0</v>
      </c>
      <c r="S32" s="308"/>
    </row>
    <row r="33" spans="1:19" ht="12.75" customHeight="1" thickBot="1">
      <c r="A33" s="306" t="s">
        <v>49</v>
      </c>
      <c r="B33" s="306"/>
      <c r="C33" s="198">
        <v>1</v>
      </c>
      <c r="D33" s="197">
        <v>129</v>
      </c>
      <c r="E33" s="196">
        <v>53</v>
      </c>
      <c r="F33" s="196">
        <v>3</v>
      </c>
      <c r="G33" s="195">
        <f>IF(AND(ISBLANK(D33),ISBLANK(E33)),"",D33+E33)</f>
        <v>182</v>
      </c>
      <c r="H33" s="194">
        <f>IF(OR(ISNUMBER($G33),ISNUMBER($Q33)),(SIGN(N($G33)-N($Q33))+1)/2,"")</f>
        <v>0</v>
      </c>
      <c r="I33" s="53"/>
      <c r="K33" s="306" t="s">
        <v>118</v>
      </c>
      <c r="L33" s="306"/>
      <c r="M33" s="198">
        <v>1</v>
      </c>
      <c r="N33" s="197">
        <v>141</v>
      </c>
      <c r="O33" s="196">
        <v>81</v>
      </c>
      <c r="P33" s="196">
        <v>1</v>
      </c>
      <c r="Q33" s="195">
        <f>IF(AND(ISBLANK(N33),ISBLANK(O33)),"",N33+O33)</f>
        <v>222</v>
      </c>
      <c r="R33" s="194">
        <f>IF(ISNUMBER($H33),1-$H33,"")</f>
        <v>1</v>
      </c>
      <c r="S33" s="53"/>
    </row>
    <row r="34" spans="1:19" ht="12.75" customHeight="1">
      <c r="A34" s="306" t="s">
        <v>117</v>
      </c>
      <c r="B34" s="306"/>
      <c r="C34" s="193">
        <v>2</v>
      </c>
      <c r="D34" s="192">
        <v>152</v>
      </c>
      <c r="E34" s="191">
        <v>63</v>
      </c>
      <c r="F34" s="191">
        <v>5</v>
      </c>
      <c r="G34" s="190">
        <f>IF(AND(ISBLANK(D34),ISBLANK(E34)),"",D34+E34)</f>
        <v>215</v>
      </c>
      <c r="H34" s="189">
        <f>IF(OR(ISNUMBER($G34),ISNUMBER($Q34)),(SIGN(N($G34)-N($Q34))+1)/2,"")</f>
        <v>0</v>
      </c>
      <c r="I34" s="53"/>
      <c r="K34" s="306"/>
      <c r="L34" s="306"/>
      <c r="M34" s="193">
        <v>2</v>
      </c>
      <c r="N34" s="192">
        <v>144</v>
      </c>
      <c r="O34" s="191">
        <v>72</v>
      </c>
      <c r="P34" s="191">
        <v>4</v>
      </c>
      <c r="Q34" s="190">
        <f>IF(AND(ISBLANK(N34),ISBLANK(O34)),"",N34+O34)</f>
        <v>216</v>
      </c>
      <c r="R34" s="189">
        <f>IF(ISNUMBER($H34),1-$H34,"")</f>
        <v>1</v>
      </c>
      <c r="S34" s="53"/>
    </row>
    <row r="35" spans="1:19" ht="12.75" customHeight="1" thickBot="1">
      <c r="A35" s="307" t="s">
        <v>48</v>
      </c>
      <c r="B35" s="307"/>
      <c r="C35" s="193">
        <v>3</v>
      </c>
      <c r="D35" s="192"/>
      <c r="E35" s="191"/>
      <c r="F35" s="191"/>
      <c r="G35" s="190">
        <f>IF(AND(ISBLANK(D35),ISBLANK(E35)),"",D35+E35)</f>
      </c>
      <c r="H35" s="189">
        <f>IF(OR(ISNUMBER($G35),ISNUMBER($Q35)),(SIGN(N($G35)-N($Q35))+1)/2,"")</f>
      </c>
      <c r="I35" s="53"/>
      <c r="K35" s="307" t="s">
        <v>116</v>
      </c>
      <c r="L35" s="307"/>
      <c r="M35" s="193">
        <v>3</v>
      </c>
      <c r="N35" s="192"/>
      <c r="O35" s="191"/>
      <c r="P35" s="191"/>
      <c r="Q35" s="190">
        <f>IF(AND(ISBLANK(N35),ISBLANK(O35)),"",N35+O35)</f>
      </c>
      <c r="R35" s="189">
        <f>IF(ISNUMBER($H35),1-$H35,"")</f>
      </c>
      <c r="S35" s="53"/>
    </row>
    <row r="36" spans="1:19" ht="12.75" customHeight="1" thickBot="1">
      <c r="A36" s="307" t="s">
        <v>44</v>
      </c>
      <c r="B36" s="307"/>
      <c r="C36" s="188">
        <v>4</v>
      </c>
      <c r="D36" s="187"/>
      <c r="E36" s="186"/>
      <c r="F36" s="186"/>
      <c r="G36" s="185">
        <f>IF(AND(ISBLANK(D36),ISBLANK(E36)),"",D36+E36)</f>
      </c>
      <c r="H36" s="184">
        <f>IF(OR(ISNUMBER($G36),ISNUMBER($Q36)),(SIGN(N($G36)-N($Q36))+1)/2,"")</f>
      </c>
      <c r="I36" s="308">
        <f>IF(ISNUMBER(H37),(SIGN(1000*($H37-$R37)+$G37-$Q37)+1)/2,"")</f>
        <v>0</v>
      </c>
      <c r="K36" s="307"/>
      <c r="L36" s="307"/>
      <c r="M36" s="188">
        <v>4</v>
      </c>
      <c r="N36" s="187"/>
      <c r="O36" s="186"/>
      <c r="P36" s="186"/>
      <c r="Q36" s="185">
        <f>IF(AND(ISBLANK(N36),ISBLANK(O36)),"",N36+O36)</f>
      </c>
      <c r="R36" s="184">
        <f>IF(ISNUMBER($H36),1-$H36,"")</f>
      </c>
      <c r="S36" s="308">
        <f>IF(ISNUMBER($I36),1-$I36,"")</f>
        <v>1</v>
      </c>
    </row>
    <row r="37" spans="1:19" ht="15.75" customHeight="1" thickBot="1">
      <c r="A37" s="183">
        <v>10072</v>
      </c>
      <c r="B37" s="182"/>
      <c r="C37" s="181" t="s">
        <v>14</v>
      </c>
      <c r="D37" s="178">
        <f>IF(ISNUMBER($G37),SUM(D33:D36),"")</f>
        <v>281</v>
      </c>
      <c r="E37" s="180">
        <f>IF(ISNUMBER($G37),SUM(E33:E36),"")</f>
        <v>116</v>
      </c>
      <c r="F37" s="180">
        <f>IF(ISNUMBER($G37),SUM(F33:F36),"")</f>
        <v>8</v>
      </c>
      <c r="G37" s="179">
        <f>IF(SUM($G33:$G36)+SUM($Q33:$Q36)&gt;0,SUM(G33:G36),"")</f>
        <v>397</v>
      </c>
      <c r="H37" s="178">
        <f>IF(ISNUMBER($G37),SUM(H33:H36),"")</f>
        <v>0</v>
      </c>
      <c r="I37" s="308"/>
      <c r="K37" s="309">
        <v>15484</v>
      </c>
      <c r="L37" s="309"/>
      <c r="M37" s="181" t="s">
        <v>14</v>
      </c>
      <c r="N37" s="178">
        <f>IF(ISNUMBER($G37),SUM(N33:N36),"")</f>
        <v>285</v>
      </c>
      <c r="O37" s="180">
        <f>IF(ISNUMBER($G37),SUM(O33:O36),"")</f>
        <v>153</v>
      </c>
      <c r="P37" s="180">
        <f>IF(ISNUMBER($G37),SUM(P33:P36),"")</f>
        <v>5</v>
      </c>
      <c r="Q37" s="179">
        <f>IF(SUM($G33:$G36)+SUM($Q33:$Q36)&gt;0,SUM(Q33:Q36),"")</f>
        <v>438</v>
      </c>
      <c r="R37" s="178">
        <f>IF(ISNUMBER($G37),SUM(R33:R36),"")</f>
        <v>2</v>
      </c>
      <c r="S37" s="308"/>
    </row>
    <row r="38" ht="4.5" customHeight="1" thickBot="1"/>
    <row r="39" spans="1:19" ht="19.5" customHeight="1" thickBot="1">
      <c r="A39" s="177"/>
      <c r="B39" s="176"/>
      <c r="C39" s="175" t="s">
        <v>17</v>
      </c>
      <c r="D39" s="174">
        <f>IF(ISNUMBER($G39),SUM(D12,D17,D22,D27,D32,D37),"")</f>
        <v>1798</v>
      </c>
      <c r="E39" s="173">
        <f>IF(ISNUMBER($G39),SUM(E12,E17,E22,E27,E32,E37),"")</f>
        <v>822</v>
      </c>
      <c r="F39" s="173">
        <f>IF(ISNUMBER($G39),SUM(F12,F17,F22,F27,F32,F37),"")</f>
        <v>32</v>
      </c>
      <c r="G39" s="172">
        <f>IF(SUM($G$8:$G$37)+SUM($Q$8:$Q$37)&gt;0,SUM(G12,G17,G22,G27,G32,G37),"")</f>
        <v>2620</v>
      </c>
      <c r="H39" s="171">
        <f>IF(SUM($G$8:$G$37)+SUM($Q$8:$Q$37)&gt;0,SUM(H12,H17,H22,H27,H32,H37),"")</f>
        <v>8</v>
      </c>
      <c r="I39" s="170">
        <f>IF(ISNUMBER($G39),(SIGN($G39-$Q39)+1)/IF(COUNT(I$11,I$16,I$21,I$26,I$31,I$36)&gt;3,1,2),"")</f>
        <v>2</v>
      </c>
      <c r="K39" s="177"/>
      <c r="L39" s="176"/>
      <c r="M39" s="175" t="s">
        <v>17</v>
      </c>
      <c r="N39" s="174">
        <f>IF(ISNUMBER($G39),SUM(N12,N17,N22,N27,N32,N37),"")</f>
        <v>1725</v>
      </c>
      <c r="O39" s="173">
        <f>IF(ISNUMBER($G39),SUM(O12,O17,O22,O27,O32,O37),"")</f>
        <v>804</v>
      </c>
      <c r="P39" s="173">
        <f>IF(ISNUMBER($G39),SUM(P12,P17,P22,P27,P32,P37),"")</f>
        <v>32</v>
      </c>
      <c r="Q39" s="172">
        <f>IF(SUM($G$8:$G$37)+SUM($Q$8:$Q$37)&gt;0,SUM(Q12,Q17,Q22,Q27,Q32,Q37),"")</f>
        <v>2529</v>
      </c>
      <c r="R39" s="171">
        <f>IF(SUM($G$8:$G$37)+SUM($Q$8:$Q$37)&gt;0,SUM(R12,R17,R22,R27,R32,R37),"")</f>
        <v>4</v>
      </c>
      <c r="S39" s="17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310" t="s">
        <v>114</v>
      </c>
      <c r="D41" s="310"/>
      <c r="E41" s="310"/>
      <c r="G41" s="311" t="s">
        <v>19</v>
      </c>
      <c r="H41" s="311"/>
      <c r="I41" s="169">
        <f>IF(ISNUMBER(I$39),SUM(I11,I16,I21,I26,I31,I36,I39),"")</f>
        <v>6</v>
      </c>
      <c r="K41" s="32"/>
      <c r="L41" s="33" t="s">
        <v>18</v>
      </c>
      <c r="M41" s="310" t="s">
        <v>115</v>
      </c>
      <c r="N41" s="310"/>
      <c r="O41" s="310"/>
      <c r="Q41" s="311" t="s">
        <v>19</v>
      </c>
      <c r="R41" s="311"/>
      <c r="S41" s="169">
        <f>IF(ISNUMBER(S$39),SUM(S11,S16,S21,S26,S31,S36,S39),"")</f>
        <v>2</v>
      </c>
    </row>
    <row r="42" spans="1:19" ht="18" customHeight="1">
      <c r="A42" s="32"/>
      <c r="B42" s="33" t="s">
        <v>20</v>
      </c>
      <c r="C42" s="312"/>
      <c r="D42" s="312"/>
      <c r="E42" s="312"/>
      <c r="G42" s="34"/>
      <c r="H42" s="34"/>
      <c r="I42" s="34"/>
      <c r="K42" s="32"/>
      <c r="L42" s="33" t="s">
        <v>20</v>
      </c>
      <c r="M42" s="312"/>
      <c r="N42" s="312"/>
      <c r="O42" s="312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313" t="s">
        <v>114</v>
      </c>
      <c r="D43" s="313"/>
      <c r="E43" s="313"/>
      <c r="F43" s="313"/>
      <c r="G43" s="313"/>
      <c r="H43" s="313"/>
      <c r="I43" s="33"/>
      <c r="J43" s="33"/>
      <c r="K43" s="33" t="s">
        <v>23</v>
      </c>
      <c r="L43" s="314" t="s">
        <v>113</v>
      </c>
      <c r="M43" s="314"/>
      <c r="O43" s="33" t="s">
        <v>20</v>
      </c>
      <c r="P43" s="313"/>
      <c r="Q43" s="313"/>
      <c r="R43" s="313"/>
      <c r="S43" s="31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SLAVIA PRAHA – KK KOSMONOSY B</v>
      </c>
    </row>
    <row r="46" spans="2:11" ht="19.5" customHeight="1">
      <c r="B46" s="30" t="s">
        <v>24</v>
      </c>
      <c r="C46" s="315">
        <v>0.7291666666666666</v>
      </c>
      <c r="D46" s="315"/>
      <c r="I46" s="30" t="s">
        <v>25</v>
      </c>
      <c r="J46" s="316">
        <v>21</v>
      </c>
      <c r="K46" s="316"/>
    </row>
    <row r="47" spans="2:19" ht="19.5" customHeight="1">
      <c r="B47" s="30" t="s">
        <v>26</v>
      </c>
      <c r="C47" s="318">
        <v>0.9166666666666666</v>
      </c>
      <c r="D47" s="318"/>
      <c r="I47" s="30" t="s">
        <v>27</v>
      </c>
      <c r="J47" s="319">
        <v>10</v>
      </c>
      <c r="K47" s="319"/>
      <c r="P47" s="30" t="s">
        <v>28</v>
      </c>
      <c r="Q47" s="320">
        <v>43706</v>
      </c>
      <c r="R47" s="320"/>
      <c r="S47" s="320"/>
    </row>
    <row r="48" ht="9.75" customHeight="1"/>
    <row r="49" spans="1:19" ht="15" customHeight="1">
      <c r="A49" s="321" t="s">
        <v>29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</row>
    <row r="50" spans="1:19" ht="81" customHeight="1">
      <c r="A50" s="322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</row>
    <row r="51" ht="4.5" customHeight="1"/>
    <row r="52" spans="1:19" ht="15" customHeight="1">
      <c r="A52" s="321" t="s">
        <v>30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</row>
    <row r="53" spans="1:19" ht="6" customHeight="1">
      <c r="A53" s="16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66"/>
    </row>
    <row r="54" spans="1:19" ht="21" customHeight="1">
      <c r="A54" s="167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166"/>
    </row>
    <row r="55" spans="1:19" ht="21" customHeight="1">
      <c r="A55" s="165"/>
      <c r="B55" s="162" t="s">
        <v>31</v>
      </c>
      <c r="C55" s="161"/>
      <c r="D55" s="163"/>
      <c r="E55" s="162" t="s">
        <v>32</v>
      </c>
      <c r="F55" s="161"/>
      <c r="G55" s="161"/>
      <c r="H55" s="161"/>
      <c r="I55" s="163"/>
      <c r="J55" s="10"/>
      <c r="K55" s="164"/>
      <c r="L55" s="162" t="s">
        <v>31</v>
      </c>
      <c r="M55" s="161"/>
      <c r="N55" s="163"/>
      <c r="O55" s="162" t="s">
        <v>32</v>
      </c>
      <c r="P55" s="161"/>
      <c r="Q55" s="161"/>
      <c r="R55" s="161"/>
      <c r="S55" s="160"/>
    </row>
    <row r="56" spans="1:19" ht="21" customHeight="1">
      <c r="A56" s="159" t="s">
        <v>33</v>
      </c>
      <c r="B56" s="155" t="s">
        <v>34</v>
      </c>
      <c r="C56" s="157"/>
      <c r="D56" s="156" t="s">
        <v>35</v>
      </c>
      <c r="E56" s="155" t="s">
        <v>34</v>
      </c>
      <c r="F56" s="154"/>
      <c r="G56" s="154"/>
      <c r="H56" s="153"/>
      <c r="I56" s="156" t="s">
        <v>35</v>
      </c>
      <c r="J56" s="10"/>
      <c r="K56" s="158" t="s">
        <v>33</v>
      </c>
      <c r="L56" s="155" t="s">
        <v>34</v>
      </c>
      <c r="M56" s="157"/>
      <c r="N56" s="156" t="s">
        <v>35</v>
      </c>
      <c r="O56" s="155" t="s">
        <v>34</v>
      </c>
      <c r="P56" s="154"/>
      <c r="Q56" s="154"/>
      <c r="R56" s="153"/>
      <c r="S56" s="152" t="s">
        <v>35</v>
      </c>
    </row>
    <row r="57" spans="1:19" ht="21" customHeight="1">
      <c r="A57" s="151">
        <v>1</v>
      </c>
      <c r="B57" s="317"/>
      <c r="C57" s="317"/>
      <c r="D57" s="149"/>
      <c r="E57" s="317"/>
      <c r="F57" s="317"/>
      <c r="G57" s="317"/>
      <c r="H57" s="317"/>
      <c r="I57" s="149"/>
      <c r="J57" s="10"/>
      <c r="K57" s="150"/>
      <c r="L57" s="317"/>
      <c r="M57" s="317"/>
      <c r="N57" s="149"/>
      <c r="O57" s="317"/>
      <c r="P57" s="317"/>
      <c r="Q57" s="317"/>
      <c r="R57" s="317"/>
      <c r="S57" s="148"/>
    </row>
    <row r="58" spans="1:19" ht="21" customHeight="1">
      <c r="A58" s="151"/>
      <c r="B58" s="317"/>
      <c r="C58" s="317"/>
      <c r="D58" s="149"/>
      <c r="E58" s="317"/>
      <c r="F58" s="317"/>
      <c r="G58" s="317"/>
      <c r="H58" s="317"/>
      <c r="I58" s="149"/>
      <c r="J58" s="10"/>
      <c r="K58" s="150"/>
      <c r="L58" s="317"/>
      <c r="M58" s="317"/>
      <c r="N58" s="149"/>
      <c r="O58" s="317"/>
      <c r="P58" s="317"/>
      <c r="Q58" s="317"/>
      <c r="R58" s="317"/>
      <c r="S58" s="148"/>
    </row>
    <row r="59" spans="1:19" ht="12" customHeight="1">
      <c r="A59" s="14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5"/>
    </row>
    <row r="60" ht="4.5" customHeight="1"/>
    <row r="61" spans="1:19" ht="15" customHeight="1">
      <c r="A61" s="323" t="s">
        <v>36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</row>
    <row r="62" spans="1:19" ht="81" customHeight="1">
      <c r="A62" s="32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ht="4.5" customHeight="1"/>
    <row r="64" spans="1:19" ht="15" customHeight="1">
      <c r="A64" s="321" t="s">
        <v>37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</row>
    <row r="65" spans="1:19" ht="81" customHeight="1">
      <c r="A65" s="322" t="s">
        <v>112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</row>
    <row r="66" spans="1:8" ht="30" customHeight="1">
      <c r="A66" s="144"/>
      <c r="B66" s="143" t="s">
        <v>38</v>
      </c>
      <c r="C66" s="325" t="s">
        <v>111</v>
      </c>
      <c r="D66" s="325"/>
      <c r="E66" s="325"/>
      <c r="F66" s="325"/>
      <c r="G66" s="325"/>
      <c r="H66" s="325"/>
    </row>
  </sheetData>
  <sheetProtection password="FC6B" sheet="1"/>
  <mergeCells count="87">
    <mergeCell ref="A61:S61"/>
    <mergeCell ref="A62:S62"/>
    <mergeCell ref="A64:S64"/>
    <mergeCell ref="A65:S65"/>
    <mergeCell ref="C66:H66"/>
    <mergeCell ref="B57:C57"/>
    <mergeCell ref="E57:H57"/>
    <mergeCell ref="L57:M57"/>
    <mergeCell ref="O57:R57"/>
    <mergeCell ref="B58:C58"/>
    <mergeCell ref="E58:H58"/>
    <mergeCell ref="L58:M58"/>
    <mergeCell ref="O58:R58"/>
    <mergeCell ref="C47:D47"/>
    <mergeCell ref="J47:K47"/>
    <mergeCell ref="Q47:S47"/>
    <mergeCell ref="A49:S49"/>
    <mergeCell ref="A50:S50"/>
    <mergeCell ref="A52:S52"/>
    <mergeCell ref="C42:E42"/>
    <mergeCell ref="M42:O42"/>
    <mergeCell ref="C43:H43"/>
    <mergeCell ref="L43:M43"/>
    <mergeCell ref="P43:S43"/>
    <mergeCell ref="C46:D46"/>
    <mergeCell ref="J46:K46"/>
    <mergeCell ref="A35:B36"/>
    <mergeCell ref="K35:L36"/>
    <mergeCell ref="I36:I37"/>
    <mergeCell ref="S36:S37"/>
    <mergeCell ref="K37:L37"/>
    <mergeCell ref="C41:E41"/>
    <mergeCell ref="G41:H41"/>
    <mergeCell ref="M41:O41"/>
    <mergeCell ref="Q41:R41"/>
    <mergeCell ref="A30:B31"/>
    <mergeCell ref="K30:L31"/>
    <mergeCell ref="I31:I32"/>
    <mergeCell ref="S31:S32"/>
    <mergeCell ref="K32:L32"/>
    <mergeCell ref="A33:B34"/>
    <mergeCell ref="K33:L34"/>
    <mergeCell ref="A25:B26"/>
    <mergeCell ref="K25:L26"/>
    <mergeCell ref="I26:I27"/>
    <mergeCell ref="S26:S27"/>
    <mergeCell ref="K27:L27"/>
    <mergeCell ref="A28:B29"/>
    <mergeCell ref="K28:L29"/>
    <mergeCell ref="A20:B21"/>
    <mergeCell ref="K20:L21"/>
    <mergeCell ref="I21:I22"/>
    <mergeCell ref="S21:S22"/>
    <mergeCell ref="A23:B24"/>
    <mergeCell ref="K23:L24"/>
    <mergeCell ref="A15:B16"/>
    <mergeCell ref="K15:L16"/>
    <mergeCell ref="I16:I17"/>
    <mergeCell ref="S16:S17"/>
    <mergeCell ref="A18:B19"/>
    <mergeCell ref="K18:L19"/>
    <mergeCell ref="A10:B11"/>
    <mergeCell ref="K10:L11"/>
    <mergeCell ref="I11:I12"/>
    <mergeCell ref="S11:S12"/>
    <mergeCell ref="K12:L12"/>
    <mergeCell ref="A13:B14"/>
    <mergeCell ref="K13:L14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26" customWidth="1"/>
    <col min="2" max="2" width="15.7109375" style="326" customWidth="1"/>
    <col min="3" max="3" width="5.7109375" style="326" customWidth="1"/>
    <col min="4" max="5" width="6.7109375" style="326" customWidth="1"/>
    <col min="6" max="6" width="4.7109375" style="326" customWidth="1"/>
    <col min="7" max="7" width="6.7109375" style="326" customWidth="1"/>
    <col min="8" max="8" width="6.28125" style="326" customWidth="1"/>
    <col min="9" max="9" width="6.7109375" style="326" customWidth="1"/>
    <col min="10" max="10" width="1.7109375" style="326" customWidth="1"/>
    <col min="11" max="11" width="10.7109375" style="326" customWidth="1"/>
    <col min="12" max="12" width="15.7109375" style="326" customWidth="1"/>
    <col min="13" max="13" width="5.7109375" style="326" customWidth="1"/>
    <col min="14" max="15" width="6.7109375" style="326" customWidth="1"/>
    <col min="16" max="16" width="4.7109375" style="326" customWidth="1"/>
    <col min="17" max="17" width="6.7109375" style="326" customWidth="1"/>
    <col min="18" max="18" width="6.28125" style="326" customWidth="1"/>
    <col min="19" max="19" width="6.7109375" style="326" customWidth="1"/>
    <col min="20" max="16384" width="9.140625" style="326" customWidth="1"/>
  </cols>
  <sheetData>
    <row r="1" spans="2:19" ht="26.25">
      <c r="B1" s="455" t="s">
        <v>0</v>
      </c>
      <c r="C1" s="455"/>
      <c r="D1" s="454" t="s">
        <v>1</v>
      </c>
      <c r="E1" s="454"/>
      <c r="F1" s="454"/>
      <c r="G1" s="454"/>
      <c r="H1" s="454"/>
      <c r="I1" s="454"/>
      <c r="K1" s="373" t="s">
        <v>2</v>
      </c>
      <c r="L1" s="453" t="s">
        <v>153</v>
      </c>
      <c r="M1" s="453"/>
      <c r="N1" s="453"/>
      <c r="O1" s="452" t="s">
        <v>3</v>
      </c>
      <c r="P1" s="452"/>
      <c r="Q1" s="451">
        <v>43062</v>
      </c>
      <c r="R1" s="450"/>
      <c r="S1" s="450"/>
    </row>
    <row r="2" spans="2:3" ht="6" customHeight="1" thickBot="1">
      <c r="B2" s="449"/>
      <c r="C2" s="449"/>
    </row>
    <row r="3" spans="1:19" ht="19.5" customHeight="1" thickBot="1">
      <c r="A3" s="448" t="s">
        <v>4</v>
      </c>
      <c r="B3" s="447" t="s">
        <v>152</v>
      </c>
      <c r="C3" s="446"/>
      <c r="D3" s="446"/>
      <c r="E3" s="446"/>
      <c r="F3" s="446"/>
      <c r="G3" s="446"/>
      <c r="H3" s="446"/>
      <c r="I3" s="445"/>
      <c r="K3" s="448" t="s">
        <v>5</v>
      </c>
      <c r="L3" s="447" t="s">
        <v>151</v>
      </c>
      <c r="M3" s="446"/>
      <c r="N3" s="446"/>
      <c r="O3" s="446"/>
      <c r="P3" s="446"/>
      <c r="Q3" s="446"/>
      <c r="R3" s="446"/>
      <c r="S3" s="445"/>
    </row>
    <row r="4" ht="4.5" customHeight="1" thickBot="1"/>
    <row r="5" spans="1:19" ht="12.75" customHeight="1">
      <c r="A5" s="444" t="s">
        <v>6</v>
      </c>
      <c r="B5" s="443"/>
      <c r="C5" s="442" t="s">
        <v>7</v>
      </c>
      <c r="D5" s="441" t="s">
        <v>8</v>
      </c>
      <c r="E5" s="440"/>
      <c r="F5" s="440"/>
      <c r="G5" s="439"/>
      <c r="H5" s="438" t="s">
        <v>9</v>
      </c>
      <c r="I5" s="437"/>
      <c r="K5" s="444" t="s">
        <v>6</v>
      </c>
      <c r="L5" s="443"/>
      <c r="M5" s="442" t="s">
        <v>7</v>
      </c>
      <c r="N5" s="441" t="s">
        <v>8</v>
      </c>
      <c r="O5" s="440"/>
      <c r="P5" s="440"/>
      <c r="Q5" s="439"/>
      <c r="R5" s="438" t="s">
        <v>9</v>
      </c>
      <c r="S5" s="437"/>
    </row>
    <row r="6" spans="1:19" ht="12.75" customHeight="1" thickBot="1">
      <c r="A6" s="436" t="s">
        <v>10</v>
      </c>
      <c r="B6" s="435"/>
      <c r="C6" s="434"/>
      <c r="D6" s="433" t="s">
        <v>11</v>
      </c>
      <c r="E6" s="432" t="s">
        <v>12</v>
      </c>
      <c r="F6" s="432" t="s">
        <v>13</v>
      </c>
      <c r="G6" s="431" t="s">
        <v>14</v>
      </c>
      <c r="H6" s="430" t="s">
        <v>15</v>
      </c>
      <c r="I6" s="429" t="s">
        <v>16</v>
      </c>
      <c r="K6" s="436" t="s">
        <v>10</v>
      </c>
      <c r="L6" s="435"/>
      <c r="M6" s="434"/>
      <c r="N6" s="433" t="s">
        <v>11</v>
      </c>
      <c r="O6" s="432" t="s">
        <v>12</v>
      </c>
      <c r="P6" s="432" t="s">
        <v>13</v>
      </c>
      <c r="Q6" s="431" t="s">
        <v>14</v>
      </c>
      <c r="R6" s="430" t="s">
        <v>15</v>
      </c>
      <c r="S6" s="429" t="s">
        <v>16</v>
      </c>
    </row>
    <row r="7" spans="1:12" ht="4.5" customHeight="1" thickBot="1">
      <c r="A7" s="428"/>
      <c r="B7" s="428"/>
      <c r="K7" s="428"/>
      <c r="L7" s="428"/>
    </row>
    <row r="8" spans="1:19" ht="12.75" customHeight="1">
      <c r="A8" s="427" t="s">
        <v>150</v>
      </c>
      <c r="B8" s="426"/>
      <c r="C8" s="425">
        <v>1</v>
      </c>
      <c r="D8" s="424">
        <v>150</v>
      </c>
      <c r="E8" s="423">
        <v>60</v>
      </c>
      <c r="F8" s="423">
        <v>5</v>
      </c>
      <c r="G8" s="422">
        <f>IF(AND(ISBLANK(D8),ISBLANK(E8)),"",D8+E8)</f>
        <v>210</v>
      </c>
      <c r="H8" s="421">
        <f>IF(OR(ISNUMBER($G8),ISNUMBER($Q8)),(SIGN(N($G8)-N($Q8))+1)/2,"")</f>
        <v>1</v>
      </c>
      <c r="I8" s="411"/>
      <c r="K8" s="427" t="s">
        <v>140</v>
      </c>
      <c r="L8" s="426"/>
      <c r="M8" s="425">
        <v>1</v>
      </c>
      <c r="N8" s="424">
        <v>136</v>
      </c>
      <c r="O8" s="423">
        <v>71</v>
      </c>
      <c r="P8" s="423">
        <v>0</v>
      </c>
      <c r="Q8" s="422">
        <f>IF(AND(ISBLANK(N8),ISBLANK(O8)),"",N8+O8)</f>
        <v>207</v>
      </c>
      <c r="R8" s="421">
        <f>IF(ISNUMBER($H8),1-$H8,"")</f>
        <v>0</v>
      </c>
      <c r="S8" s="411"/>
    </row>
    <row r="9" spans="1:19" ht="12.75" customHeight="1">
      <c r="A9" s="420"/>
      <c r="B9" s="419"/>
      <c r="C9" s="416">
        <v>2</v>
      </c>
      <c r="D9" s="415">
        <v>139</v>
      </c>
      <c r="E9" s="414">
        <v>70</v>
      </c>
      <c r="F9" s="414">
        <v>1</v>
      </c>
      <c r="G9" s="413">
        <f>IF(AND(ISBLANK(D9),ISBLANK(E9)),"",D9+E9)</f>
        <v>209</v>
      </c>
      <c r="H9" s="412">
        <f>IF(OR(ISNUMBER($G9),ISNUMBER($Q9)),(SIGN(N($G9)-N($Q9))+1)/2,"")</f>
        <v>1</v>
      </c>
      <c r="I9" s="411"/>
      <c r="K9" s="420"/>
      <c r="L9" s="419"/>
      <c r="M9" s="416">
        <v>2</v>
      </c>
      <c r="N9" s="415">
        <v>133</v>
      </c>
      <c r="O9" s="414">
        <v>58</v>
      </c>
      <c r="P9" s="414">
        <v>3</v>
      </c>
      <c r="Q9" s="413">
        <f>IF(AND(ISBLANK(N9),ISBLANK(O9)),"",N9+O9)</f>
        <v>191</v>
      </c>
      <c r="R9" s="412">
        <f>IF(ISNUMBER($H9),1-$H9,"")</f>
        <v>0</v>
      </c>
      <c r="S9" s="411"/>
    </row>
    <row r="10" spans="1:19" ht="12.75" customHeight="1" thickBot="1">
      <c r="A10" s="418" t="s">
        <v>48</v>
      </c>
      <c r="B10" s="417"/>
      <c r="C10" s="416">
        <v>3</v>
      </c>
      <c r="D10" s="415"/>
      <c r="E10" s="414"/>
      <c r="F10" s="414"/>
      <c r="G10" s="413">
        <f>IF(AND(ISBLANK(D10),ISBLANK(E10)),"",D10+E10)</f>
      </c>
      <c r="H10" s="412">
        <f>IF(OR(ISNUMBER($G10),ISNUMBER($Q10)),(SIGN(N($G10)-N($Q10))+1)/2,"")</f>
      </c>
      <c r="I10" s="411"/>
      <c r="K10" s="418" t="s">
        <v>40</v>
      </c>
      <c r="L10" s="417"/>
      <c r="M10" s="416">
        <v>3</v>
      </c>
      <c r="N10" s="415"/>
      <c r="O10" s="414"/>
      <c r="P10" s="414"/>
      <c r="Q10" s="413">
        <f>IF(AND(ISBLANK(N10),ISBLANK(O10)),"",N10+O10)</f>
      </c>
      <c r="R10" s="412">
        <f>IF(ISNUMBER($H10),1-$H10,"")</f>
      </c>
      <c r="S10" s="411"/>
    </row>
    <row r="11" spans="1:19" ht="12.75" customHeight="1">
      <c r="A11" s="410"/>
      <c r="B11" s="409"/>
      <c r="C11" s="408">
        <v>4</v>
      </c>
      <c r="D11" s="407"/>
      <c r="E11" s="406"/>
      <c r="F11" s="406"/>
      <c r="G11" s="405">
        <f>IF(AND(ISBLANK(D11),ISBLANK(E11)),"",D11+E11)</f>
      </c>
      <c r="H11" s="404">
        <f>IF(OR(ISNUMBER($G11),ISNUMBER($Q11)),(SIGN(N($G11)-N($Q11))+1)/2,"")</f>
      </c>
      <c r="I11" s="403">
        <f>IF(ISNUMBER(H12),(SIGN(1000*($H12-$R12)+$G12-$Q12)+1)/2,"")</f>
        <v>1</v>
      </c>
      <c r="K11" s="410"/>
      <c r="L11" s="409"/>
      <c r="M11" s="408">
        <v>4</v>
      </c>
      <c r="N11" s="407"/>
      <c r="O11" s="406"/>
      <c r="P11" s="406"/>
      <c r="Q11" s="405">
        <f>IF(AND(ISBLANK(N11),ISBLANK(O11)),"",N11+O11)</f>
      </c>
      <c r="R11" s="404">
        <f>IF(ISNUMBER($H11),1-$H11,"")</f>
      </c>
      <c r="S11" s="403">
        <f>IF(ISNUMBER($I11),1-$I11,"")</f>
        <v>0</v>
      </c>
    </row>
    <row r="12" spans="1:19" ht="15.75" customHeight="1" thickBot="1">
      <c r="A12" s="402">
        <v>1349</v>
      </c>
      <c r="B12" s="401"/>
      <c r="C12" s="400" t="s">
        <v>14</v>
      </c>
      <c r="D12" s="397">
        <f>IF(ISNUMBER($G12),SUM(D8:D11),"")</f>
        <v>289</v>
      </c>
      <c r="E12" s="399">
        <f>IF(ISNUMBER($G12),SUM(E8:E11),"")</f>
        <v>130</v>
      </c>
      <c r="F12" s="399">
        <f>IF(ISNUMBER($G12),SUM(F8:F11),"")</f>
        <v>6</v>
      </c>
      <c r="G12" s="398">
        <f>IF(SUM($G8:$G11)+SUM($Q8:$Q11)&gt;0,SUM(G8:G11),"")</f>
        <v>419</v>
      </c>
      <c r="H12" s="397">
        <f>IF(ISNUMBER($G12),SUM(H8:H11),"")</f>
        <v>2</v>
      </c>
      <c r="I12" s="396"/>
      <c r="K12" s="402">
        <v>1914</v>
      </c>
      <c r="L12" s="401"/>
      <c r="M12" s="400" t="s">
        <v>14</v>
      </c>
      <c r="N12" s="397">
        <f>IF(ISNUMBER($G12),SUM(N8:N11),"")</f>
        <v>269</v>
      </c>
      <c r="O12" s="399">
        <f>IF(ISNUMBER($G12),SUM(O8:O11),"")</f>
        <v>129</v>
      </c>
      <c r="P12" s="399">
        <f>IF(ISNUMBER($G12),SUM(P8:P11),"")</f>
        <v>3</v>
      </c>
      <c r="Q12" s="398">
        <f>IF(SUM($G8:$G11)+SUM($Q8:$Q11)&gt;0,SUM(Q8:Q11),"")</f>
        <v>398</v>
      </c>
      <c r="R12" s="397">
        <f>IF(ISNUMBER($G12),SUM(R8:R11),"")</f>
        <v>0</v>
      </c>
      <c r="S12" s="396"/>
    </row>
    <row r="13" spans="1:19" ht="12.75" customHeight="1">
      <c r="A13" s="427" t="s">
        <v>149</v>
      </c>
      <c r="B13" s="426"/>
      <c r="C13" s="425">
        <v>1</v>
      </c>
      <c r="D13" s="424">
        <v>129</v>
      </c>
      <c r="E13" s="423">
        <v>61</v>
      </c>
      <c r="F13" s="423">
        <v>3</v>
      </c>
      <c r="G13" s="422">
        <f>IF(AND(ISBLANK(D13),ISBLANK(E13)),"",D13+E13)</f>
        <v>190</v>
      </c>
      <c r="H13" s="421">
        <f>IF(OR(ISNUMBER($G13),ISNUMBER($Q13)),(SIGN(N($G13)-N($Q13))+1)/2,"")</f>
        <v>0</v>
      </c>
      <c r="I13" s="411"/>
      <c r="K13" s="427" t="s">
        <v>143</v>
      </c>
      <c r="L13" s="426"/>
      <c r="M13" s="425">
        <v>1</v>
      </c>
      <c r="N13" s="424">
        <v>160</v>
      </c>
      <c r="O13" s="423">
        <v>60</v>
      </c>
      <c r="P13" s="423">
        <v>4</v>
      </c>
      <c r="Q13" s="422">
        <f>IF(AND(ISBLANK(N13),ISBLANK(O13)),"",N13+O13)</f>
        <v>220</v>
      </c>
      <c r="R13" s="421">
        <f>IF(ISNUMBER($H13),1-$H13,"")</f>
        <v>1</v>
      </c>
      <c r="S13" s="411"/>
    </row>
    <row r="14" spans="1:19" ht="12.75" customHeight="1">
      <c r="A14" s="420"/>
      <c r="B14" s="419"/>
      <c r="C14" s="416">
        <v>2</v>
      </c>
      <c r="D14" s="415">
        <v>149</v>
      </c>
      <c r="E14" s="414">
        <v>54</v>
      </c>
      <c r="F14" s="414">
        <v>2</v>
      </c>
      <c r="G14" s="413">
        <f>IF(AND(ISBLANK(D14),ISBLANK(E14)),"",D14+E14)</f>
        <v>203</v>
      </c>
      <c r="H14" s="412">
        <f>IF(OR(ISNUMBER($G14),ISNUMBER($Q14)),(SIGN(N($G14)-N($Q14))+1)/2,"")</f>
        <v>1</v>
      </c>
      <c r="I14" s="411"/>
      <c r="K14" s="420"/>
      <c r="L14" s="419"/>
      <c r="M14" s="416">
        <v>2</v>
      </c>
      <c r="N14" s="415">
        <v>136</v>
      </c>
      <c r="O14" s="414">
        <v>26</v>
      </c>
      <c r="P14" s="414">
        <v>12</v>
      </c>
      <c r="Q14" s="413">
        <f>IF(AND(ISBLANK(N14),ISBLANK(O14)),"",N14+O14)</f>
        <v>162</v>
      </c>
      <c r="R14" s="412">
        <f>IF(ISNUMBER($H14),1-$H14,"")</f>
        <v>0</v>
      </c>
      <c r="S14" s="411"/>
    </row>
    <row r="15" spans="1:19" ht="12.75" customHeight="1" thickBot="1">
      <c r="A15" s="418" t="s">
        <v>148</v>
      </c>
      <c r="B15" s="417"/>
      <c r="C15" s="416">
        <v>3</v>
      </c>
      <c r="D15" s="415"/>
      <c r="E15" s="414"/>
      <c r="F15" s="414"/>
      <c r="G15" s="413">
        <f>IF(AND(ISBLANK(D15),ISBLANK(E15)),"",D15+E15)</f>
      </c>
      <c r="H15" s="412">
        <f>IF(OR(ISNUMBER($G15),ISNUMBER($Q15)),(SIGN(N($G15)-N($Q15))+1)/2,"")</f>
      </c>
      <c r="I15" s="411"/>
      <c r="K15" s="418" t="s">
        <v>39</v>
      </c>
      <c r="L15" s="417"/>
      <c r="M15" s="416">
        <v>3</v>
      </c>
      <c r="N15" s="415"/>
      <c r="O15" s="414"/>
      <c r="P15" s="414"/>
      <c r="Q15" s="413">
        <f>IF(AND(ISBLANK(N15),ISBLANK(O15)),"",N15+O15)</f>
      </c>
      <c r="R15" s="412">
        <f>IF(ISNUMBER($H15),1-$H15,"")</f>
      </c>
      <c r="S15" s="411"/>
    </row>
    <row r="16" spans="1:19" ht="12.75" customHeight="1">
      <c r="A16" s="410"/>
      <c r="B16" s="409"/>
      <c r="C16" s="408">
        <v>4</v>
      </c>
      <c r="D16" s="407"/>
      <c r="E16" s="406"/>
      <c r="F16" s="406"/>
      <c r="G16" s="405">
        <f>IF(AND(ISBLANK(D16),ISBLANK(E16)),"",D16+E16)</f>
      </c>
      <c r="H16" s="404">
        <f>IF(OR(ISNUMBER($G16),ISNUMBER($Q16)),(SIGN(N($G16)-N($Q16))+1)/2,"")</f>
      </c>
      <c r="I16" s="403">
        <f>IF(ISNUMBER(H17),(SIGN(1000*($H17-$R17)+$G17-$Q17)+1)/2,"")</f>
        <v>1</v>
      </c>
      <c r="K16" s="410"/>
      <c r="L16" s="409"/>
      <c r="M16" s="408">
        <v>4</v>
      </c>
      <c r="N16" s="407"/>
      <c r="O16" s="406"/>
      <c r="P16" s="406"/>
      <c r="Q16" s="405">
        <f>IF(AND(ISBLANK(N16),ISBLANK(O16)),"",N16+O16)</f>
      </c>
      <c r="R16" s="404">
        <f>IF(ISNUMBER($H16),1-$H16,"")</f>
      </c>
      <c r="S16" s="403">
        <f>IF(ISNUMBER($I16),1-$I16,"")</f>
        <v>0</v>
      </c>
    </row>
    <row r="17" spans="1:19" ht="15.75" customHeight="1" thickBot="1">
      <c r="A17" s="402">
        <v>10595</v>
      </c>
      <c r="B17" s="401"/>
      <c r="C17" s="400" t="s">
        <v>14</v>
      </c>
      <c r="D17" s="397">
        <f>IF(ISNUMBER($G17),SUM(D13:D16),"")</f>
        <v>278</v>
      </c>
      <c r="E17" s="399">
        <f>IF(ISNUMBER($G17),SUM(E13:E16),"")</f>
        <v>115</v>
      </c>
      <c r="F17" s="399">
        <f>IF(ISNUMBER($G17),SUM(F13:F16),"")</f>
        <v>5</v>
      </c>
      <c r="G17" s="398">
        <f>IF(SUM($G13:$G16)+SUM($Q13:$Q16)&gt;0,SUM(G13:G16),"")</f>
        <v>393</v>
      </c>
      <c r="H17" s="397">
        <f>IF(ISNUMBER($G17),SUM(H13:H16),"")</f>
        <v>1</v>
      </c>
      <c r="I17" s="396"/>
      <c r="K17" s="402">
        <v>1912</v>
      </c>
      <c r="L17" s="401"/>
      <c r="M17" s="400" t="s">
        <v>14</v>
      </c>
      <c r="N17" s="397">
        <f>IF(ISNUMBER($G17),SUM(N13:N16),"")</f>
        <v>296</v>
      </c>
      <c r="O17" s="399">
        <f>IF(ISNUMBER($G17),SUM(O13:O16),"")</f>
        <v>86</v>
      </c>
      <c r="P17" s="399">
        <f>IF(ISNUMBER($G17),SUM(P13:P16),"")</f>
        <v>16</v>
      </c>
      <c r="Q17" s="398">
        <f>IF(SUM($G13:$G16)+SUM($Q13:$Q16)&gt;0,SUM(Q13:Q16),"")</f>
        <v>382</v>
      </c>
      <c r="R17" s="397">
        <f>IF(ISNUMBER($G17),SUM(R13:R16),"")</f>
        <v>1</v>
      </c>
      <c r="S17" s="396"/>
    </row>
    <row r="18" spans="1:19" ht="12.75" customHeight="1">
      <c r="A18" s="427" t="s">
        <v>147</v>
      </c>
      <c r="B18" s="426"/>
      <c r="C18" s="425">
        <v>1</v>
      </c>
      <c r="D18" s="424">
        <v>154</v>
      </c>
      <c r="E18" s="423">
        <v>53</v>
      </c>
      <c r="F18" s="423">
        <v>5</v>
      </c>
      <c r="G18" s="422">
        <f>IF(AND(ISBLANK(D18),ISBLANK(E18)),"",D18+E18)</f>
        <v>207</v>
      </c>
      <c r="H18" s="421">
        <f>IF(OR(ISNUMBER($G18),ISNUMBER($Q18)),(SIGN(N($G18)-N($Q18))+1)/2,"")</f>
        <v>1</v>
      </c>
      <c r="I18" s="411"/>
      <c r="K18" s="427" t="s">
        <v>146</v>
      </c>
      <c r="L18" s="426"/>
      <c r="M18" s="425">
        <v>1</v>
      </c>
      <c r="N18" s="424">
        <v>145</v>
      </c>
      <c r="O18" s="423">
        <v>53</v>
      </c>
      <c r="P18" s="423">
        <v>5</v>
      </c>
      <c r="Q18" s="422">
        <f>IF(AND(ISBLANK(N18),ISBLANK(O18)),"",N18+O18)</f>
        <v>198</v>
      </c>
      <c r="R18" s="421">
        <f>IF(ISNUMBER($H18),1-$H18,"")</f>
        <v>0</v>
      </c>
      <c r="S18" s="411"/>
    </row>
    <row r="19" spans="1:19" ht="12.75" customHeight="1">
      <c r="A19" s="420"/>
      <c r="B19" s="419"/>
      <c r="C19" s="416">
        <v>2</v>
      </c>
      <c r="D19" s="415">
        <v>147</v>
      </c>
      <c r="E19" s="414">
        <v>70</v>
      </c>
      <c r="F19" s="414">
        <v>2</v>
      </c>
      <c r="G19" s="413">
        <f>IF(AND(ISBLANK(D19),ISBLANK(E19)),"",D19+E19)</f>
        <v>217</v>
      </c>
      <c r="H19" s="412">
        <f>IF(OR(ISNUMBER($G19),ISNUMBER($Q19)),(SIGN(N($G19)-N($Q19))+1)/2,"")</f>
        <v>1</v>
      </c>
      <c r="I19" s="411"/>
      <c r="K19" s="420"/>
      <c r="L19" s="419"/>
      <c r="M19" s="416">
        <v>2</v>
      </c>
      <c r="N19" s="415">
        <v>157</v>
      </c>
      <c r="O19" s="414">
        <v>56</v>
      </c>
      <c r="P19" s="414">
        <v>7</v>
      </c>
      <c r="Q19" s="413">
        <f>IF(AND(ISBLANK(N19),ISBLANK(O19)),"",N19+O19)</f>
        <v>213</v>
      </c>
      <c r="R19" s="412">
        <f>IF(ISNUMBER($H19),1-$H19,"")</f>
        <v>0</v>
      </c>
      <c r="S19" s="411"/>
    </row>
    <row r="20" spans="1:19" ht="12.75" customHeight="1" thickBot="1">
      <c r="A20" s="418" t="s">
        <v>80</v>
      </c>
      <c r="B20" s="417"/>
      <c r="C20" s="416">
        <v>3</v>
      </c>
      <c r="D20" s="415"/>
      <c r="E20" s="414"/>
      <c r="F20" s="414"/>
      <c r="G20" s="413">
        <f>IF(AND(ISBLANK(D20),ISBLANK(E20)),"",D20+E20)</f>
      </c>
      <c r="H20" s="412">
        <f>IF(OR(ISNUMBER($G20),ISNUMBER($Q20)),(SIGN(N($G20)-N($Q20))+1)/2,"")</f>
      </c>
      <c r="I20" s="411"/>
      <c r="K20" s="418" t="s">
        <v>145</v>
      </c>
      <c r="L20" s="417"/>
      <c r="M20" s="416">
        <v>3</v>
      </c>
      <c r="N20" s="415"/>
      <c r="O20" s="414"/>
      <c r="P20" s="414"/>
      <c r="Q20" s="413">
        <f>IF(AND(ISBLANK(N20),ISBLANK(O20)),"",N20+O20)</f>
      </c>
      <c r="R20" s="412">
        <f>IF(ISNUMBER($H20),1-$H20,"")</f>
      </c>
      <c r="S20" s="411"/>
    </row>
    <row r="21" spans="1:19" ht="12.75" customHeight="1">
      <c r="A21" s="410"/>
      <c r="B21" s="409"/>
      <c r="C21" s="408">
        <v>4</v>
      </c>
      <c r="D21" s="407"/>
      <c r="E21" s="406"/>
      <c r="F21" s="406"/>
      <c r="G21" s="405">
        <f>IF(AND(ISBLANK(D21),ISBLANK(E21)),"",D21+E21)</f>
      </c>
      <c r="H21" s="404">
        <f>IF(OR(ISNUMBER($G21),ISNUMBER($Q21)),(SIGN(N($G21)-N($Q21))+1)/2,"")</f>
      </c>
      <c r="I21" s="403">
        <f>IF(ISNUMBER(H22),(SIGN(1000*($H22-$R22)+$G22-$Q22)+1)/2,"")</f>
        <v>1</v>
      </c>
      <c r="K21" s="410"/>
      <c r="L21" s="409"/>
      <c r="M21" s="408">
        <v>4</v>
      </c>
      <c r="N21" s="407"/>
      <c r="O21" s="406"/>
      <c r="P21" s="406"/>
      <c r="Q21" s="405">
        <f>IF(AND(ISBLANK(N21),ISBLANK(O21)),"",N21+O21)</f>
      </c>
      <c r="R21" s="404">
        <f>IF(ISNUMBER($H21),1-$H21,"")</f>
      </c>
      <c r="S21" s="403">
        <f>IF(ISNUMBER($I21),1-$I21,"")</f>
        <v>0</v>
      </c>
    </row>
    <row r="22" spans="1:19" ht="15.75" customHeight="1" thickBot="1">
      <c r="A22" s="402">
        <v>6081</v>
      </c>
      <c r="B22" s="401"/>
      <c r="C22" s="400" t="s">
        <v>14</v>
      </c>
      <c r="D22" s="397">
        <f>IF(ISNUMBER($G22),SUM(D18:D21),"")</f>
        <v>301</v>
      </c>
      <c r="E22" s="399">
        <f>IF(ISNUMBER($G22),SUM(E18:E21),"")</f>
        <v>123</v>
      </c>
      <c r="F22" s="399">
        <f>IF(ISNUMBER($G22),SUM(F18:F21),"")</f>
        <v>7</v>
      </c>
      <c r="G22" s="398">
        <f>IF(SUM($G18:$G21)+SUM($Q18:$Q21)&gt;0,SUM(G18:G21),"")</f>
        <v>424</v>
      </c>
      <c r="H22" s="397">
        <f>IF(ISNUMBER($G22),SUM(H18:H21),"")</f>
        <v>2</v>
      </c>
      <c r="I22" s="396"/>
      <c r="K22" s="402">
        <v>13293</v>
      </c>
      <c r="L22" s="401"/>
      <c r="M22" s="400" t="s">
        <v>14</v>
      </c>
      <c r="N22" s="397">
        <f>IF(ISNUMBER($G22),SUM(N18:N21),"")</f>
        <v>302</v>
      </c>
      <c r="O22" s="399">
        <f>IF(ISNUMBER($G22),SUM(O18:O21),"")</f>
        <v>109</v>
      </c>
      <c r="P22" s="399">
        <f>IF(ISNUMBER($G22),SUM(P18:P21),"")</f>
        <v>12</v>
      </c>
      <c r="Q22" s="398">
        <f>IF(SUM($G18:$G21)+SUM($Q18:$Q21)&gt;0,SUM(Q18:Q21),"")</f>
        <v>411</v>
      </c>
      <c r="R22" s="397">
        <f>IF(ISNUMBER($G22),SUM(R18:R21),"")</f>
        <v>0</v>
      </c>
      <c r="S22" s="396"/>
    </row>
    <row r="23" spans="1:19" ht="12.75" customHeight="1">
      <c r="A23" s="427" t="s">
        <v>144</v>
      </c>
      <c r="B23" s="426"/>
      <c r="C23" s="425">
        <v>1</v>
      </c>
      <c r="D23" s="424">
        <v>148</v>
      </c>
      <c r="E23" s="423">
        <v>72</v>
      </c>
      <c r="F23" s="423">
        <v>0</v>
      </c>
      <c r="G23" s="422">
        <f>IF(AND(ISBLANK(D23),ISBLANK(E23)),"",D23+E23)</f>
        <v>220</v>
      </c>
      <c r="H23" s="421">
        <f>IF(OR(ISNUMBER($G23),ISNUMBER($Q23)),(SIGN(N($G23)-N($Q23))+1)/2,"")</f>
        <v>1</v>
      </c>
      <c r="I23" s="411"/>
      <c r="K23" s="427" t="s">
        <v>143</v>
      </c>
      <c r="L23" s="426"/>
      <c r="M23" s="425">
        <v>1</v>
      </c>
      <c r="N23" s="424">
        <v>139</v>
      </c>
      <c r="O23" s="423">
        <v>53</v>
      </c>
      <c r="P23" s="423">
        <v>5</v>
      </c>
      <c r="Q23" s="422">
        <f>IF(AND(ISBLANK(N23),ISBLANK(O23)),"",N23+O23)</f>
        <v>192</v>
      </c>
      <c r="R23" s="421">
        <f>IF(ISNUMBER($H23),1-$H23,"")</f>
        <v>0</v>
      </c>
      <c r="S23" s="411"/>
    </row>
    <row r="24" spans="1:19" ht="12.75" customHeight="1">
      <c r="A24" s="420"/>
      <c r="B24" s="419"/>
      <c r="C24" s="416">
        <v>2</v>
      </c>
      <c r="D24" s="415">
        <v>154</v>
      </c>
      <c r="E24" s="414">
        <v>72</v>
      </c>
      <c r="F24" s="414">
        <v>2</v>
      </c>
      <c r="G24" s="413">
        <f>IF(AND(ISBLANK(D24),ISBLANK(E24)),"",D24+E24)</f>
        <v>226</v>
      </c>
      <c r="H24" s="412">
        <f>IF(OR(ISNUMBER($G24),ISNUMBER($Q24)),(SIGN(N($G24)-N($Q24))+1)/2,"")</f>
        <v>1</v>
      </c>
      <c r="I24" s="411"/>
      <c r="K24" s="420"/>
      <c r="L24" s="419"/>
      <c r="M24" s="416">
        <v>2</v>
      </c>
      <c r="N24" s="415">
        <v>135</v>
      </c>
      <c r="O24" s="414">
        <v>42</v>
      </c>
      <c r="P24" s="414">
        <v>10</v>
      </c>
      <c r="Q24" s="413">
        <f>IF(AND(ISBLANK(N24),ISBLANK(O24)),"",N24+O24)</f>
        <v>177</v>
      </c>
      <c r="R24" s="412">
        <f>IF(ISNUMBER($H24),1-$H24,"")</f>
        <v>0</v>
      </c>
      <c r="S24" s="411"/>
    </row>
    <row r="25" spans="1:19" ht="12.75" customHeight="1" thickBot="1">
      <c r="A25" s="418" t="s">
        <v>142</v>
      </c>
      <c r="B25" s="417"/>
      <c r="C25" s="416">
        <v>3</v>
      </c>
      <c r="D25" s="415"/>
      <c r="E25" s="414"/>
      <c r="F25" s="414"/>
      <c r="G25" s="413">
        <f>IF(AND(ISBLANK(D25),ISBLANK(E25)),"",D25+E25)</f>
      </c>
      <c r="H25" s="412">
        <f>IF(OR(ISNUMBER($G25),ISNUMBER($Q25)),(SIGN(N($G25)-N($Q25))+1)/2,"")</f>
      </c>
      <c r="I25" s="411"/>
      <c r="K25" s="418" t="s">
        <v>40</v>
      </c>
      <c r="L25" s="417"/>
      <c r="M25" s="416">
        <v>3</v>
      </c>
      <c r="N25" s="415"/>
      <c r="O25" s="414"/>
      <c r="P25" s="414"/>
      <c r="Q25" s="413">
        <f>IF(AND(ISBLANK(N25),ISBLANK(O25)),"",N25+O25)</f>
      </c>
      <c r="R25" s="412">
        <f>IF(ISNUMBER($H25),1-$H25,"")</f>
      </c>
      <c r="S25" s="411"/>
    </row>
    <row r="26" spans="1:19" ht="12.75" customHeight="1">
      <c r="A26" s="410"/>
      <c r="B26" s="409"/>
      <c r="C26" s="408">
        <v>4</v>
      </c>
      <c r="D26" s="407"/>
      <c r="E26" s="406"/>
      <c r="F26" s="406"/>
      <c r="G26" s="405">
        <f>IF(AND(ISBLANK(D26),ISBLANK(E26)),"",D26+E26)</f>
      </c>
      <c r="H26" s="404">
        <f>IF(OR(ISNUMBER($G26),ISNUMBER($Q26)),(SIGN(N($G26)-N($Q26))+1)/2,"")</f>
      </c>
      <c r="I26" s="403">
        <f>IF(ISNUMBER(H27),(SIGN(1000*($H27-$R27)+$G27-$Q27)+1)/2,"")</f>
        <v>1</v>
      </c>
      <c r="K26" s="410"/>
      <c r="L26" s="409"/>
      <c r="M26" s="408">
        <v>4</v>
      </c>
      <c r="N26" s="407"/>
      <c r="O26" s="406"/>
      <c r="P26" s="406"/>
      <c r="Q26" s="405">
        <f>IF(AND(ISBLANK(N26),ISBLANK(O26)),"",N26+O26)</f>
      </c>
      <c r="R26" s="404">
        <f>IF(ISNUMBER($H26),1-$H26,"")</f>
      </c>
      <c r="S26" s="403">
        <f>IF(ISNUMBER($I26),1-$I26,"")</f>
        <v>0</v>
      </c>
    </row>
    <row r="27" spans="1:19" ht="15.75" customHeight="1" thickBot="1">
      <c r="A27" s="402">
        <v>1373</v>
      </c>
      <c r="B27" s="401"/>
      <c r="C27" s="400" t="s">
        <v>14</v>
      </c>
      <c r="D27" s="397">
        <f>IF(ISNUMBER($G27),SUM(D23:D26),"")</f>
        <v>302</v>
      </c>
      <c r="E27" s="399">
        <f>IF(ISNUMBER($G27),SUM(E23:E26),"")</f>
        <v>144</v>
      </c>
      <c r="F27" s="399">
        <f>IF(ISNUMBER($G27),SUM(F23:F26),"")</f>
        <v>2</v>
      </c>
      <c r="G27" s="398">
        <f>IF(SUM($G23:$G26)+SUM($Q23:$Q26)&gt;0,SUM(G23:G26),"")</f>
        <v>446</v>
      </c>
      <c r="H27" s="397">
        <f>IF(ISNUMBER($G27),SUM(H23:H26),"")</f>
        <v>2</v>
      </c>
      <c r="I27" s="396"/>
      <c r="K27" s="402">
        <v>17700</v>
      </c>
      <c r="L27" s="401"/>
      <c r="M27" s="400" t="s">
        <v>14</v>
      </c>
      <c r="N27" s="397">
        <f>IF(ISNUMBER($G27),SUM(N23:N26),"")</f>
        <v>274</v>
      </c>
      <c r="O27" s="399">
        <f>IF(ISNUMBER($G27),SUM(O23:O26),"")</f>
        <v>95</v>
      </c>
      <c r="P27" s="399">
        <f>IF(ISNUMBER($G27),SUM(P23:P26),"")</f>
        <v>15</v>
      </c>
      <c r="Q27" s="398">
        <f>IF(SUM($G23:$G26)+SUM($Q23:$Q26)&gt;0,SUM(Q23:Q26),"")</f>
        <v>369</v>
      </c>
      <c r="R27" s="397">
        <f>IF(ISNUMBER($G27),SUM(R23:R26),"")</f>
        <v>0</v>
      </c>
      <c r="S27" s="396"/>
    </row>
    <row r="28" spans="1:19" ht="12.75" customHeight="1">
      <c r="A28" s="427" t="s">
        <v>141</v>
      </c>
      <c r="B28" s="426"/>
      <c r="C28" s="425">
        <v>1</v>
      </c>
      <c r="D28" s="424">
        <v>142</v>
      </c>
      <c r="E28" s="423">
        <v>52</v>
      </c>
      <c r="F28" s="423">
        <v>3</v>
      </c>
      <c r="G28" s="422">
        <f>IF(AND(ISBLANK(D28),ISBLANK(E28)),"",D28+E28)</f>
        <v>194</v>
      </c>
      <c r="H28" s="421">
        <f>IF(OR(ISNUMBER($G28),ISNUMBER($Q28)),(SIGN(N($G28)-N($Q28))+1)/2,"")</f>
        <v>1</v>
      </c>
      <c r="I28" s="411"/>
      <c r="K28" s="427" t="s">
        <v>140</v>
      </c>
      <c r="L28" s="426"/>
      <c r="M28" s="425">
        <v>1</v>
      </c>
      <c r="N28" s="424">
        <v>139</v>
      </c>
      <c r="O28" s="423">
        <v>54</v>
      </c>
      <c r="P28" s="423">
        <v>3</v>
      </c>
      <c r="Q28" s="422">
        <f>IF(AND(ISBLANK(N28),ISBLANK(O28)),"",N28+O28)</f>
        <v>193</v>
      </c>
      <c r="R28" s="421">
        <f>IF(ISNUMBER($H28),1-$H28,"")</f>
        <v>0</v>
      </c>
      <c r="S28" s="411"/>
    </row>
    <row r="29" spans="1:19" ht="12.75" customHeight="1">
      <c r="A29" s="420"/>
      <c r="B29" s="419"/>
      <c r="C29" s="416">
        <v>2</v>
      </c>
      <c r="D29" s="415">
        <v>144</v>
      </c>
      <c r="E29" s="414">
        <v>66</v>
      </c>
      <c r="F29" s="414">
        <v>2</v>
      </c>
      <c r="G29" s="413">
        <f>IF(AND(ISBLANK(D29),ISBLANK(E29)),"",D29+E29)</f>
        <v>210</v>
      </c>
      <c r="H29" s="412">
        <f>IF(OR(ISNUMBER($G29),ISNUMBER($Q29)),(SIGN(N($G29)-N($Q29))+1)/2,"")</f>
        <v>1</v>
      </c>
      <c r="I29" s="411"/>
      <c r="K29" s="420"/>
      <c r="L29" s="419"/>
      <c r="M29" s="416">
        <v>2</v>
      </c>
      <c r="N29" s="415">
        <v>134</v>
      </c>
      <c r="O29" s="414">
        <v>71</v>
      </c>
      <c r="P29" s="414">
        <v>3</v>
      </c>
      <c r="Q29" s="413">
        <f>IF(AND(ISBLANK(N29),ISBLANK(O29)),"",N29+O29)</f>
        <v>205</v>
      </c>
      <c r="R29" s="412">
        <f>IF(ISNUMBER($H29),1-$H29,"")</f>
        <v>0</v>
      </c>
      <c r="S29" s="411"/>
    </row>
    <row r="30" spans="1:19" ht="12.75" customHeight="1" thickBot="1">
      <c r="A30" s="418" t="s">
        <v>40</v>
      </c>
      <c r="B30" s="417"/>
      <c r="C30" s="416">
        <v>3</v>
      </c>
      <c r="D30" s="415"/>
      <c r="E30" s="414"/>
      <c r="F30" s="414"/>
      <c r="G30" s="413">
        <f>IF(AND(ISBLANK(D30),ISBLANK(E30)),"",D30+E30)</f>
      </c>
      <c r="H30" s="412">
        <f>IF(OR(ISNUMBER($G30),ISNUMBER($Q30)),(SIGN(N($G30)-N($Q30))+1)/2,"")</f>
      </c>
      <c r="I30" s="411"/>
      <c r="K30" s="418" t="s">
        <v>39</v>
      </c>
      <c r="L30" s="417"/>
      <c r="M30" s="416">
        <v>3</v>
      </c>
      <c r="N30" s="415"/>
      <c r="O30" s="414"/>
      <c r="P30" s="414"/>
      <c r="Q30" s="413">
        <f>IF(AND(ISBLANK(N30),ISBLANK(O30)),"",N30+O30)</f>
      </c>
      <c r="R30" s="412">
        <f>IF(ISNUMBER($H30),1-$H30,"")</f>
      </c>
      <c r="S30" s="411"/>
    </row>
    <row r="31" spans="1:19" ht="12.75" customHeight="1">
      <c r="A31" s="410"/>
      <c r="B31" s="409"/>
      <c r="C31" s="408">
        <v>4</v>
      </c>
      <c r="D31" s="407"/>
      <c r="E31" s="406"/>
      <c r="F31" s="406"/>
      <c r="G31" s="405">
        <f>IF(AND(ISBLANK(D31),ISBLANK(E31)),"",D31+E31)</f>
      </c>
      <c r="H31" s="404">
        <f>IF(OR(ISNUMBER($G31),ISNUMBER($Q31)),(SIGN(N($G31)-N($Q31))+1)/2,"")</f>
      </c>
      <c r="I31" s="403">
        <f>IF(ISNUMBER(H32),(SIGN(1000*($H32-$R32)+$G32-$Q32)+1)/2,"")</f>
        <v>1</v>
      </c>
      <c r="K31" s="410"/>
      <c r="L31" s="409"/>
      <c r="M31" s="408">
        <v>4</v>
      </c>
      <c r="N31" s="407"/>
      <c r="O31" s="406"/>
      <c r="P31" s="406"/>
      <c r="Q31" s="405">
        <f>IF(AND(ISBLANK(N31),ISBLANK(O31)),"",N31+O31)</f>
      </c>
      <c r="R31" s="404">
        <f>IF(ISNUMBER($H31),1-$H31,"")</f>
      </c>
      <c r="S31" s="403">
        <f>IF(ISNUMBER($I31),1-$I31,"")</f>
        <v>0</v>
      </c>
    </row>
    <row r="32" spans="1:19" ht="15.75" customHeight="1" thickBot="1">
      <c r="A32" s="402">
        <v>1346</v>
      </c>
      <c r="B32" s="401"/>
      <c r="C32" s="400" t="s">
        <v>14</v>
      </c>
      <c r="D32" s="397">
        <f>IF(ISNUMBER($G32),SUM(D28:D31),"")</f>
        <v>286</v>
      </c>
      <c r="E32" s="399">
        <f>IF(ISNUMBER($G32),SUM(E28:E31),"")</f>
        <v>118</v>
      </c>
      <c r="F32" s="399">
        <f>IF(ISNUMBER($G32),SUM(F28:F31),"")</f>
        <v>5</v>
      </c>
      <c r="G32" s="398">
        <f>IF(SUM($G28:$G31)+SUM($Q28:$Q31)&gt;0,SUM(G28:G31),"")</f>
        <v>404</v>
      </c>
      <c r="H32" s="397">
        <f>IF(ISNUMBER($G32),SUM(H28:H31),"")</f>
        <v>2</v>
      </c>
      <c r="I32" s="396"/>
      <c r="K32" s="402">
        <v>11823</v>
      </c>
      <c r="L32" s="401"/>
      <c r="M32" s="400" t="s">
        <v>14</v>
      </c>
      <c r="N32" s="397">
        <f>IF(ISNUMBER($G32),SUM(N28:N31),"")</f>
        <v>273</v>
      </c>
      <c r="O32" s="399">
        <f>IF(ISNUMBER($G32),SUM(O28:O31),"")</f>
        <v>125</v>
      </c>
      <c r="P32" s="399">
        <f>IF(ISNUMBER($G32),SUM(P28:P31),"")</f>
        <v>6</v>
      </c>
      <c r="Q32" s="398">
        <f>IF(SUM($G28:$G31)+SUM($Q28:$Q31)&gt;0,SUM(Q28:Q31),"")</f>
        <v>398</v>
      </c>
      <c r="R32" s="397">
        <f>IF(ISNUMBER($G32),SUM(R28:R31),"")</f>
        <v>0</v>
      </c>
      <c r="S32" s="396"/>
    </row>
    <row r="33" spans="1:19" ht="12.75" customHeight="1">
      <c r="A33" s="427" t="s">
        <v>139</v>
      </c>
      <c r="B33" s="426"/>
      <c r="C33" s="425">
        <v>1</v>
      </c>
      <c r="D33" s="424">
        <v>132</v>
      </c>
      <c r="E33" s="423">
        <v>62</v>
      </c>
      <c r="F33" s="423">
        <v>3</v>
      </c>
      <c r="G33" s="422">
        <f>IF(AND(ISBLANK(D33),ISBLANK(E33)),"",D33+E33)</f>
        <v>194</v>
      </c>
      <c r="H33" s="421">
        <f>IF(OR(ISNUMBER($G33),ISNUMBER($Q33)),(SIGN(N($G33)-N($Q33))+1)/2,"")</f>
        <v>0</v>
      </c>
      <c r="I33" s="411"/>
      <c r="K33" s="427" t="s">
        <v>138</v>
      </c>
      <c r="L33" s="426"/>
      <c r="M33" s="425">
        <v>1</v>
      </c>
      <c r="N33" s="424">
        <v>150</v>
      </c>
      <c r="O33" s="423">
        <v>78</v>
      </c>
      <c r="P33" s="423">
        <v>2</v>
      </c>
      <c r="Q33" s="422">
        <f>IF(AND(ISBLANK(N33),ISBLANK(O33)),"",N33+O33)</f>
        <v>228</v>
      </c>
      <c r="R33" s="421">
        <f>IF(ISNUMBER($H33),1-$H33,"")</f>
        <v>1</v>
      </c>
      <c r="S33" s="411"/>
    </row>
    <row r="34" spans="1:19" ht="12.75" customHeight="1">
      <c r="A34" s="420"/>
      <c r="B34" s="419"/>
      <c r="C34" s="416">
        <v>2</v>
      </c>
      <c r="D34" s="415">
        <v>143</v>
      </c>
      <c r="E34" s="414">
        <v>71</v>
      </c>
      <c r="F34" s="414">
        <v>0</v>
      </c>
      <c r="G34" s="413">
        <f>IF(AND(ISBLANK(D34),ISBLANK(E34)),"",D34+E34)</f>
        <v>214</v>
      </c>
      <c r="H34" s="412">
        <f>IF(OR(ISNUMBER($G34),ISNUMBER($Q34)),(SIGN(N($G34)-N($Q34))+1)/2,"")</f>
        <v>1</v>
      </c>
      <c r="I34" s="411"/>
      <c r="K34" s="420"/>
      <c r="L34" s="419"/>
      <c r="M34" s="416">
        <v>2</v>
      </c>
      <c r="N34" s="415">
        <v>156</v>
      </c>
      <c r="O34" s="414">
        <v>54</v>
      </c>
      <c r="P34" s="414">
        <v>4</v>
      </c>
      <c r="Q34" s="413">
        <f>IF(AND(ISBLANK(N34),ISBLANK(O34)),"",N34+O34)</f>
        <v>210</v>
      </c>
      <c r="R34" s="412">
        <f>IF(ISNUMBER($H34),1-$H34,"")</f>
        <v>0</v>
      </c>
      <c r="S34" s="411"/>
    </row>
    <row r="35" spans="1:19" ht="12.75" customHeight="1" thickBot="1">
      <c r="A35" s="418" t="s">
        <v>60</v>
      </c>
      <c r="B35" s="417"/>
      <c r="C35" s="416">
        <v>3</v>
      </c>
      <c r="D35" s="415"/>
      <c r="E35" s="414"/>
      <c r="F35" s="414"/>
      <c r="G35" s="413">
        <f>IF(AND(ISBLANK(D35),ISBLANK(E35)),"",D35+E35)</f>
      </c>
      <c r="H35" s="412">
        <f>IF(OR(ISNUMBER($G35),ISNUMBER($Q35)),(SIGN(N($G35)-N($Q35))+1)/2,"")</f>
      </c>
      <c r="I35" s="411"/>
      <c r="K35" s="418" t="s">
        <v>137</v>
      </c>
      <c r="L35" s="417"/>
      <c r="M35" s="416">
        <v>3</v>
      </c>
      <c r="N35" s="415"/>
      <c r="O35" s="414"/>
      <c r="P35" s="414"/>
      <c r="Q35" s="413">
        <f>IF(AND(ISBLANK(N35),ISBLANK(O35)),"",N35+O35)</f>
      </c>
      <c r="R35" s="412">
        <f>IF(ISNUMBER($H35),1-$H35,"")</f>
      </c>
      <c r="S35" s="411"/>
    </row>
    <row r="36" spans="1:19" ht="12.75" customHeight="1">
      <c r="A36" s="410"/>
      <c r="B36" s="409"/>
      <c r="C36" s="408">
        <v>4</v>
      </c>
      <c r="D36" s="407"/>
      <c r="E36" s="406"/>
      <c r="F36" s="406"/>
      <c r="G36" s="405">
        <f>IF(AND(ISBLANK(D36),ISBLANK(E36)),"",D36+E36)</f>
      </c>
      <c r="H36" s="404">
        <f>IF(OR(ISNUMBER($G36),ISNUMBER($Q36)),(SIGN(N($G36)-N($Q36))+1)/2,"")</f>
      </c>
      <c r="I36" s="403">
        <f>IF(ISNUMBER(H37),(SIGN(1000*($H37-$R37)+$G37-$Q37)+1)/2,"")</f>
        <v>0</v>
      </c>
      <c r="K36" s="410"/>
      <c r="L36" s="409"/>
      <c r="M36" s="408">
        <v>4</v>
      </c>
      <c r="N36" s="407"/>
      <c r="O36" s="406"/>
      <c r="P36" s="406"/>
      <c r="Q36" s="405">
        <f>IF(AND(ISBLANK(N36),ISBLANK(O36)),"",N36+O36)</f>
      </c>
      <c r="R36" s="404">
        <f>IF(ISNUMBER($H36),1-$H36,"")</f>
      </c>
      <c r="S36" s="403">
        <f>IF(ISNUMBER($I36),1-$I36,"")</f>
        <v>1</v>
      </c>
    </row>
    <row r="37" spans="1:19" ht="15.75" customHeight="1" thickBot="1">
      <c r="A37" s="402">
        <v>1369</v>
      </c>
      <c r="B37" s="401"/>
      <c r="C37" s="400" t="s">
        <v>14</v>
      </c>
      <c r="D37" s="397">
        <f>IF(ISNUMBER($G37),SUM(D33:D36),"")</f>
        <v>275</v>
      </c>
      <c r="E37" s="399">
        <f>IF(ISNUMBER($G37),SUM(E33:E36),"")</f>
        <v>133</v>
      </c>
      <c r="F37" s="399">
        <f>IF(ISNUMBER($G37),SUM(F33:F36),"")</f>
        <v>3</v>
      </c>
      <c r="G37" s="398">
        <f>IF(SUM($G33:$G36)+SUM($Q33:$Q36)&gt;0,SUM(G33:G36),"")</f>
        <v>408</v>
      </c>
      <c r="H37" s="397">
        <f>IF(ISNUMBER($G37),SUM(H33:H36),"")</f>
        <v>1</v>
      </c>
      <c r="I37" s="396"/>
      <c r="K37" s="402">
        <v>4880</v>
      </c>
      <c r="L37" s="401"/>
      <c r="M37" s="400" t="s">
        <v>14</v>
      </c>
      <c r="N37" s="397">
        <f>IF(ISNUMBER($G37),SUM(N33:N36),"")</f>
        <v>306</v>
      </c>
      <c r="O37" s="399">
        <f>IF(ISNUMBER($G37),SUM(O33:O36),"")</f>
        <v>132</v>
      </c>
      <c r="P37" s="399">
        <f>IF(ISNUMBER($G37),SUM(P33:P36),"")</f>
        <v>6</v>
      </c>
      <c r="Q37" s="398">
        <f>IF(SUM($G33:$G36)+SUM($Q33:$Q36)&gt;0,SUM(Q33:Q36),"")</f>
        <v>438</v>
      </c>
      <c r="R37" s="397">
        <f>IF(ISNUMBER($G37),SUM(R33:R36),"")</f>
        <v>1</v>
      </c>
      <c r="S37" s="396"/>
    </row>
    <row r="38" ht="4.5" customHeight="1" thickBot="1"/>
    <row r="39" spans="1:19" ht="19.5" customHeight="1" thickBot="1">
      <c r="A39" s="395"/>
      <c r="B39" s="394"/>
      <c r="C39" s="393" t="s">
        <v>17</v>
      </c>
      <c r="D39" s="392">
        <f>IF(ISNUMBER($G39),SUM(D12,D17,D22,D27,D32,D37),"")</f>
        <v>1731</v>
      </c>
      <c r="E39" s="391">
        <f>IF(ISNUMBER($G39),SUM(E12,E17,E22,E27,E32,E37),"")</f>
        <v>763</v>
      </c>
      <c r="F39" s="391">
        <f>IF(ISNUMBER($G39),SUM(F12,F17,F22,F27,F32,F37),"")</f>
        <v>28</v>
      </c>
      <c r="G39" s="390">
        <f>IF(SUM($G$8:$G$37)+SUM($Q$8:$Q$37)&gt;0,SUM(G12,G17,G22,G27,G32,G37),"")</f>
        <v>2494</v>
      </c>
      <c r="H39" s="389">
        <f>IF(SUM($G$8:$G$37)+SUM($Q$8:$Q$37)&gt;0,SUM(H12,H17,H22,H27,H32,H37),"")</f>
        <v>10</v>
      </c>
      <c r="I39" s="388">
        <f>IF(ISNUMBER($G39),(SIGN($G39-$Q39)+1)/IF(COUNT(I$11,I$16,I$21,I$26,I$31,I$36)&gt;3,1,2),"")</f>
        <v>2</v>
      </c>
      <c r="K39" s="395"/>
      <c r="L39" s="394"/>
      <c r="M39" s="393" t="s">
        <v>17</v>
      </c>
      <c r="N39" s="392">
        <f>IF(ISNUMBER($G39),SUM(N12,N17,N22,N27,N32,N37),"")</f>
        <v>1720</v>
      </c>
      <c r="O39" s="391">
        <f>IF(ISNUMBER($G39),SUM(O12,O17,O22,O27,O32,O37),"")</f>
        <v>676</v>
      </c>
      <c r="P39" s="391">
        <f>IF(ISNUMBER($G39),SUM(P12,P17,P22,P27,P32,P37),"")</f>
        <v>58</v>
      </c>
      <c r="Q39" s="390">
        <f>IF(SUM($G$8:$G$37)+SUM($Q$8:$Q$37)&gt;0,SUM(Q12,Q17,Q22,Q27,Q32,Q37),"")</f>
        <v>2396</v>
      </c>
      <c r="R39" s="389">
        <f>IF(SUM($G$8:$G$37)+SUM($Q$8:$Q$37)&gt;0,SUM(R12,R17,R22,R27,R32,R37),"")</f>
        <v>2</v>
      </c>
      <c r="S39" s="38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79"/>
      <c r="B41" s="381" t="s">
        <v>18</v>
      </c>
      <c r="C41" s="387" t="s">
        <v>136</v>
      </c>
      <c r="D41" s="387"/>
      <c r="E41" s="387"/>
      <c r="G41" s="386" t="s">
        <v>19</v>
      </c>
      <c r="H41" s="386"/>
      <c r="I41" s="385">
        <f>IF(ISNUMBER(I$39),SUM(I11,I16,I21,I26,I31,I36,I39),"")</f>
        <v>7</v>
      </c>
      <c r="K41" s="379"/>
      <c r="L41" s="381" t="s">
        <v>18</v>
      </c>
      <c r="M41" s="387" t="s">
        <v>135</v>
      </c>
      <c r="N41" s="387"/>
      <c r="O41" s="387"/>
      <c r="Q41" s="386" t="s">
        <v>19</v>
      </c>
      <c r="R41" s="386"/>
      <c r="S41" s="385">
        <f>IF(ISNUMBER(S$39),SUM(S11,S16,S21,S26,S31,S36,S39),"")</f>
        <v>1</v>
      </c>
    </row>
    <row r="42" spans="1:19" ht="18" customHeight="1">
      <c r="A42" s="379"/>
      <c r="B42" s="381" t="s">
        <v>20</v>
      </c>
      <c r="C42" s="384"/>
      <c r="D42" s="384"/>
      <c r="E42" s="384"/>
      <c r="G42" s="383"/>
      <c r="H42" s="383"/>
      <c r="I42" s="383"/>
      <c r="K42" s="379"/>
      <c r="L42" s="381" t="s">
        <v>20</v>
      </c>
      <c r="M42" s="384"/>
      <c r="N42" s="384"/>
      <c r="O42" s="384"/>
      <c r="Q42" s="383"/>
      <c r="R42" s="383"/>
      <c r="S42" s="383"/>
    </row>
    <row r="43" spans="1:19" ht="19.5" customHeight="1">
      <c r="A43" s="381" t="s">
        <v>21</v>
      </c>
      <c r="B43" s="381" t="s">
        <v>22</v>
      </c>
      <c r="C43" s="380" t="s">
        <v>134</v>
      </c>
      <c r="D43" s="380"/>
      <c r="E43" s="380"/>
      <c r="F43" s="380"/>
      <c r="G43" s="380"/>
      <c r="H43" s="380"/>
      <c r="I43" s="381"/>
      <c r="J43" s="381"/>
      <c r="K43" s="381" t="s">
        <v>23</v>
      </c>
      <c r="L43" s="382" t="s">
        <v>133</v>
      </c>
      <c r="M43" s="382"/>
      <c r="O43" s="381" t="s">
        <v>20</v>
      </c>
      <c r="P43" s="380"/>
      <c r="Q43" s="380"/>
      <c r="R43" s="380"/>
      <c r="S43" s="380"/>
    </row>
    <row r="44" spans="5:8" ht="9.75" customHeight="1">
      <c r="E44" s="379"/>
      <c r="H44" s="379"/>
    </row>
    <row r="45" ht="30" customHeight="1">
      <c r="A45" s="378" t="str">
        <f>"Technické podmínky utkání:   "&amp;$B$3&amp;IF(ISBLANK($B$3),""," – ")&amp;$L$3</f>
        <v>Technické podmínky utkání:   TJ SOKOL PRAHA VRŠOVICE – AUTOŠKODA MB</v>
      </c>
    </row>
    <row r="46" spans="2:11" ht="19.5" customHeight="1">
      <c r="B46" s="373" t="s">
        <v>24</v>
      </c>
      <c r="C46" s="377">
        <v>0.75</v>
      </c>
      <c r="D46" s="376"/>
      <c r="I46" s="373" t="s">
        <v>25</v>
      </c>
      <c r="J46" s="376">
        <v>20</v>
      </c>
      <c r="K46" s="376"/>
    </row>
    <row r="47" spans="2:19" ht="19.5" customHeight="1">
      <c r="B47" s="373" t="s">
        <v>26</v>
      </c>
      <c r="C47" s="375">
        <v>0.9375</v>
      </c>
      <c r="D47" s="374"/>
      <c r="I47" s="373" t="s">
        <v>27</v>
      </c>
      <c r="J47" s="374">
        <v>20</v>
      </c>
      <c r="K47" s="374"/>
      <c r="P47" s="373" t="s">
        <v>28</v>
      </c>
      <c r="Q47" s="372">
        <v>43308</v>
      </c>
      <c r="R47" s="371"/>
      <c r="S47" s="371"/>
    </row>
    <row r="48" ht="9.75" customHeight="1"/>
    <row r="49" spans="1:19" ht="15" customHeight="1">
      <c r="A49" s="335" t="s">
        <v>29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3"/>
    </row>
    <row r="50" spans="1:19" ht="81" customHeight="1">
      <c r="A50" s="332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0"/>
    </row>
    <row r="51" ht="4.5" customHeight="1"/>
    <row r="52" spans="1:19" ht="15" customHeight="1">
      <c r="A52" s="335" t="s">
        <v>30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3"/>
    </row>
    <row r="53" spans="1:19" ht="6" customHeight="1">
      <c r="A53" s="370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67"/>
    </row>
    <row r="54" spans="1:19" ht="21" customHeight="1">
      <c r="A54" s="369" t="s">
        <v>4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68" t="s">
        <v>5</v>
      </c>
      <c r="L54" s="351"/>
      <c r="M54" s="351"/>
      <c r="N54" s="351"/>
      <c r="O54" s="351"/>
      <c r="P54" s="351"/>
      <c r="Q54" s="351"/>
      <c r="R54" s="351"/>
      <c r="S54" s="367"/>
    </row>
    <row r="55" spans="1:19" ht="21" customHeight="1">
      <c r="A55" s="366"/>
      <c r="B55" s="363" t="s">
        <v>31</v>
      </c>
      <c r="C55" s="362"/>
      <c r="D55" s="364"/>
      <c r="E55" s="363" t="s">
        <v>32</v>
      </c>
      <c r="F55" s="362"/>
      <c r="G55" s="362"/>
      <c r="H55" s="362"/>
      <c r="I55" s="364"/>
      <c r="J55" s="351"/>
      <c r="K55" s="365"/>
      <c r="L55" s="363" t="s">
        <v>31</v>
      </c>
      <c r="M55" s="362"/>
      <c r="N55" s="364"/>
      <c r="O55" s="363" t="s">
        <v>32</v>
      </c>
      <c r="P55" s="362"/>
      <c r="Q55" s="362"/>
      <c r="R55" s="362"/>
      <c r="S55" s="361"/>
    </row>
    <row r="56" spans="1:19" ht="21" customHeight="1">
      <c r="A56" s="360" t="s">
        <v>33</v>
      </c>
      <c r="B56" s="356" t="s">
        <v>34</v>
      </c>
      <c r="C56" s="358"/>
      <c r="D56" s="357" t="s">
        <v>35</v>
      </c>
      <c r="E56" s="356" t="s">
        <v>34</v>
      </c>
      <c r="F56" s="355"/>
      <c r="G56" s="355"/>
      <c r="H56" s="354"/>
      <c r="I56" s="357" t="s">
        <v>35</v>
      </c>
      <c r="J56" s="351"/>
      <c r="K56" s="359" t="s">
        <v>33</v>
      </c>
      <c r="L56" s="356" t="s">
        <v>34</v>
      </c>
      <c r="M56" s="358"/>
      <c r="N56" s="357" t="s">
        <v>35</v>
      </c>
      <c r="O56" s="356" t="s">
        <v>34</v>
      </c>
      <c r="P56" s="355"/>
      <c r="Q56" s="355"/>
      <c r="R56" s="354"/>
      <c r="S56" s="353" t="s">
        <v>35</v>
      </c>
    </row>
    <row r="57" spans="1:19" ht="21" customHeight="1">
      <c r="A57" s="352"/>
      <c r="B57" s="348"/>
      <c r="C57" s="346"/>
      <c r="D57" s="349"/>
      <c r="E57" s="348"/>
      <c r="F57" s="347"/>
      <c r="G57" s="347"/>
      <c r="H57" s="346"/>
      <c r="I57" s="349"/>
      <c r="J57" s="351"/>
      <c r="K57" s="350"/>
      <c r="L57" s="348"/>
      <c r="M57" s="346"/>
      <c r="N57" s="349"/>
      <c r="O57" s="348"/>
      <c r="P57" s="347"/>
      <c r="Q57" s="347"/>
      <c r="R57" s="346"/>
      <c r="S57" s="345"/>
    </row>
    <row r="58" spans="1:19" ht="21" customHeight="1">
      <c r="A58" s="352"/>
      <c r="B58" s="348"/>
      <c r="C58" s="346"/>
      <c r="D58" s="349"/>
      <c r="E58" s="348"/>
      <c r="F58" s="347"/>
      <c r="G58" s="347"/>
      <c r="H58" s="346"/>
      <c r="I58" s="349"/>
      <c r="J58" s="351"/>
      <c r="K58" s="350"/>
      <c r="L58" s="348"/>
      <c r="M58" s="346"/>
      <c r="N58" s="349"/>
      <c r="O58" s="348"/>
      <c r="P58" s="347"/>
      <c r="Q58" s="347"/>
      <c r="R58" s="346"/>
      <c r="S58" s="345"/>
    </row>
    <row r="59" spans="1:19" ht="12" customHeight="1">
      <c r="A59" s="344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2"/>
    </row>
    <row r="60" ht="4.5" customHeight="1"/>
    <row r="61" spans="1:19" ht="15" customHeight="1">
      <c r="A61" s="341" t="s">
        <v>36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39"/>
    </row>
    <row r="62" spans="1:19" ht="81" customHeight="1">
      <c r="A62" s="338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6"/>
    </row>
    <row r="63" ht="4.5" customHeight="1"/>
    <row r="64" spans="1:19" ht="15" customHeight="1">
      <c r="A64" s="335" t="s">
        <v>37</v>
      </c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3"/>
    </row>
    <row r="65" spans="1:19" ht="81" customHeight="1">
      <c r="A65" s="332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0"/>
    </row>
    <row r="66" spans="1:8" ht="30" customHeight="1">
      <c r="A66" s="329"/>
      <c r="B66" s="328" t="s">
        <v>38</v>
      </c>
      <c r="C66" s="327"/>
      <c r="D66" s="327"/>
      <c r="E66" s="327"/>
      <c r="F66" s="327"/>
      <c r="G66" s="327"/>
      <c r="H66" s="32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29" t="s">
        <v>0</v>
      </c>
      <c r="C1" s="229"/>
      <c r="D1" s="231" t="s">
        <v>1</v>
      </c>
      <c r="E1" s="231"/>
      <c r="F1" s="231"/>
      <c r="G1" s="231"/>
      <c r="H1" s="231"/>
      <c r="I1" s="231"/>
      <c r="K1" s="30" t="s">
        <v>2</v>
      </c>
      <c r="L1" s="234" t="s">
        <v>175</v>
      </c>
      <c r="M1" s="234"/>
      <c r="N1" s="234"/>
      <c r="O1" s="235" t="s">
        <v>3</v>
      </c>
      <c r="P1" s="235"/>
      <c r="Q1" s="236" t="s">
        <v>174</v>
      </c>
      <c r="R1" s="236"/>
      <c r="S1" s="236"/>
    </row>
    <row r="2" spans="2:3" ht="6" customHeight="1" thickBot="1">
      <c r="B2" s="230"/>
      <c r="C2" s="230"/>
    </row>
    <row r="3" spans="1:19" ht="19.5" customHeight="1" thickBot="1">
      <c r="A3" s="70" t="s">
        <v>4</v>
      </c>
      <c r="B3" s="226" t="s">
        <v>173</v>
      </c>
      <c r="C3" s="227"/>
      <c r="D3" s="227"/>
      <c r="E3" s="227"/>
      <c r="F3" s="227"/>
      <c r="G3" s="227"/>
      <c r="H3" s="227"/>
      <c r="I3" s="228"/>
      <c r="K3" s="70" t="s">
        <v>5</v>
      </c>
      <c r="L3" s="226" t="s">
        <v>172</v>
      </c>
      <c r="M3" s="227"/>
      <c r="N3" s="227"/>
      <c r="O3" s="227"/>
      <c r="P3" s="227"/>
      <c r="Q3" s="227"/>
      <c r="R3" s="227"/>
      <c r="S3" s="228"/>
    </row>
    <row r="4" ht="4.5" customHeight="1" thickBot="1"/>
    <row r="5" spans="1:19" ht="12.75" customHeight="1">
      <c r="A5" s="219" t="s">
        <v>6</v>
      </c>
      <c r="B5" s="220"/>
      <c r="C5" s="217" t="s">
        <v>7</v>
      </c>
      <c r="D5" s="223" t="s">
        <v>8</v>
      </c>
      <c r="E5" s="224"/>
      <c r="F5" s="224"/>
      <c r="G5" s="225"/>
      <c r="H5" s="232" t="s">
        <v>9</v>
      </c>
      <c r="I5" s="233"/>
      <c r="K5" s="219" t="s">
        <v>6</v>
      </c>
      <c r="L5" s="220"/>
      <c r="M5" s="217" t="s">
        <v>7</v>
      </c>
      <c r="N5" s="223" t="s">
        <v>8</v>
      </c>
      <c r="O5" s="224"/>
      <c r="P5" s="224"/>
      <c r="Q5" s="225"/>
      <c r="R5" s="232" t="s">
        <v>9</v>
      </c>
      <c r="S5" s="233"/>
    </row>
    <row r="6" spans="1:19" ht="12.75" customHeight="1" thickBot="1">
      <c r="A6" s="221" t="s">
        <v>10</v>
      </c>
      <c r="B6" s="222"/>
      <c r="C6" s="218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221" t="s">
        <v>10</v>
      </c>
      <c r="L6" s="222"/>
      <c r="M6" s="218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07" t="s">
        <v>171</v>
      </c>
      <c r="B8" s="208"/>
      <c r="C8" s="63">
        <v>1</v>
      </c>
      <c r="D8" s="62">
        <v>151</v>
      </c>
      <c r="E8" s="61">
        <v>76</v>
      </c>
      <c r="F8" s="61">
        <v>0</v>
      </c>
      <c r="G8" s="60">
        <f>IF(AND(ISBLANK(D8),ISBLANK(E8)),"",D8+E8)</f>
        <v>227</v>
      </c>
      <c r="H8" s="59">
        <f>IF(OR(ISNUMBER($G8),ISNUMBER($Q8)),(SIGN(N($G8)-N($Q8))+1)/2,"")</f>
        <v>0</v>
      </c>
      <c r="I8" s="53"/>
      <c r="K8" s="207" t="s">
        <v>170</v>
      </c>
      <c r="L8" s="208"/>
      <c r="M8" s="63">
        <v>1</v>
      </c>
      <c r="N8" s="62">
        <v>165</v>
      </c>
      <c r="O8" s="61">
        <v>78</v>
      </c>
      <c r="P8" s="61">
        <v>4</v>
      </c>
      <c r="Q8" s="60">
        <f>IF(AND(ISBLANK(N8),ISBLANK(O8)),"",N8+O8)</f>
        <v>243</v>
      </c>
      <c r="R8" s="59">
        <f>IF(ISNUMBER($H8),1-$H8,"")</f>
        <v>1</v>
      </c>
      <c r="S8" s="53"/>
    </row>
    <row r="9" spans="1:19" ht="12.75" customHeight="1">
      <c r="A9" s="209"/>
      <c r="B9" s="210"/>
      <c r="C9" s="58">
        <v>2</v>
      </c>
      <c r="D9" s="57">
        <v>150</v>
      </c>
      <c r="E9" s="56">
        <v>87</v>
      </c>
      <c r="F9" s="56">
        <v>1</v>
      </c>
      <c r="G9" s="55">
        <f>IF(AND(ISBLANK(D9),ISBLANK(E9)),"",D9+E9)</f>
        <v>237</v>
      </c>
      <c r="H9" s="54">
        <f>IF(OR(ISNUMBER($G9),ISNUMBER($Q9)),(SIGN(N($G9)-N($Q9))+1)/2,"")</f>
        <v>0</v>
      </c>
      <c r="I9" s="53"/>
      <c r="K9" s="209"/>
      <c r="L9" s="210"/>
      <c r="M9" s="58">
        <v>2</v>
      </c>
      <c r="N9" s="57">
        <v>167</v>
      </c>
      <c r="O9" s="56">
        <v>72</v>
      </c>
      <c r="P9" s="56">
        <v>5</v>
      </c>
      <c r="Q9" s="55">
        <f>IF(AND(ISBLANK(N9),ISBLANK(O9)),"",N9+O9)</f>
        <v>239</v>
      </c>
      <c r="R9" s="54">
        <f>IF(ISNUMBER($H9),1-$H9,"")</f>
        <v>1</v>
      </c>
      <c r="S9" s="53"/>
    </row>
    <row r="10" spans="1:19" ht="12.75" customHeight="1" thickBot="1">
      <c r="A10" s="211" t="s">
        <v>48</v>
      </c>
      <c r="B10" s="212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11" t="s">
        <v>160</v>
      </c>
      <c r="L10" s="212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13"/>
      <c r="B11" s="214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205">
        <f>IF(ISNUMBER(H12),(SIGN(1000*($H12-$R12)+$G12-$Q12)+1)/2,"")</f>
        <v>0</v>
      </c>
      <c r="K11" s="213"/>
      <c r="L11" s="214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205">
        <f>IF(ISNUMBER($I11),1-$I11,"")</f>
        <v>1</v>
      </c>
    </row>
    <row r="12" spans="1:19" ht="15.75" customHeight="1" thickBot="1">
      <c r="A12" s="215">
        <v>5062</v>
      </c>
      <c r="B12" s="216"/>
      <c r="C12" s="47" t="s">
        <v>14</v>
      </c>
      <c r="D12" s="44">
        <f>IF(ISNUMBER($G12),SUM(D8:D11),"")</f>
        <v>301</v>
      </c>
      <c r="E12" s="46">
        <f>IF(ISNUMBER($G12),SUM(E8:E11),"")</f>
        <v>163</v>
      </c>
      <c r="F12" s="46">
        <f>IF(ISNUMBER($G12),SUM(F8:F11),"")</f>
        <v>1</v>
      </c>
      <c r="G12" s="45">
        <f>IF(SUM($G8:$G11)+SUM($Q8:$Q11)&gt;0,SUM(G8:G11),"")</f>
        <v>464</v>
      </c>
      <c r="H12" s="44">
        <f>IF(ISNUMBER($G12),SUM(H8:H11),"")</f>
        <v>0</v>
      </c>
      <c r="I12" s="206"/>
      <c r="K12" s="215">
        <v>9536</v>
      </c>
      <c r="L12" s="216"/>
      <c r="M12" s="47" t="s">
        <v>14</v>
      </c>
      <c r="N12" s="44">
        <f>IF(ISNUMBER($G12),SUM(N8:N11),"")</f>
        <v>332</v>
      </c>
      <c r="O12" s="46">
        <f>IF(ISNUMBER($G12),SUM(O8:O11),"")</f>
        <v>150</v>
      </c>
      <c r="P12" s="46">
        <f>IF(ISNUMBER($G12),SUM(P8:P11),"")</f>
        <v>9</v>
      </c>
      <c r="Q12" s="45">
        <f>IF(SUM($G8:$G11)+SUM($Q8:$Q11)&gt;0,SUM(Q8:Q11),"")</f>
        <v>482</v>
      </c>
      <c r="R12" s="44">
        <f>IF(ISNUMBER($G12),SUM(R8:R11),"")</f>
        <v>2</v>
      </c>
      <c r="S12" s="206"/>
    </row>
    <row r="13" spans="1:19" ht="12.75" customHeight="1">
      <c r="A13" s="207" t="s">
        <v>169</v>
      </c>
      <c r="B13" s="208"/>
      <c r="C13" s="63">
        <v>1</v>
      </c>
      <c r="D13" s="62">
        <v>149</v>
      </c>
      <c r="E13" s="61">
        <v>63</v>
      </c>
      <c r="F13" s="61">
        <v>4</v>
      </c>
      <c r="G13" s="60">
        <f>IF(AND(ISBLANK(D13),ISBLANK(E13)),"",D13+E13)</f>
        <v>212</v>
      </c>
      <c r="H13" s="59">
        <f>IF(OR(ISNUMBER($G13),ISNUMBER($Q13)),(SIGN(N($G13)-N($Q13))+1)/2,"")</f>
        <v>0</v>
      </c>
      <c r="I13" s="53"/>
      <c r="K13" s="207" t="s">
        <v>158</v>
      </c>
      <c r="L13" s="208"/>
      <c r="M13" s="63">
        <v>1</v>
      </c>
      <c r="N13" s="62">
        <v>158</v>
      </c>
      <c r="O13" s="61">
        <v>88</v>
      </c>
      <c r="P13" s="61">
        <v>0</v>
      </c>
      <c r="Q13" s="60">
        <f>IF(AND(ISBLANK(N13),ISBLANK(O13)),"",N13+O13)</f>
        <v>246</v>
      </c>
      <c r="R13" s="59">
        <f>IF(ISNUMBER($H13),1-$H13,"")</f>
        <v>1</v>
      </c>
      <c r="S13" s="53"/>
    </row>
    <row r="14" spans="1:19" ht="12.75" customHeight="1">
      <c r="A14" s="209"/>
      <c r="B14" s="210"/>
      <c r="C14" s="58">
        <v>2</v>
      </c>
      <c r="D14" s="57">
        <v>153</v>
      </c>
      <c r="E14" s="56">
        <v>61</v>
      </c>
      <c r="F14" s="56">
        <v>8</v>
      </c>
      <c r="G14" s="55">
        <f>IF(AND(ISBLANK(D14),ISBLANK(E14)),"",D14+E14)</f>
        <v>214</v>
      </c>
      <c r="H14" s="54">
        <f>IF(OR(ISNUMBER($G14),ISNUMBER($Q14)),(SIGN(N($G14)-N($Q14))+1)/2,"")</f>
        <v>0</v>
      </c>
      <c r="I14" s="53"/>
      <c r="K14" s="209"/>
      <c r="L14" s="210"/>
      <c r="M14" s="58">
        <v>2</v>
      </c>
      <c r="N14" s="57">
        <v>171</v>
      </c>
      <c r="O14" s="56">
        <v>98</v>
      </c>
      <c r="P14" s="56">
        <v>2</v>
      </c>
      <c r="Q14" s="55">
        <f>IF(AND(ISBLANK(N14),ISBLANK(O14)),"",N14+O14)</f>
        <v>269</v>
      </c>
      <c r="R14" s="54">
        <f>IF(ISNUMBER($H14),1-$H14,"")</f>
        <v>1</v>
      </c>
      <c r="S14" s="53"/>
    </row>
    <row r="15" spans="1:19" ht="12.75" customHeight="1" thickBot="1">
      <c r="A15" s="211" t="s">
        <v>41</v>
      </c>
      <c r="B15" s="212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11" t="s">
        <v>145</v>
      </c>
      <c r="L15" s="212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13"/>
      <c r="B16" s="214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205">
        <f>IF(ISNUMBER(H17),(SIGN(1000*($H17-$R17)+$G17-$Q17)+1)/2,"")</f>
        <v>0</v>
      </c>
      <c r="K16" s="213"/>
      <c r="L16" s="214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205">
        <f>IF(ISNUMBER($I16),1-$I16,"")</f>
        <v>1</v>
      </c>
    </row>
    <row r="17" spans="1:19" ht="15.75" customHeight="1" thickBot="1">
      <c r="A17" s="215">
        <v>22292</v>
      </c>
      <c r="B17" s="216"/>
      <c r="C17" s="47" t="s">
        <v>14</v>
      </c>
      <c r="D17" s="44">
        <f>IF(ISNUMBER($G17),SUM(D13:D16),"")</f>
        <v>302</v>
      </c>
      <c r="E17" s="46">
        <f>IF(ISNUMBER($G17),SUM(E13:E16),"")</f>
        <v>124</v>
      </c>
      <c r="F17" s="46">
        <f>IF(ISNUMBER($G17),SUM(F13:F16),"")</f>
        <v>12</v>
      </c>
      <c r="G17" s="45">
        <f>IF(SUM($G13:$G16)+SUM($Q13:$Q16)&gt;0,SUM(G13:G16),"")</f>
        <v>426</v>
      </c>
      <c r="H17" s="44">
        <f>IF(ISNUMBER($G17),SUM(H13:H16),"")</f>
        <v>0</v>
      </c>
      <c r="I17" s="206"/>
      <c r="K17" s="215">
        <v>1935</v>
      </c>
      <c r="L17" s="216"/>
      <c r="M17" s="47" t="s">
        <v>14</v>
      </c>
      <c r="N17" s="44">
        <f>IF(ISNUMBER($G17),SUM(N13:N16),"")</f>
        <v>329</v>
      </c>
      <c r="O17" s="46">
        <f>IF(ISNUMBER($G17),SUM(O13:O16),"")</f>
        <v>186</v>
      </c>
      <c r="P17" s="46">
        <f>IF(ISNUMBER($G17),SUM(P13:P16),"")</f>
        <v>2</v>
      </c>
      <c r="Q17" s="45">
        <f>IF(SUM($G13:$G16)+SUM($Q13:$Q16)&gt;0,SUM(Q13:Q16),"")</f>
        <v>515</v>
      </c>
      <c r="R17" s="44">
        <f>IF(ISNUMBER($G17),SUM(R13:R16),"")</f>
        <v>2</v>
      </c>
      <c r="S17" s="206"/>
    </row>
    <row r="18" spans="1:19" ht="12.75" customHeight="1">
      <c r="A18" s="207" t="s">
        <v>73</v>
      </c>
      <c r="B18" s="208"/>
      <c r="C18" s="63">
        <v>1</v>
      </c>
      <c r="D18" s="62">
        <v>150</v>
      </c>
      <c r="E18" s="61">
        <v>61</v>
      </c>
      <c r="F18" s="61">
        <v>4</v>
      </c>
      <c r="G18" s="60">
        <f>IF(AND(ISBLANK(D18),ISBLANK(E18)),"",D18+E18)</f>
        <v>211</v>
      </c>
      <c r="H18" s="59">
        <f>IF(OR(ISNUMBER($G18),ISNUMBER($Q18)),(SIGN(N($G18)-N($Q18))+1)/2,"")</f>
        <v>0</v>
      </c>
      <c r="I18" s="53"/>
      <c r="K18" s="207" t="s">
        <v>168</v>
      </c>
      <c r="L18" s="208"/>
      <c r="M18" s="63">
        <v>1</v>
      </c>
      <c r="N18" s="62">
        <v>144</v>
      </c>
      <c r="O18" s="61">
        <v>76</v>
      </c>
      <c r="P18" s="61">
        <v>4</v>
      </c>
      <c r="Q18" s="60">
        <f>IF(AND(ISBLANK(N18),ISBLANK(O18)),"",N18+O18)</f>
        <v>220</v>
      </c>
      <c r="R18" s="59">
        <f>IF(ISNUMBER($H18),1-$H18,"")</f>
        <v>1</v>
      </c>
      <c r="S18" s="53"/>
    </row>
    <row r="19" spans="1:19" ht="12.75" customHeight="1">
      <c r="A19" s="209"/>
      <c r="B19" s="210"/>
      <c r="C19" s="58">
        <v>2</v>
      </c>
      <c r="D19" s="57">
        <v>141</v>
      </c>
      <c r="E19" s="56">
        <v>68</v>
      </c>
      <c r="F19" s="56">
        <v>3</v>
      </c>
      <c r="G19" s="55">
        <f>IF(AND(ISBLANK(D19),ISBLANK(E19)),"",D19+E19)</f>
        <v>209</v>
      </c>
      <c r="H19" s="54">
        <f>IF(OR(ISNUMBER($G19),ISNUMBER($Q19)),(SIGN(N($G19)-N($Q19))+1)/2,"")</f>
        <v>0</v>
      </c>
      <c r="I19" s="53"/>
      <c r="K19" s="209"/>
      <c r="L19" s="210"/>
      <c r="M19" s="58">
        <v>2</v>
      </c>
      <c r="N19" s="57">
        <v>150</v>
      </c>
      <c r="O19" s="56">
        <v>93</v>
      </c>
      <c r="P19" s="56">
        <v>3</v>
      </c>
      <c r="Q19" s="55">
        <f>IF(AND(ISBLANK(N19),ISBLANK(O19)),"",N19+O19)</f>
        <v>243</v>
      </c>
      <c r="R19" s="54">
        <f>IF(ISNUMBER($H19),1-$H19,"")</f>
        <v>1</v>
      </c>
      <c r="S19" s="53"/>
    </row>
    <row r="20" spans="1:19" ht="12.75" customHeight="1" thickBot="1">
      <c r="A20" s="211" t="s">
        <v>167</v>
      </c>
      <c r="B20" s="212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11" t="s">
        <v>166</v>
      </c>
      <c r="L20" s="212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13"/>
      <c r="B21" s="214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205">
        <f>IF(ISNUMBER(H22),(SIGN(1000*($H22-$R22)+$G22-$Q22)+1)/2,"")</f>
        <v>0</v>
      </c>
      <c r="K21" s="213"/>
      <c r="L21" s="214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205">
        <f>IF(ISNUMBER($I21),1-$I21,"")</f>
        <v>1</v>
      </c>
    </row>
    <row r="22" spans="1:19" ht="15.75" customHeight="1" thickBot="1">
      <c r="A22" s="215">
        <v>21788</v>
      </c>
      <c r="B22" s="216"/>
      <c r="C22" s="47" t="s">
        <v>14</v>
      </c>
      <c r="D22" s="44">
        <f>IF(ISNUMBER($G22),SUM(D18:D21),"")</f>
        <v>291</v>
      </c>
      <c r="E22" s="46">
        <f>IF(ISNUMBER($G22),SUM(E18:E21),"")</f>
        <v>129</v>
      </c>
      <c r="F22" s="46">
        <f>IF(ISNUMBER($G22),SUM(F18:F21),"")</f>
        <v>7</v>
      </c>
      <c r="G22" s="45">
        <f>IF(SUM($G18:$G21)+SUM($Q18:$Q21)&gt;0,SUM(G18:G21),"")</f>
        <v>420</v>
      </c>
      <c r="H22" s="44">
        <f>IF(ISNUMBER($G22),SUM(H18:H21),"")</f>
        <v>0</v>
      </c>
      <c r="I22" s="206"/>
      <c r="K22" s="215">
        <v>1944</v>
      </c>
      <c r="L22" s="216"/>
      <c r="M22" s="47" t="s">
        <v>14</v>
      </c>
      <c r="N22" s="44">
        <f>IF(ISNUMBER($G22),SUM(N18:N21),"")</f>
        <v>294</v>
      </c>
      <c r="O22" s="46">
        <f>IF(ISNUMBER($G22),SUM(O18:O21),"")</f>
        <v>169</v>
      </c>
      <c r="P22" s="46">
        <f>IF(ISNUMBER($G22),SUM(P18:P21),"")</f>
        <v>7</v>
      </c>
      <c r="Q22" s="45">
        <f>IF(SUM($G18:$G21)+SUM($Q18:$Q21)&gt;0,SUM(Q18:Q21),"")</f>
        <v>463</v>
      </c>
      <c r="R22" s="44">
        <f>IF(ISNUMBER($G22),SUM(R18:R21),"")</f>
        <v>2</v>
      </c>
      <c r="S22" s="206"/>
    </row>
    <row r="23" spans="1:19" ht="12.75" customHeight="1">
      <c r="A23" s="207" t="s">
        <v>165</v>
      </c>
      <c r="B23" s="208"/>
      <c r="C23" s="63">
        <v>1</v>
      </c>
      <c r="D23" s="62">
        <v>153</v>
      </c>
      <c r="E23" s="61">
        <v>71</v>
      </c>
      <c r="F23" s="61">
        <v>2</v>
      </c>
      <c r="G23" s="60">
        <f>IF(AND(ISBLANK(D23),ISBLANK(E23)),"",D23+E23)</f>
        <v>224</v>
      </c>
      <c r="H23" s="59">
        <f>IF(OR(ISNUMBER($G23),ISNUMBER($Q23)),(SIGN(N($G23)-N($Q23))+1)/2,"")</f>
        <v>1</v>
      </c>
      <c r="I23" s="53"/>
      <c r="K23" s="207" t="s">
        <v>164</v>
      </c>
      <c r="L23" s="208"/>
      <c r="M23" s="63">
        <v>1</v>
      </c>
      <c r="N23" s="62">
        <v>148</v>
      </c>
      <c r="O23" s="61">
        <v>54</v>
      </c>
      <c r="P23" s="61">
        <v>7</v>
      </c>
      <c r="Q23" s="60">
        <f>IF(AND(ISBLANK(N23),ISBLANK(O23)),"",N23+O23)</f>
        <v>202</v>
      </c>
      <c r="R23" s="59">
        <f>IF(ISNUMBER($H23),1-$H23,"")</f>
        <v>0</v>
      </c>
      <c r="S23" s="53"/>
    </row>
    <row r="24" spans="1:19" ht="12.75" customHeight="1">
      <c r="A24" s="209"/>
      <c r="B24" s="210"/>
      <c r="C24" s="58">
        <v>2</v>
      </c>
      <c r="D24" s="57">
        <v>131</v>
      </c>
      <c r="E24" s="56">
        <v>53</v>
      </c>
      <c r="F24" s="56">
        <v>6</v>
      </c>
      <c r="G24" s="55">
        <f>IF(AND(ISBLANK(D24),ISBLANK(E24)),"",D24+E24)</f>
        <v>184</v>
      </c>
      <c r="H24" s="54">
        <f>IF(OR(ISNUMBER($G24),ISNUMBER($Q24)),(SIGN(N($G24)-N($Q24))+1)/2,"")</f>
        <v>0</v>
      </c>
      <c r="I24" s="53"/>
      <c r="K24" s="209"/>
      <c r="L24" s="210"/>
      <c r="M24" s="58">
        <v>2</v>
      </c>
      <c r="N24" s="57">
        <v>152</v>
      </c>
      <c r="O24" s="56">
        <v>49</v>
      </c>
      <c r="P24" s="56">
        <v>1</v>
      </c>
      <c r="Q24" s="55">
        <f>IF(AND(ISBLANK(N24),ISBLANK(O24)),"",N24+O24)</f>
        <v>201</v>
      </c>
      <c r="R24" s="54">
        <f>IF(ISNUMBER($H24),1-$H24,"")</f>
        <v>1</v>
      </c>
      <c r="S24" s="53"/>
    </row>
    <row r="25" spans="1:19" ht="12.75" customHeight="1" thickBot="1">
      <c r="A25" s="211" t="s">
        <v>148</v>
      </c>
      <c r="B25" s="212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11" t="s">
        <v>163</v>
      </c>
      <c r="L25" s="212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13"/>
      <c r="B26" s="214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205">
        <f>IF(ISNUMBER(H27),(SIGN(1000*($H27-$R27)+$G27-$Q27)+1)/2,"")</f>
        <v>1</v>
      </c>
      <c r="K26" s="213"/>
      <c r="L26" s="214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205">
        <f>IF(ISNUMBER($I26),1-$I26,"")</f>
        <v>0</v>
      </c>
    </row>
    <row r="27" spans="1:19" ht="15.75" customHeight="1" thickBot="1">
      <c r="A27" s="215">
        <v>1473</v>
      </c>
      <c r="B27" s="216"/>
      <c r="C27" s="47" t="s">
        <v>14</v>
      </c>
      <c r="D27" s="44">
        <f>IF(ISNUMBER($G27),SUM(D23:D26),"")</f>
        <v>284</v>
      </c>
      <c r="E27" s="46">
        <f>IF(ISNUMBER($G27),SUM(E23:E26),"")</f>
        <v>124</v>
      </c>
      <c r="F27" s="46">
        <f>IF(ISNUMBER($G27),SUM(F23:F26),"")</f>
        <v>8</v>
      </c>
      <c r="G27" s="45">
        <f>IF(SUM($G23:$G26)+SUM($Q23:$Q26)&gt;0,SUM(G23:G26),"")</f>
        <v>408</v>
      </c>
      <c r="H27" s="44">
        <f>IF(ISNUMBER($G27),SUM(H23:H26),"")</f>
        <v>1</v>
      </c>
      <c r="I27" s="206"/>
      <c r="K27" s="215">
        <v>1932</v>
      </c>
      <c r="L27" s="216"/>
      <c r="M27" s="47" t="s">
        <v>14</v>
      </c>
      <c r="N27" s="44">
        <f>IF(ISNUMBER($G27),SUM(N23:N26),"")</f>
        <v>300</v>
      </c>
      <c r="O27" s="46">
        <f>IF(ISNUMBER($G27),SUM(O23:O26),"")</f>
        <v>103</v>
      </c>
      <c r="P27" s="46">
        <f>IF(ISNUMBER($G27),SUM(P23:P26),"")</f>
        <v>8</v>
      </c>
      <c r="Q27" s="45">
        <f>IF(SUM($G23:$G26)+SUM($Q23:$Q26)&gt;0,SUM(Q23:Q26),"")</f>
        <v>403</v>
      </c>
      <c r="R27" s="44">
        <f>IF(ISNUMBER($G27),SUM(R23:R26),"")</f>
        <v>1</v>
      </c>
      <c r="S27" s="206"/>
    </row>
    <row r="28" spans="1:19" ht="12.75" customHeight="1">
      <c r="A28" s="207" t="s">
        <v>162</v>
      </c>
      <c r="B28" s="208"/>
      <c r="C28" s="63">
        <v>1</v>
      </c>
      <c r="D28" s="62">
        <v>170</v>
      </c>
      <c r="E28" s="61">
        <v>99</v>
      </c>
      <c r="F28" s="61">
        <v>1</v>
      </c>
      <c r="G28" s="60">
        <f>IF(AND(ISBLANK(D28),ISBLANK(E28)),"",D28+E28)</f>
        <v>269</v>
      </c>
      <c r="H28" s="59">
        <f>IF(OR(ISNUMBER($G28),ISNUMBER($Q28)),(SIGN(N($G28)-N($Q28))+1)/2,"")</f>
        <v>1</v>
      </c>
      <c r="I28" s="53"/>
      <c r="K28" s="207" t="s">
        <v>161</v>
      </c>
      <c r="L28" s="208"/>
      <c r="M28" s="63">
        <v>1</v>
      </c>
      <c r="N28" s="62">
        <v>138</v>
      </c>
      <c r="O28" s="61">
        <v>87</v>
      </c>
      <c r="P28" s="61">
        <v>1</v>
      </c>
      <c r="Q28" s="60">
        <f>IF(AND(ISBLANK(N28),ISBLANK(O28)),"",N28+O28)</f>
        <v>225</v>
      </c>
      <c r="R28" s="59">
        <f>IF(ISNUMBER($H28),1-$H28,"")</f>
        <v>0</v>
      </c>
      <c r="S28" s="53"/>
    </row>
    <row r="29" spans="1:19" ht="12.75" customHeight="1">
      <c r="A29" s="209"/>
      <c r="B29" s="210"/>
      <c r="C29" s="58">
        <v>2</v>
      </c>
      <c r="D29" s="57">
        <v>152</v>
      </c>
      <c r="E29" s="56">
        <v>63</v>
      </c>
      <c r="F29" s="56">
        <v>5</v>
      </c>
      <c r="G29" s="55">
        <f>IF(AND(ISBLANK(D29),ISBLANK(E29)),"",D29+E29)</f>
        <v>215</v>
      </c>
      <c r="H29" s="54">
        <f>IF(OR(ISNUMBER($G29),ISNUMBER($Q29)),(SIGN(N($G29)-N($Q29))+1)/2,"")</f>
        <v>1</v>
      </c>
      <c r="I29" s="53"/>
      <c r="K29" s="209"/>
      <c r="L29" s="210"/>
      <c r="M29" s="58">
        <v>2</v>
      </c>
      <c r="N29" s="57">
        <v>134</v>
      </c>
      <c r="O29" s="56">
        <v>60</v>
      </c>
      <c r="P29" s="56">
        <v>3</v>
      </c>
      <c r="Q29" s="55">
        <f>IF(AND(ISBLANK(N29),ISBLANK(O29)),"",N29+O29)</f>
        <v>194</v>
      </c>
      <c r="R29" s="54">
        <f>IF(ISNUMBER($H29),1-$H29,"")</f>
        <v>0</v>
      </c>
      <c r="S29" s="53"/>
    </row>
    <row r="30" spans="1:19" ht="12.75" customHeight="1" thickBot="1">
      <c r="A30" s="211" t="s">
        <v>39</v>
      </c>
      <c r="B30" s="212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11" t="s">
        <v>160</v>
      </c>
      <c r="L30" s="212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13"/>
      <c r="B31" s="214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205">
        <f>IF(ISNUMBER(H32),(SIGN(1000*($H32-$R32)+$G32-$Q32)+1)/2,"")</f>
        <v>1</v>
      </c>
      <c r="K31" s="213"/>
      <c r="L31" s="214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205">
        <f>IF(ISNUMBER($I31),1-$I31,"")</f>
        <v>0</v>
      </c>
    </row>
    <row r="32" spans="1:19" ht="15.75" customHeight="1" thickBot="1">
      <c r="A32" s="215">
        <v>17600</v>
      </c>
      <c r="B32" s="216"/>
      <c r="C32" s="47" t="s">
        <v>14</v>
      </c>
      <c r="D32" s="44">
        <f>IF(ISNUMBER($G32),SUM(D28:D31),"")</f>
        <v>322</v>
      </c>
      <c r="E32" s="46">
        <f>IF(ISNUMBER($G32),SUM(E28:E31),"")</f>
        <v>162</v>
      </c>
      <c r="F32" s="46">
        <f>IF(ISNUMBER($G32),SUM(F28:F31),"")</f>
        <v>6</v>
      </c>
      <c r="G32" s="45">
        <f>IF(SUM($G28:$G31)+SUM($Q28:$Q31)&gt;0,SUM(G28:G31),"")</f>
        <v>484</v>
      </c>
      <c r="H32" s="44">
        <f>IF(ISNUMBER($G32),SUM(H28:H31),"")</f>
        <v>2</v>
      </c>
      <c r="I32" s="206"/>
      <c r="K32" s="215">
        <v>1928</v>
      </c>
      <c r="L32" s="216"/>
      <c r="M32" s="47" t="s">
        <v>14</v>
      </c>
      <c r="N32" s="44">
        <f>IF(ISNUMBER($G32),SUM(N28:N31),"")</f>
        <v>272</v>
      </c>
      <c r="O32" s="46">
        <f>IF(ISNUMBER($G32),SUM(O28:O31),"")</f>
        <v>147</v>
      </c>
      <c r="P32" s="46">
        <f>IF(ISNUMBER($G32),SUM(P28:P31),"")</f>
        <v>4</v>
      </c>
      <c r="Q32" s="45">
        <f>IF(SUM($G28:$G31)+SUM($Q28:$Q31)&gt;0,SUM(Q28:Q31),"")</f>
        <v>419</v>
      </c>
      <c r="R32" s="44">
        <f>IF(ISNUMBER($G32),SUM(R28:R31),"")</f>
        <v>0</v>
      </c>
      <c r="S32" s="206"/>
    </row>
    <row r="33" spans="1:19" ht="12.75" customHeight="1">
      <c r="A33" s="207" t="s">
        <v>159</v>
      </c>
      <c r="B33" s="208"/>
      <c r="C33" s="63">
        <v>1</v>
      </c>
      <c r="D33" s="62">
        <v>159</v>
      </c>
      <c r="E33" s="61">
        <v>77</v>
      </c>
      <c r="F33" s="61">
        <v>2</v>
      </c>
      <c r="G33" s="60">
        <f>IF(AND(ISBLANK(D33),ISBLANK(E33)),"",D33+E33)</f>
        <v>236</v>
      </c>
      <c r="H33" s="59">
        <f>IF(OR(ISNUMBER($G33),ISNUMBER($Q33)),(SIGN(N($G33)-N($Q33))+1)/2,"")</f>
        <v>1</v>
      </c>
      <c r="I33" s="53"/>
      <c r="K33" s="207" t="s">
        <v>158</v>
      </c>
      <c r="L33" s="208"/>
      <c r="M33" s="63">
        <v>1</v>
      </c>
      <c r="N33" s="62">
        <v>140</v>
      </c>
      <c r="O33" s="61">
        <v>53</v>
      </c>
      <c r="P33" s="61">
        <v>7</v>
      </c>
      <c r="Q33" s="60">
        <f>IF(AND(ISBLANK(N33),ISBLANK(O33)),"",N33+O33)</f>
        <v>193</v>
      </c>
      <c r="R33" s="59">
        <f>IF(ISNUMBER($H33),1-$H33,"")</f>
        <v>0</v>
      </c>
      <c r="S33" s="53"/>
    </row>
    <row r="34" spans="1:19" ht="12.75" customHeight="1">
      <c r="A34" s="209"/>
      <c r="B34" s="210"/>
      <c r="C34" s="58">
        <v>2</v>
      </c>
      <c r="D34" s="57">
        <v>142</v>
      </c>
      <c r="E34" s="56">
        <v>90</v>
      </c>
      <c r="F34" s="56">
        <v>3</v>
      </c>
      <c r="G34" s="55">
        <f>IF(AND(ISBLANK(D34),ISBLANK(E34)),"",D34+E34)</f>
        <v>232</v>
      </c>
      <c r="H34" s="54">
        <f>IF(OR(ISNUMBER($G34),ISNUMBER($Q34)),(SIGN(N($G34)-N($Q34))+1)/2,"")</f>
        <v>1</v>
      </c>
      <c r="I34" s="53"/>
      <c r="K34" s="209"/>
      <c r="L34" s="210"/>
      <c r="M34" s="58">
        <v>2</v>
      </c>
      <c r="N34" s="57">
        <v>147</v>
      </c>
      <c r="O34" s="56">
        <v>53</v>
      </c>
      <c r="P34" s="56">
        <v>4</v>
      </c>
      <c r="Q34" s="55">
        <f>IF(AND(ISBLANK(N34),ISBLANK(O34)),"",N34+O34)</f>
        <v>200</v>
      </c>
      <c r="R34" s="54">
        <f>IF(ISNUMBER($H34),1-$H34,"")</f>
        <v>0</v>
      </c>
      <c r="S34" s="53"/>
    </row>
    <row r="35" spans="1:19" ht="12.75" customHeight="1" thickBot="1">
      <c r="A35" s="211" t="s">
        <v>157</v>
      </c>
      <c r="B35" s="212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11" t="s">
        <v>54</v>
      </c>
      <c r="L35" s="212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13"/>
      <c r="B36" s="214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205">
        <f>IF(ISNUMBER(H37),(SIGN(1000*($H37-$R37)+$G37-$Q37)+1)/2,"")</f>
        <v>1</v>
      </c>
      <c r="K36" s="213"/>
      <c r="L36" s="214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205">
        <f>IF(ISNUMBER($I36),1-$I36,"")</f>
        <v>0</v>
      </c>
    </row>
    <row r="37" spans="1:19" ht="15.75" customHeight="1" thickBot="1">
      <c r="A37" s="215">
        <v>18911</v>
      </c>
      <c r="B37" s="216"/>
      <c r="C37" s="47" t="s">
        <v>14</v>
      </c>
      <c r="D37" s="44">
        <f>IF(ISNUMBER($G37),SUM(D33:D36),"")</f>
        <v>301</v>
      </c>
      <c r="E37" s="46">
        <f>IF(ISNUMBER($G37),SUM(E33:E36),"")</f>
        <v>167</v>
      </c>
      <c r="F37" s="46">
        <f>IF(ISNUMBER($G37),SUM(F33:F36),"")</f>
        <v>5</v>
      </c>
      <c r="G37" s="45">
        <f>IF(SUM($G33:$G36)+SUM($Q33:$Q36)&gt;0,SUM(G33:G36),"")</f>
        <v>468</v>
      </c>
      <c r="H37" s="44">
        <f>IF(ISNUMBER($G37),SUM(H33:H36),"")</f>
        <v>2</v>
      </c>
      <c r="I37" s="206"/>
      <c r="K37" s="215">
        <v>1927</v>
      </c>
      <c r="L37" s="216"/>
      <c r="M37" s="47" t="s">
        <v>14</v>
      </c>
      <c r="N37" s="44">
        <f>IF(ISNUMBER($G37),SUM(N33:N36),"")</f>
        <v>287</v>
      </c>
      <c r="O37" s="46">
        <f>IF(ISNUMBER($G37),SUM(O33:O36),"")</f>
        <v>106</v>
      </c>
      <c r="P37" s="46">
        <f>IF(ISNUMBER($G37),SUM(P33:P36),"")</f>
        <v>11</v>
      </c>
      <c r="Q37" s="45">
        <f>IF(SUM($G33:$G36)+SUM($Q33:$Q36)&gt;0,SUM(Q33:Q36),"")</f>
        <v>393</v>
      </c>
      <c r="R37" s="44">
        <f>IF(ISNUMBER($G37),SUM(R33:R36),"")</f>
        <v>0</v>
      </c>
      <c r="S37" s="206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1801</v>
      </c>
      <c r="E39" s="39">
        <f>IF(ISNUMBER($G39),SUM(E12,E17,E22,E27,E32,E37),"")</f>
        <v>869</v>
      </c>
      <c r="F39" s="39">
        <f>IF(ISNUMBER($G39),SUM(F12,F17,F22,F27,F32,F37),"")</f>
        <v>39</v>
      </c>
      <c r="G39" s="38">
        <f>IF(SUM($G$8:$G$37)+SUM($Q$8:$Q$37)&gt;0,SUM(G12,G17,G22,G27,G32,G37),"")</f>
        <v>2670</v>
      </c>
      <c r="H39" s="37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1814</v>
      </c>
      <c r="O39" s="39">
        <f>IF(ISNUMBER($G39),SUM(O12,O17,O22,O27,O32,O37),"")</f>
        <v>861</v>
      </c>
      <c r="P39" s="39">
        <f>IF(ISNUMBER($G39),SUM(P12,P17,P22,P27,P32,P37),"")</f>
        <v>41</v>
      </c>
      <c r="Q39" s="38">
        <f>IF(SUM($G$8:$G$37)+SUM($Q$8:$Q$37)&gt;0,SUM(Q12,Q17,Q22,Q27,Q32,Q37),"")</f>
        <v>2675</v>
      </c>
      <c r="R39" s="37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257" t="s">
        <v>156</v>
      </c>
      <c r="D41" s="257"/>
      <c r="E41" s="257"/>
      <c r="G41" s="237"/>
      <c r="H41" s="237"/>
      <c r="I41" s="35">
        <f>IF(ISNUMBER(I$39),SUM(I11,I16,I21,I26,I31,I36,I39),"")</f>
        <v>3</v>
      </c>
      <c r="K41" s="32"/>
      <c r="L41" s="33" t="s">
        <v>18</v>
      </c>
      <c r="M41" s="257" t="s">
        <v>155</v>
      </c>
      <c r="N41" s="257"/>
      <c r="O41" s="257"/>
      <c r="Q41" s="237" t="s">
        <v>19</v>
      </c>
      <c r="R41" s="237"/>
      <c r="S41" s="35">
        <f>IF(ISNUMBER(S$39),SUM(S11,S16,S21,S26,S31,S36,S39),"")</f>
        <v>5</v>
      </c>
    </row>
    <row r="42" spans="1:19" ht="18" customHeight="1">
      <c r="A42" s="32"/>
      <c r="B42" s="33" t="s">
        <v>20</v>
      </c>
      <c r="C42" s="258"/>
      <c r="D42" s="258"/>
      <c r="E42" s="258"/>
      <c r="G42" s="34"/>
      <c r="H42" s="34"/>
      <c r="I42" s="34"/>
      <c r="K42" s="32"/>
      <c r="L42" s="33" t="s">
        <v>20</v>
      </c>
      <c r="M42" s="258"/>
      <c r="N42" s="258"/>
      <c r="O42" s="25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259" t="s">
        <v>154</v>
      </c>
      <c r="D43" s="259"/>
      <c r="E43" s="259"/>
      <c r="F43" s="259"/>
      <c r="G43" s="259"/>
      <c r="H43" s="259"/>
      <c r="I43" s="33"/>
      <c r="J43" s="33"/>
      <c r="K43" s="33" t="s">
        <v>23</v>
      </c>
      <c r="L43" s="260"/>
      <c r="M43" s="260"/>
      <c r="O43" s="33" t="s">
        <v>20</v>
      </c>
      <c r="P43" s="259"/>
      <c r="Q43" s="259"/>
      <c r="R43" s="259"/>
      <c r="S43" s="259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Benešov -  B – TJ Sparta Kutná Hora - C</v>
      </c>
    </row>
    <row r="46" spans="2:11" ht="19.5" customHeight="1">
      <c r="B46" s="30" t="s">
        <v>24</v>
      </c>
      <c r="C46" s="246">
        <v>0.7083333333333334</v>
      </c>
      <c r="D46" s="247"/>
      <c r="I46" s="30" t="s">
        <v>25</v>
      </c>
      <c r="J46" s="247">
        <v>20</v>
      </c>
      <c r="K46" s="247"/>
    </row>
    <row r="47" spans="2:19" ht="19.5" customHeight="1">
      <c r="B47" s="30" t="s">
        <v>26</v>
      </c>
      <c r="C47" s="248">
        <v>0.8159722222222222</v>
      </c>
      <c r="D47" s="249"/>
      <c r="I47" s="30" t="s">
        <v>27</v>
      </c>
      <c r="J47" s="249">
        <v>20</v>
      </c>
      <c r="K47" s="249"/>
      <c r="P47" s="30" t="s">
        <v>28</v>
      </c>
      <c r="Q47" s="241">
        <v>44074</v>
      </c>
      <c r="R47" s="242"/>
      <c r="S47" s="242"/>
    </row>
    <row r="48" ht="9.75" customHeight="1"/>
    <row r="49" spans="1:19" ht="15" customHeight="1">
      <c r="A49" s="238" t="s">
        <v>29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</row>
    <row r="50" spans="1:19" ht="81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238" t="s">
        <v>30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261"/>
      <c r="C57" s="262"/>
      <c r="D57" s="8"/>
      <c r="E57" s="261"/>
      <c r="F57" s="263"/>
      <c r="G57" s="263"/>
      <c r="H57" s="262"/>
      <c r="I57" s="8"/>
      <c r="J57" s="10"/>
      <c r="K57" s="9"/>
      <c r="L57" s="261"/>
      <c r="M57" s="262"/>
      <c r="N57" s="8"/>
      <c r="O57" s="261"/>
      <c r="P57" s="263"/>
      <c r="Q57" s="263"/>
      <c r="R57" s="262"/>
      <c r="S57" s="7"/>
    </row>
    <row r="58" spans="1:19" ht="21" customHeight="1">
      <c r="A58" s="11"/>
      <c r="B58" s="261"/>
      <c r="C58" s="262"/>
      <c r="D58" s="8"/>
      <c r="E58" s="261"/>
      <c r="F58" s="263"/>
      <c r="G58" s="263"/>
      <c r="H58" s="262"/>
      <c r="I58" s="8"/>
      <c r="J58" s="10"/>
      <c r="K58" s="9"/>
      <c r="L58" s="261"/>
      <c r="M58" s="262"/>
      <c r="N58" s="8"/>
      <c r="O58" s="261"/>
      <c r="P58" s="263"/>
      <c r="Q58" s="263"/>
      <c r="R58" s="26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251" t="s">
        <v>36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38" t="s">
        <v>37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</row>
    <row r="65" spans="1:19" ht="81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3"/>
      <c r="B66" s="2" t="s">
        <v>38</v>
      </c>
      <c r="C66" s="456">
        <v>43063</v>
      </c>
      <c r="D66" s="250"/>
      <c r="E66" s="250"/>
      <c r="F66" s="250"/>
      <c r="G66" s="250"/>
      <c r="H66" s="25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29" t="s">
        <v>0</v>
      </c>
      <c r="C1" s="229"/>
      <c r="D1" s="231" t="s">
        <v>1</v>
      </c>
      <c r="E1" s="231"/>
      <c r="F1" s="231"/>
      <c r="G1" s="231"/>
      <c r="H1" s="231"/>
      <c r="I1" s="231"/>
      <c r="K1" s="30" t="s">
        <v>2</v>
      </c>
      <c r="L1" s="234" t="s">
        <v>197</v>
      </c>
      <c r="M1" s="234"/>
      <c r="N1" s="234"/>
      <c r="O1" s="235" t="s">
        <v>3</v>
      </c>
      <c r="P1" s="235"/>
      <c r="Q1" s="236" t="s">
        <v>174</v>
      </c>
      <c r="R1" s="236"/>
      <c r="S1" s="236"/>
    </row>
    <row r="2" spans="2:3" ht="6" customHeight="1" thickBot="1">
      <c r="B2" s="230"/>
      <c r="C2" s="230"/>
    </row>
    <row r="3" spans="1:19" ht="19.5" customHeight="1" thickBot="1">
      <c r="A3" s="70" t="s">
        <v>4</v>
      </c>
      <c r="B3" s="226" t="s">
        <v>196</v>
      </c>
      <c r="C3" s="227"/>
      <c r="D3" s="227"/>
      <c r="E3" s="227"/>
      <c r="F3" s="227"/>
      <c r="G3" s="227"/>
      <c r="H3" s="227"/>
      <c r="I3" s="228"/>
      <c r="K3" s="70" t="s">
        <v>5</v>
      </c>
      <c r="L3" s="226" t="s">
        <v>195</v>
      </c>
      <c r="M3" s="227"/>
      <c r="N3" s="227"/>
      <c r="O3" s="227"/>
      <c r="P3" s="227"/>
      <c r="Q3" s="227"/>
      <c r="R3" s="227"/>
      <c r="S3" s="228"/>
    </row>
    <row r="4" ht="4.5" customHeight="1" thickBot="1"/>
    <row r="5" spans="1:19" ht="12.75" customHeight="1">
      <c r="A5" s="219" t="s">
        <v>6</v>
      </c>
      <c r="B5" s="220"/>
      <c r="C5" s="217" t="s">
        <v>7</v>
      </c>
      <c r="D5" s="223" t="s">
        <v>8</v>
      </c>
      <c r="E5" s="224"/>
      <c r="F5" s="224"/>
      <c r="G5" s="225"/>
      <c r="H5" s="232" t="s">
        <v>9</v>
      </c>
      <c r="I5" s="233"/>
      <c r="K5" s="219" t="s">
        <v>6</v>
      </c>
      <c r="L5" s="220"/>
      <c r="M5" s="217" t="s">
        <v>7</v>
      </c>
      <c r="N5" s="223" t="s">
        <v>8</v>
      </c>
      <c r="O5" s="224"/>
      <c r="P5" s="224"/>
      <c r="Q5" s="225"/>
      <c r="R5" s="232" t="s">
        <v>9</v>
      </c>
      <c r="S5" s="233"/>
    </row>
    <row r="6" spans="1:19" ht="12.75" customHeight="1" thickBot="1">
      <c r="A6" s="221" t="s">
        <v>10</v>
      </c>
      <c r="B6" s="222"/>
      <c r="C6" s="218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221" t="s">
        <v>10</v>
      </c>
      <c r="L6" s="222"/>
      <c r="M6" s="218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07" t="s">
        <v>194</v>
      </c>
      <c r="B8" s="208"/>
      <c r="C8" s="63">
        <v>1</v>
      </c>
      <c r="D8" s="62">
        <v>158</v>
      </c>
      <c r="E8" s="61">
        <v>59</v>
      </c>
      <c r="F8" s="61">
        <v>3</v>
      </c>
      <c r="G8" s="60">
        <f>IF(AND(ISBLANK(D8),ISBLANK(E8)),"",D8+E8)</f>
        <v>217</v>
      </c>
      <c r="H8" s="59">
        <f>IF(OR(ISNUMBER($G8),ISNUMBER($Q8)),(SIGN(N($G8)-N($Q8))+1)/2,"")</f>
        <v>0</v>
      </c>
      <c r="I8" s="53"/>
      <c r="K8" s="207" t="s">
        <v>193</v>
      </c>
      <c r="L8" s="208"/>
      <c r="M8" s="63">
        <v>1</v>
      </c>
      <c r="N8" s="62">
        <v>152</v>
      </c>
      <c r="O8" s="61">
        <v>71</v>
      </c>
      <c r="P8" s="61">
        <v>2</v>
      </c>
      <c r="Q8" s="60">
        <f>IF(AND(ISBLANK(N8),ISBLANK(O8)),"",N8+O8)</f>
        <v>223</v>
      </c>
      <c r="R8" s="59">
        <f>IF(ISNUMBER($H8),1-$H8,"")</f>
        <v>1</v>
      </c>
      <c r="S8" s="53"/>
    </row>
    <row r="9" spans="1:19" ht="12.75" customHeight="1">
      <c r="A9" s="209"/>
      <c r="B9" s="210"/>
      <c r="C9" s="58">
        <v>2</v>
      </c>
      <c r="D9" s="57">
        <v>163</v>
      </c>
      <c r="E9" s="56">
        <v>62</v>
      </c>
      <c r="F9" s="56">
        <v>7</v>
      </c>
      <c r="G9" s="55">
        <f>IF(AND(ISBLANK(D9),ISBLANK(E9)),"",D9+E9)</f>
        <v>225</v>
      </c>
      <c r="H9" s="54">
        <f>IF(OR(ISNUMBER($G9),ISNUMBER($Q9)),(SIGN(N($G9)-N($Q9))+1)/2,"")</f>
        <v>1</v>
      </c>
      <c r="I9" s="53"/>
      <c r="K9" s="209"/>
      <c r="L9" s="210"/>
      <c r="M9" s="58">
        <v>2</v>
      </c>
      <c r="N9" s="57">
        <v>137</v>
      </c>
      <c r="O9" s="56">
        <v>54</v>
      </c>
      <c r="P9" s="56">
        <v>4</v>
      </c>
      <c r="Q9" s="55">
        <f>IF(AND(ISBLANK(N9),ISBLANK(O9)),"",N9+O9)</f>
        <v>191</v>
      </c>
      <c r="R9" s="54">
        <f>IF(ISNUMBER($H9),1-$H9,"")</f>
        <v>0</v>
      </c>
      <c r="S9" s="53"/>
    </row>
    <row r="10" spans="1:19" ht="12.75" customHeight="1" thickBot="1">
      <c r="A10" s="211" t="s">
        <v>192</v>
      </c>
      <c r="B10" s="212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11" t="s">
        <v>191</v>
      </c>
      <c r="L10" s="212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13"/>
      <c r="B11" s="214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205">
        <f>IF(ISNUMBER(H12),(SIGN(1000*($H12-$R12)+$G12-$Q12)+1)/2,"")</f>
        <v>1</v>
      </c>
      <c r="K11" s="213"/>
      <c r="L11" s="214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205">
        <f>IF(ISNUMBER($I11),1-$I11,"")</f>
        <v>0</v>
      </c>
    </row>
    <row r="12" spans="1:19" ht="15.75" customHeight="1" thickBot="1">
      <c r="A12" s="215">
        <v>21434</v>
      </c>
      <c r="B12" s="216"/>
      <c r="C12" s="47" t="s">
        <v>14</v>
      </c>
      <c r="D12" s="44">
        <f>IF(ISNUMBER($G12),SUM(D8:D11),"")</f>
        <v>321</v>
      </c>
      <c r="E12" s="46">
        <f>IF(ISNUMBER($G12),SUM(E8:E11),"")</f>
        <v>121</v>
      </c>
      <c r="F12" s="46">
        <f>IF(ISNUMBER($G12),SUM(F8:F11),"")</f>
        <v>10</v>
      </c>
      <c r="G12" s="45">
        <f>IF(SUM($G8:$G11)+SUM($Q8:$Q11)&gt;0,SUM(G8:G11),"")</f>
        <v>442</v>
      </c>
      <c r="H12" s="44">
        <f>IF(ISNUMBER($G12),SUM(H8:H11),"")</f>
        <v>1</v>
      </c>
      <c r="I12" s="206"/>
      <c r="K12" s="215">
        <v>11250</v>
      </c>
      <c r="L12" s="216"/>
      <c r="M12" s="47" t="s">
        <v>14</v>
      </c>
      <c r="N12" s="44">
        <f>IF(ISNUMBER($G12),SUM(N8:N11),"")</f>
        <v>289</v>
      </c>
      <c r="O12" s="46">
        <f>IF(ISNUMBER($G12),SUM(O8:O11),"")</f>
        <v>125</v>
      </c>
      <c r="P12" s="46">
        <f>IF(ISNUMBER($G12),SUM(P8:P11),"")</f>
        <v>6</v>
      </c>
      <c r="Q12" s="45">
        <f>IF(SUM($G8:$G11)+SUM($Q8:$Q11)&gt;0,SUM(Q8:Q11),"")</f>
        <v>414</v>
      </c>
      <c r="R12" s="44">
        <f>IF(ISNUMBER($G12),SUM(R8:R11),"")</f>
        <v>1</v>
      </c>
      <c r="S12" s="206"/>
    </row>
    <row r="13" spans="1:19" ht="12.75" customHeight="1">
      <c r="A13" s="207" t="s">
        <v>190</v>
      </c>
      <c r="B13" s="208"/>
      <c r="C13" s="63">
        <v>1</v>
      </c>
      <c r="D13" s="62">
        <v>161</v>
      </c>
      <c r="E13" s="61">
        <v>71</v>
      </c>
      <c r="F13" s="61">
        <v>2</v>
      </c>
      <c r="G13" s="60">
        <f>IF(AND(ISBLANK(D13),ISBLANK(E13)),"",D13+E13)</f>
        <v>232</v>
      </c>
      <c r="H13" s="59">
        <f>IF(OR(ISNUMBER($G13),ISNUMBER($Q13)),(SIGN(N($G13)-N($Q13))+1)/2,"")</f>
        <v>1</v>
      </c>
      <c r="I13" s="53"/>
      <c r="K13" s="207" t="s">
        <v>189</v>
      </c>
      <c r="L13" s="208"/>
      <c r="M13" s="63">
        <v>1</v>
      </c>
      <c r="N13" s="62">
        <v>152</v>
      </c>
      <c r="O13" s="61">
        <v>45</v>
      </c>
      <c r="P13" s="61">
        <v>8</v>
      </c>
      <c r="Q13" s="60">
        <f>IF(AND(ISBLANK(N13),ISBLANK(O13)),"",N13+O13)</f>
        <v>197</v>
      </c>
      <c r="R13" s="59">
        <f>IF(ISNUMBER($H13),1-$H13,"")</f>
        <v>0</v>
      </c>
      <c r="S13" s="53"/>
    </row>
    <row r="14" spans="1:19" ht="12.75" customHeight="1">
      <c r="A14" s="209"/>
      <c r="B14" s="210"/>
      <c r="C14" s="58">
        <v>2</v>
      </c>
      <c r="D14" s="57">
        <v>157</v>
      </c>
      <c r="E14" s="56">
        <v>87</v>
      </c>
      <c r="F14" s="56">
        <v>4</v>
      </c>
      <c r="G14" s="55">
        <f>IF(AND(ISBLANK(D14),ISBLANK(E14)),"",D14+E14)</f>
        <v>244</v>
      </c>
      <c r="H14" s="54">
        <f>IF(OR(ISNUMBER($G14),ISNUMBER($Q14)),(SIGN(N($G14)-N($Q14))+1)/2,"")</f>
        <v>1</v>
      </c>
      <c r="I14" s="53"/>
      <c r="K14" s="209"/>
      <c r="L14" s="210"/>
      <c r="M14" s="58">
        <v>2</v>
      </c>
      <c r="N14" s="57">
        <v>146</v>
      </c>
      <c r="O14" s="56">
        <v>61</v>
      </c>
      <c r="P14" s="56">
        <v>1</v>
      </c>
      <c r="Q14" s="55">
        <f>IF(AND(ISBLANK(N14),ISBLANK(O14)),"",N14+O14)</f>
        <v>207</v>
      </c>
      <c r="R14" s="54">
        <f>IF(ISNUMBER($H14),1-$H14,"")</f>
        <v>0</v>
      </c>
      <c r="S14" s="53"/>
    </row>
    <row r="15" spans="1:19" ht="12.75" customHeight="1" thickBot="1">
      <c r="A15" s="211" t="s">
        <v>80</v>
      </c>
      <c r="B15" s="212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11"/>
      <c r="L15" s="212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13"/>
      <c r="B16" s="214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205">
        <f>IF(ISNUMBER(H17),(SIGN(1000*($H17-$R17)+$G17-$Q17)+1)/2,"")</f>
        <v>1</v>
      </c>
      <c r="K16" s="213"/>
      <c r="L16" s="214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205">
        <f>IF(ISNUMBER($I16),1-$I16,"")</f>
        <v>0</v>
      </c>
    </row>
    <row r="17" spans="1:19" ht="15.75" customHeight="1" thickBot="1">
      <c r="A17" s="215">
        <v>1256</v>
      </c>
      <c r="B17" s="216"/>
      <c r="C17" s="47" t="s">
        <v>14</v>
      </c>
      <c r="D17" s="44">
        <f>IF(ISNUMBER($G17),SUM(D13:D16),"")</f>
        <v>318</v>
      </c>
      <c r="E17" s="46">
        <f>IF(ISNUMBER($G17),SUM(E13:E16),"")</f>
        <v>158</v>
      </c>
      <c r="F17" s="46">
        <f>IF(ISNUMBER($G17),SUM(F13:F16),"")</f>
        <v>6</v>
      </c>
      <c r="G17" s="45">
        <f>IF(SUM($G13:$G16)+SUM($Q13:$Q16)&gt;0,SUM(G13:G16),"")</f>
        <v>476</v>
      </c>
      <c r="H17" s="44">
        <f>IF(ISNUMBER($G17),SUM(H13:H16),"")</f>
        <v>2</v>
      </c>
      <c r="I17" s="206"/>
      <c r="K17" s="215">
        <v>20909</v>
      </c>
      <c r="L17" s="216"/>
      <c r="M17" s="47" t="s">
        <v>14</v>
      </c>
      <c r="N17" s="44">
        <f>IF(ISNUMBER($G17),SUM(N13:N16),"")</f>
        <v>298</v>
      </c>
      <c r="O17" s="46">
        <f>IF(ISNUMBER($G17),SUM(O13:O16),"")</f>
        <v>106</v>
      </c>
      <c r="P17" s="46">
        <f>IF(ISNUMBER($G17),SUM(P13:P16),"")</f>
        <v>9</v>
      </c>
      <c r="Q17" s="45">
        <f>IF(SUM($G13:$G16)+SUM($Q13:$Q16)&gt;0,SUM(Q13:Q16),"")</f>
        <v>404</v>
      </c>
      <c r="R17" s="44">
        <f>IF(ISNUMBER($G17),SUM(R13:R16),"")</f>
        <v>0</v>
      </c>
      <c r="S17" s="206"/>
    </row>
    <row r="18" spans="1:19" ht="12.75" customHeight="1">
      <c r="A18" s="207" t="s">
        <v>188</v>
      </c>
      <c r="B18" s="208"/>
      <c r="C18" s="63">
        <v>1</v>
      </c>
      <c r="D18" s="62">
        <v>167</v>
      </c>
      <c r="E18" s="61">
        <v>72</v>
      </c>
      <c r="F18" s="61">
        <v>2</v>
      </c>
      <c r="G18" s="60">
        <f>IF(AND(ISBLANK(D18),ISBLANK(E18)),"",D18+E18)</f>
        <v>239</v>
      </c>
      <c r="H18" s="59">
        <f>IF(OR(ISNUMBER($G18),ISNUMBER($Q18)),(SIGN(N($G18)-N($Q18))+1)/2,"")</f>
        <v>1</v>
      </c>
      <c r="I18" s="53"/>
      <c r="K18" s="207" t="s">
        <v>181</v>
      </c>
      <c r="L18" s="208"/>
      <c r="M18" s="63">
        <v>1</v>
      </c>
      <c r="N18" s="62">
        <v>140</v>
      </c>
      <c r="O18" s="61">
        <v>63</v>
      </c>
      <c r="P18" s="61">
        <v>6</v>
      </c>
      <c r="Q18" s="60">
        <f>IF(AND(ISBLANK(N18),ISBLANK(O18)),"",N18+O18)</f>
        <v>203</v>
      </c>
      <c r="R18" s="59">
        <f>IF(ISNUMBER($H18),1-$H18,"")</f>
        <v>0</v>
      </c>
      <c r="S18" s="53"/>
    </row>
    <row r="19" spans="1:19" ht="12.75" customHeight="1">
      <c r="A19" s="209"/>
      <c r="B19" s="210"/>
      <c r="C19" s="58">
        <v>2</v>
      </c>
      <c r="D19" s="57">
        <v>147</v>
      </c>
      <c r="E19" s="56">
        <v>54</v>
      </c>
      <c r="F19" s="56">
        <v>5</v>
      </c>
      <c r="G19" s="55">
        <f>IF(AND(ISBLANK(D19),ISBLANK(E19)),"",D19+E19)</f>
        <v>201</v>
      </c>
      <c r="H19" s="54">
        <f>IF(OR(ISNUMBER($G19),ISNUMBER($Q19)),(SIGN(N($G19)-N($Q19))+1)/2,"")</f>
        <v>0</v>
      </c>
      <c r="I19" s="53"/>
      <c r="K19" s="209"/>
      <c r="L19" s="210"/>
      <c r="M19" s="58">
        <v>2</v>
      </c>
      <c r="N19" s="57">
        <v>150</v>
      </c>
      <c r="O19" s="56">
        <v>60</v>
      </c>
      <c r="P19" s="56">
        <v>4</v>
      </c>
      <c r="Q19" s="55">
        <f>IF(AND(ISBLANK(N19),ISBLANK(O19)),"",N19+O19)</f>
        <v>210</v>
      </c>
      <c r="R19" s="54">
        <f>IF(ISNUMBER($H19),1-$H19,"")</f>
        <v>1</v>
      </c>
      <c r="S19" s="53"/>
    </row>
    <row r="20" spans="1:19" ht="12.75" customHeight="1" thickBot="1">
      <c r="A20" s="211" t="s">
        <v>39</v>
      </c>
      <c r="B20" s="212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11" t="s">
        <v>90</v>
      </c>
      <c r="L20" s="212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13"/>
      <c r="B21" s="214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205">
        <f>IF(ISNUMBER(H22),(SIGN(1000*($H22-$R22)+$G22-$Q22)+1)/2,"")</f>
        <v>1</v>
      </c>
      <c r="K21" s="213"/>
      <c r="L21" s="214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205">
        <f>IF(ISNUMBER($I21),1-$I21,"")</f>
        <v>0</v>
      </c>
    </row>
    <row r="22" spans="1:19" ht="15.75" customHeight="1" thickBot="1">
      <c r="A22" s="215">
        <v>15733</v>
      </c>
      <c r="B22" s="216"/>
      <c r="C22" s="47" t="s">
        <v>14</v>
      </c>
      <c r="D22" s="44">
        <f>IF(ISNUMBER($G22),SUM(D18:D21),"")</f>
        <v>314</v>
      </c>
      <c r="E22" s="46">
        <f>IF(ISNUMBER($G22),SUM(E18:E21),"")</f>
        <v>126</v>
      </c>
      <c r="F22" s="46">
        <f>IF(ISNUMBER($G22),SUM(F18:F21),"")</f>
        <v>7</v>
      </c>
      <c r="G22" s="45">
        <f>IF(SUM($G18:$G21)+SUM($Q18:$Q21)&gt;0,SUM(G18:G21),"")</f>
        <v>440</v>
      </c>
      <c r="H22" s="44">
        <f>IF(ISNUMBER($G22),SUM(H18:H21),"")</f>
        <v>1</v>
      </c>
      <c r="I22" s="206"/>
      <c r="K22" s="215">
        <v>19250</v>
      </c>
      <c r="L22" s="216"/>
      <c r="M22" s="47" t="s">
        <v>14</v>
      </c>
      <c r="N22" s="44">
        <f>IF(ISNUMBER($G22),SUM(N18:N21),"")</f>
        <v>290</v>
      </c>
      <c r="O22" s="46">
        <f>IF(ISNUMBER($G22),SUM(O18:O21),"")</f>
        <v>123</v>
      </c>
      <c r="P22" s="46">
        <f>IF(ISNUMBER($G22),SUM(P18:P21),"")</f>
        <v>10</v>
      </c>
      <c r="Q22" s="45">
        <f>IF(SUM($G18:$G21)+SUM($Q18:$Q21)&gt;0,SUM(Q18:Q21),"")</f>
        <v>413</v>
      </c>
      <c r="R22" s="44">
        <f>IF(ISNUMBER($G22),SUM(R18:R21),"")</f>
        <v>1</v>
      </c>
      <c r="S22" s="206"/>
    </row>
    <row r="23" spans="1:19" ht="12.75" customHeight="1">
      <c r="A23" s="207" t="s">
        <v>187</v>
      </c>
      <c r="B23" s="208"/>
      <c r="C23" s="63">
        <v>1</v>
      </c>
      <c r="D23" s="62">
        <v>157</v>
      </c>
      <c r="E23" s="61">
        <v>71</v>
      </c>
      <c r="F23" s="61">
        <v>1</v>
      </c>
      <c r="G23" s="60">
        <f>IF(AND(ISBLANK(D23),ISBLANK(E23)),"",D23+E23)</f>
        <v>228</v>
      </c>
      <c r="H23" s="59">
        <f>IF(OR(ISNUMBER($G23),ISNUMBER($Q23)),(SIGN(N($G23)-N($Q23))+1)/2,"")</f>
        <v>1</v>
      </c>
      <c r="I23" s="53"/>
      <c r="K23" s="207" t="s">
        <v>186</v>
      </c>
      <c r="L23" s="208"/>
      <c r="M23" s="63">
        <v>1</v>
      </c>
      <c r="N23" s="62">
        <v>149</v>
      </c>
      <c r="O23" s="61">
        <v>54</v>
      </c>
      <c r="P23" s="61">
        <v>5</v>
      </c>
      <c r="Q23" s="60">
        <f>IF(AND(ISBLANK(N23),ISBLANK(O23)),"",N23+O23)</f>
        <v>203</v>
      </c>
      <c r="R23" s="59">
        <f>IF(ISNUMBER($H23),1-$H23,"")</f>
        <v>0</v>
      </c>
      <c r="S23" s="53"/>
    </row>
    <row r="24" spans="1:19" ht="12.75" customHeight="1">
      <c r="A24" s="209"/>
      <c r="B24" s="210"/>
      <c r="C24" s="58">
        <v>2</v>
      </c>
      <c r="D24" s="57">
        <v>168</v>
      </c>
      <c r="E24" s="56">
        <v>71</v>
      </c>
      <c r="F24" s="56">
        <v>5</v>
      </c>
      <c r="G24" s="55">
        <f>IF(AND(ISBLANK(D24),ISBLANK(E24)),"",D24+E24)</f>
        <v>239</v>
      </c>
      <c r="H24" s="54">
        <f>IF(OR(ISNUMBER($G24),ISNUMBER($Q24)),(SIGN(N($G24)-N($Q24))+1)/2,"")</f>
        <v>1</v>
      </c>
      <c r="I24" s="53"/>
      <c r="K24" s="209"/>
      <c r="L24" s="210"/>
      <c r="M24" s="58">
        <v>2</v>
      </c>
      <c r="N24" s="57">
        <v>157</v>
      </c>
      <c r="O24" s="56">
        <v>80</v>
      </c>
      <c r="P24" s="56">
        <v>3</v>
      </c>
      <c r="Q24" s="55">
        <f>IF(AND(ISBLANK(N24),ISBLANK(O24)),"",N24+O24)</f>
        <v>237</v>
      </c>
      <c r="R24" s="54">
        <f>IF(ISNUMBER($H24),1-$H24,"")</f>
        <v>0</v>
      </c>
      <c r="S24" s="53"/>
    </row>
    <row r="25" spans="1:19" ht="12.75" customHeight="1" thickBot="1">
      <c r="A25" s="211" t="s">
        <v>185</v>
      </c>
      <c r="B25" s="212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11" t="s">
        <v>40</v>
      </c>
      <c r="L25" s="212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13"/>
      <c r="B26" s="214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205">
        <f>IF(ISNUMBER(H27),(SIGN(1000*($H27-$R27)+$G27-$Q27)+1)/2,"")</f>
        <v>1</v>
      </c>
      <c r="K26" s="213"/>
      <c r="L26" s="214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205">
        <f>IF(ISNUMBER($I26),1-$I26,"")</f>
        <v>0</v>
      </c>
    </row>
    <row r="27" spans="1:19" ht="15.75" customHeight="1" thickBot="1">
      <c r="A27" s="215">
        <v>1002</v>
      </c>
      <c r="B27" s="216"/>
      <c r="C27" s="47" t="s">
        <v>14</v>
      </c>
      <c r="D27" s="44">
        <f>IF(ISNUMBER($G27),SUM(D23:D26),"")</f>
        <v>325</v>
      </c>
      <c r="E27" s="46">
        <f>IF(ISNUMBER($G27),SUM(E23:E26),"")</f>
        <v>142</v>
      </c>
      <c r="F27" s="46">
        <f>IF(ISNUMBER($G27),SUM(F23:F26),"")</f>
        <v>6</v>
      </c>
      <c r="G27" s="45">
        <f>IF(SUM($G23:$G26)+SUM($Q23:$Q26)&gt;0,SUM(G23:G26),"")</f>
        <v>467</v>
      </c>
      <c r="H27" s="44">
        <f>IF(ISNUMBER($G27),SUM(H23:H26),"")</f>
        <v>2</v>
      </c>
      <c r="I27" s="206"/>
      <c r="K27" s="215">
        <v>11249</v>
      </c>
      <c r="L27" s="216"/>
      <c r="M27" s="47" t="s">
        <v>14</v>
      </c>
      <c r="N27" s="44">
        <f>IF(ISNUMBER($G27),SUM(N23:N26),"")</f>
        <v>306</v>
      </c>
      <c r="O27" s="46">
        <f>IF(ISNUMBER($G27),SUM(O23:O26),"")</f>
        <v>134</v>
      </c>
      <c r="P27" s="46">
        <f>IF(ISNUMBER($G27),SUM(P23:P26),"")</f>
        <v>8</v>
      </c>
      <c r="Q27" s="45">
        <f>IF(SUM($G23:$G26)+SUM($Q23:$Q26)&gt;0,SUM(Q23:Q26),"")</f>
        <v>440</v>
      </c>
      <c r="R27" s="44">
        <f>IF(ISNUMBER($G27),SUM(R23:R26),"")</f>
        <v>0</v>
      </c>
      <c r="S27" s="206"/>
    </row>
    <row r="28" spans="1:19" ht="12.75" customHeight="1">
      <c r="A28" s="207" t="s">
        <v>184</v>
      </c>
      <c r="B28" s="208"/>
      <c r="C28" s="63">
        <v>1</v>
      </c>
      <c r="D28" s="62">
        <v>155</v>
      </c>
      <c r="E28" s="61">
        <v>80</v>
      </c>
      <c r="F28" s="61">
        <v>2</v>
      </c>
      <c r="G28" s="60">
        <f>IF(AND(ISBLANK(D28),ISBLANK(E28)),"",D28+E28)</f>
        <v>235</v>
      </c>
      <c r="H28" s="59">
        <f>IF(OR(ISNUMBER($G28),ISNUMBER($Q28)),(SIGN(N($G28)-N($Q28))+1)/2,"")</f>
        <v>1</v>
      </c>
      <c r="I28" s="53"/>
      <c r="K28" s="207" t="s">
        <v>146</v>
      </c>
      <c r="L28" s="208"/>
      <c r="M28" s="63">
        <v>1</v>
      </c>
      <c r="N28" s="62">
        <v>144</v>
      </c>
      <c r="O28" s="61">
        <v>80</v>
      </c>
      <c r="P28" s="61">
        <v>0</v>
      </c>
      <c r="Q28" s="60">
        <f>IF(AND(ISBLANK(N28),ISBLANK(O28)),"",N28+O28)</f>
        <v>224</v>
      </c>
      <c r="R28" s="59">
        <f>IF(ISNUMBER($H28),1-$H28,"")</f>
        <v>0</v>
      </c>
      <c r="S28" s="53"/>
    </row>
    <row r="29" spans="1:19" ht="12.75" customHeight="1">
      <c r="A29" s="209"/>
      <c r="B29" s="210"/>
      <c r="C29" s="58">
        <v>2</v>
      </c>
      <c r="D29" s="57">
        <v>147</v>
      </c>
      <c r="E29" s="56">
        <v>90</v>
      </c>
      <c r="F29" s="56">
        <v>2</v>
      </c>
      <c r="G29" s="55">
        <f>IF(AND(ISBLANK(D29),ISBLANK(E29)),"",D29+E29)</f>
        <v>237</v>
      </c>
      <c r="H29" s="54">
        <f>IF(OR(ISNUMBER($G29),ISNUMBER($Q29)),(SIGN(N($G29)-N($Q29))+1)/2,"")</f>
        <v>1</v>
      </c>
      <c r="I29" s="53"/>
      <c r="K29" s="209"/>
      <c r="L29" s="210"/>
      <c r="M29" s="58">
        <v>2</v>
      </c>
      <c r="N29" s="57">
        <v>145</v>
      </c>
      <c r="O29" s="56">
        <v>86</v>
      </c>
      <c r="P29" s="56">
        <v>3</v>
      </c>
      <c r="Q29" s="55">
        <f>IF(AND(ISBLANK(N29),ISBLANK(O29)),"",N29+O29)</f>
        <v>231</v>
      </c>
      <c r="R29" s="54">
        <f>IF(ISNUMBER($H29),1-$H29,"")</f>
        <v>0</v>
      </c>
      <c r="S29" s="53"/>
    </row>
    <row r="30" spans="1:19" ht="12.75" customHeight="1" thickBot="1">
      <c r="A30" s="211" t="s">
        <v>183</v>
      </c>
      <c r="B30" s="212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11" t="s">
        <v>48</v>
      </c>
      <c r="L30" s="212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13"/>
      <c r="B31" s="214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205">
        <f>IF(ISNUMBER(H32),(SIGN(1000*($H32-$R32)+$G32-$Q32)+1)/2,"")</f>
        <v>1</v>
      </c>
      <c r="K31" s="213"/>
      <c r="L31" s="214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205">
        <f>IF(ISNUMBER($I31),1-$I31,"")</f>
        <v>0</v>
      </c>
    </row>
    <row r="32" spans="1:19" ht="15.75" customHeight="1" thickBot="1">
      <c r="A32" s="215">
        <v>18621</v>
      </c>
      <c r="B32" s="216"/>
      <c r="C32" s="47" t="s">
        <v>14</v>
      </c>
      <c r="D32" s="44">
        <f>IF(ISNUMBER($G32),SUM(D28:D31),"")</f>
        <v>302</v>
      </c>
      <c r="E32" s="46">
        <f>IF(ISNUMBER($G32),SUM(E28:E31),"")</f>
        <v>170</v>
      </c>
      <c r="F32" s="46">
        <f>IF(ISNUMBER($G32),SUM(F28:F31),"")</f>
        <v>4</v>
      </c>
      <c r="G32" s="45">
        <f>IF(SUM($G28:$G31)+SUM($Q28:$Q31)&gt;0,SUM(G28:G31),"")</f>
        <v>472</v>
      </c>
      <c r="H32" s="44">
        <f>IF(ISNUMBER($G32),SUM(H28:H31),"")</f>
        <v>2</v>
      </c>
      <c r="I32" s="206"/>
      <c r="K32" s="215">
        <v>12918</v>
      </c>
      <c r="L32" s="216"/>
      <c r="M32" s="47" t="s">
        <v>14</v>
      </c>
      <c r="N32" s="44">
        <f>IF(ISNUMBER($G32),SUM(N28:N31),"")</f>
        <v>289</v>
      </c>
      <c r="O32" s="46">
        <f>IF(ISNUMBER($G32),SUM(O28:O31),"")</f>
        <v>166</v>
      </c>
      <c r="P32" s="46">
        <f>IF(ISNUMBER($G32),SUM(P28:P31),"")</f>
        <v>3</v>
      </c>
      <c r="Q32" s="45">
        <f>IF(SUM($G28:$G31)+SUM($Q28:$Q31)&gt;0,SUM(Q28:Q31),"")</f>
        <v>455</v>
      </c>
      <c r="R32" s="44">
        <f>IF(ISNUMBER($G32),SUM(R28:R31),"")</f>
        <v>0</v>
      </c>
      <c r="S32" s="206"/>
    </row>
    <row r="33" spans="1:19" ht="12.75" customHeight="1">
      <c r="A33" s="207" t="s">
        <v>182</v>
      </c>
      <c r="B33" s="208"/>
      <c r="C33" s="63">
        <v>1</v>
      </c>
      <c r="D33" s="62">
        <v>153</v>
      </c>
      <c r="E33" s="61">
        <v>61</v>
      </c>
      <c r="F33" s="61">
        <v>3</v>
      </c>
      <c r="G33" s="60">
        <f>IF(AND(ISBLANK(D33),ISBLANK(E33)),"",D33+E33)</f>
        <v>214</v>
      </c>
      <c r="H33" s="59">
        <f>IF(OR(ISNUMBER($G33),ISNUMBER($Q33)),(SIGN(N($G33)-N($Q33))+1)/2,"")</f>
        <v>1</v>
      </c>
      <c r="I33" s="53"/>
      <c r="K33" s="207" t="s">
        <v>181</v>
      </c>
      <c r="L33" s="208"/>
      <c r="M33" s="63">
        <v>1</v>
      </c>
      <c r="N33" s="62">
        <v>152</v>
      </c>
      <c r="O33" s="61">
        <v>53</v>
      </c>
      <c r="P33" s="61">
        <v>3</v>
      </c>
      <c r="Q33" s="60">
        <f>IF(AND(ISBLANK(N33),ISBLANK(O33)),"",N33+O33)</f>
        <v>205</v>
      </c>
      <c r="R33" s="59">
        <f>IF(ISNUMBER($H33),1-$H33,"")</f>
        <v>0</v>
      </c>
      <c r="S33" s="53"/>
    </row>
    <row r="34" spans="1:19" ht="12.75" customHeight="1">
      <c r="A34" s="209"/>
      <c r="B34" s="210"/>
      <c r="C34" s="58">
        <v>2</v>
      </c>
      <c r="D34" s="57">
        <v>158</v>
      </c>
      <c r="E34" s="56">
        <v>62</v>
      </c>
      <c r="F34" s="56">
        <v>3</v>
      </c>
      <c r="G34" s="55">
        <f>IF(AND(ISBLANK(D34),ISBLANK(E34)),"",D34+E34)</f>
        <v>220</v>
      </c>
      <c r="H34" s="54">
        <f>IF(OR(ISNUMBER($G34),ISNUMBER($Q34)),(SIGN(N($G34)-N($Q34))+1)/2,"")</f>
        <v>0.5</v>
      </c>
      <c r="I34" s="53"/>
      <c r="K34" s="209"/>
      <c r="L34" s="210"/>
      <c r="M34" s="58">
        <v>2</v>
      </c>
      <c r="N34" s="57">
        <v>139</v>
      </c>
      <c r="O34" s="56">
        <v>81</v>
      </c>
      <c r="P34" s="56">
        <v>0</v>
      </c>
      <c r="Q34" s="55">
        <f>IF(AND(ISBLANK(N34),ISBLANK(O34)),"",N34+O34)</f>
        <v>220</v>
      </c>
      <c r="R34" s="54">
        <f>IF(ISNUMBER($H34),1-$H34,"")</f>
        <v>0.5</v>
      </c>
      <c r="S34" s="53"/>
    </row>
    <row r="35" spans="1:19" ht="12.75" customHeight="1" thickBot="1">
      <c r="A35" s="211" t="s">
        <v>180</v>
      </c>
      <c r="B35" s="212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11" t="s">
        <v>54</v>
      </c>
      <c r="L35" s="212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13"/>
      <c r="B36" s="214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205">
        <f>IF(ISNUMBER(H37),(SIGN(1000*($H37-$R37)+$G37-$Q37)+1)/2,"")</f>
        <v>1</v>
      </c>
      <c r="K36" s="213"/>
      <c r="L36" s="214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205">
        <f>IF(ISNUMBER($I36),1-$I36,"")</f>
        <v>0</v>
      </c>
    </row>
    <row r="37" spans="1:19" ht="15.75" customHeight="1" thickBot="1">
      <c r="A37" s="215">
        <v>1065</v>
      </c>
      <c r="B37" s="216"/>
      <c r="C37" s="47" t="s">
        <v>14</v>
      </c>
      <c r="D37" s="44">
        <f>IF(ISNUMBER($G37),SUM(D33:D36),"")</f>
        <v>311</v>
      </c>
      <c r="E37" s="46">
        <f>IF(ISNUMBER($G37),SUM(E33:E36),"")</f>
        <v>123</v>
      </c>
      <c r="F37" s="46">
        <f>IF(ISNUMBER($G37),SUM(F33:F36),"")</f>
        <v>6</v>
      </c>
      <c r="G37" s="45">
        <f>IF(SUM($G33:$G36)+SUM($Q33:$Q36)&gt;0,SUM(G33:G36),"")</f>
        <v>434</v>
      </c>
      <c r="H37" s="44">
        <f>IF(ISNUMBER($G37),SUM(H33:H36),"")</f>
        <v>1.5</v>
      </c>
      <c r="I37" s="206"/>
      <c r="K37" s="215">
        <v>18550</v>
      </c>
      <c r="L37" s="216"/>
      <c r="M37" s="47" t="s">
        <v>14</v>
      </c>
      <c r="N37" s="44">
        <f>IF(ISNUMBER($G37),SUM(N33:N36),"")</f>
        <v>291</v>
      </c>
      <c r="O37" s="46">
        <f>IF(ISNUMBER($G37),SUM(O33:O36),"")</f>
        <v>134</v>
      </c>
      <c r="P37" s="46">
        <f>IF(ISNUMBER($G37),SUM(P33:P36),"")</f>
        <v>3</v>
      </c>
      <c r="Q37" s="45">
        <f>IF(SUM($G33:$G36)+SUM($Q33:$Q36)&gt;0,SUM(Q33:Q36),"")</f>
        <v>425</v>
      </c>
      <c r="R37" s="44">
        <f>IF(ISNUMBER($G37),SUM(R33:R36),"")</f>
        <v>0.5</v>
      </c>
      <c r="S37" s="206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1891</v>
      </c>
      <c r="E39" s="39">
        <f>IF(ISNUMBER($G39),SUM(E12,E17,E22,E27,E32,E37),"")</f>
        <v>840</v>
      </c>
      <c r="F39" s="39">
        <f>IF(ISNUMBER($G39),SUM(F12,F17,F22,F27,F32,F37),"")</f>
        <v>39</v>
      </c>
      <c r="G39" s="38">
        <f>IF(SUM($G$8:$G$37)+SUM($Q$8:$Q$37)&gt;0,SUM(G12,G17,G22,G27,G32,G37),"")</f>
        <v>2731</v>
      </c>
      <c r="H39" s="37">
        <f>IF(SUM($G$8:$G$37)+SUM($Q$8:$Q$37)&gt;0,SUM(H12,H17,H22,H27,H32,H37),"")</f>
        <v>9.5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1763</v>
      </c>
      <c r="O39" s="39">
        <f>IF(ISNUMBER($G39),SUM(O12,O17,O22,O27,O32,O37),"")</f>
        <v>788</v>
      </c>
      <c r="P39" s="39">
        <f>IF(ISNUMBER($G39),SUM(P12,P17,P22,P27,P32,P37),"")</f>
        <v>39</v>
      </c>
      <c r="Q39" s="38">
        <f>IF(SUM($G$8:$G$37)+SUM($Q$8:$Q$37)&gt;0,SUM(Q12,Q17,Q22,Q27,Q32,Q37),"")</f>
        <v>2551</v>
      </c>
      <c r="R39" s="37">
        <f>IF(SUM($G$8:$G$37)+SUM($Q$8:$Q$37)&gt;0,SUM(R12,R17,R22,R27,R32,R37),"")</f>
        <v>2.5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257" t="s">
        <v>179</v>
      </c>
      <c r="D41" s="257"/>
      <c r="E41" s="257"/>
      <c r="G41" s="237"/>
      <c r="H41" s="237"/>
      <c r="I41" s="35">
        <f>IF(ISNUMBER(I$39),SUM(I11,I16,I21,I26,I31,I36,I39),"")</f>
        <v>8</v>
      </c>
      <c r="K41" s="32"/>
      <c r="L41" s="33" t="s">
        <v>18</v>
      </c>
      <c r="M41" s="257" t="s">
        <v>178</v>
      </c>
      <c r="N41" s="257"/>
      <c r="O41" s="257"/>
      <c r="Q41" s="237" t="s">
        <v>19</v>
      </c>
      <c r="R41" s="237"/>
      <c r="S41" s="35">
        <f>IF(ISNUMBER(S$39),SUM(S11,S16,S21,S26,S31,S36,S39),"")</f>
        <v>0</v>
      </c>
    </row>
    <row r="42" spans="1:19" ht="18" customHeight="1">
      <c r="A42" s="32"/>
      <c r="B42" s="33" t="s">
        <v>20</v>
      </c>
      <c r="C42" s="258"/>
      <c r="D42" s="258"/>
      <c r="E42" s="258"/>
      <c r="G42" s="34"/>
      <c r="H42" s="34"/>
      <c r="I42" s="34"/>
      <c r="K42" s="32"/>
      <c r="L42" s="33" t="s">
        <v>20</v>
      </c>
      <c r="M42" s="258"/>
      <c r="N42" s="258"/>
      <c r="O42" s="25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259" t="s">
        <v>177</v>
      </c>
      <c r="D43" s="259"/>
      <c r="E43" s="259"/>
      <c r="F43" s="259"/>
      <c r="G43" s="259"/>
      <c r="H43" s="259"/>
      <c r="I43" s="33"/>
      <c r="J43" s="33"/>
      <c r="K43" s="33" t="s">
        <v>23</v>
      </c>
      <c r="L43" s="260" t="s">
        <v>176</v>
      </c>
      <c r="M43" s="260"/>
      <c r="O43" s="33" t="s">
        <v>20</v>
      </c>
      <c r="P43" s="259"/>
      <c r="Q43" s="259"/>
      <c r="R43" s="259"/>
      <c r="S43" s="259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Slavoj Praha  B – TJ Sokol Brandýs n.L. A A</v>
      </c>
    </row>
    <row r="46" spans="2:11" ht="19.5" customHeight="1">
      <c r="B46" s="30" t="s">
        <v>24</v>
      </c>
      <c r="C46" s="246">
        <v>0.7083333333333334</v>
      </c>
      <c r="D46" s="247"/>
      <c r="I46" s="30" t="s">
        <v>25</v>
      </c>
      <c r="J46" s="247">
        <v>21</v>
      </c>
      <c r="K46" s="247"/>
    </row>
    <row r="47" spans="2:19" ht="19.5" customHeight="1">
      <c r="B47" s="30" t="s">
        <v>26</v>
      </c>
      <c r="C47" s="248">
        <v>0.8291666666666666</v>
      </c>
      <c r="D47" s="249"/>
      <c r="I47" s="30" t="s">
        <v>27</v>
      </c>
      <c r="J47" s="249">
        <v>10</v>
      </c>
      <c r="K47" s="249"/>
      <c r="P47" s="30" t="s">
        <v>28</v>
      </c>
      <c r="Q47" s="241">
        <v>43317</v>
      </c>
      <c r="R47" s="242"/>
      <c r="S47" s="242"/>
    </row>
    <row r="48" ht="9.75" customHeight="1"/>
    <row r="49" spans="1:19" ht="15" customHeight="1">
      <c r="A49" s="238" t="s">
        <v>29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</row>
    <row r="50" spans="1:19" ht="81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238" t="s">
        <v>30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261"/>
      <c r="C57" s="262"/>
      <c r="D57" s="8"/>
      <c r="E57" s="261"/>
      <c r="F57" s="263"/>
      <c r="G57" s="263"/>
      <c r="H57" s="262"/>
      <c r="I57" s="8"/>
      <c r="J57" s="10"/>
      <c r="K57" s="9"/>
      <c r="L57" s="261"/>
      <c r="M57" s="262"/>
      <c r="N57" s="8"/>
      <c r="O57" s="261"/>
      <c r="P57" s="263"/>
      <c r="Q57" s="263"/>
      <c r="R57" s="262"/>
      <c r="S57" s="7"/>
    </row>
    <row r="58" spans="1:19" ht="21" customHeight="1">
      <c r="A58" s="11"/>
      <c r="B58" s="261"/>
      <c r="C58" s="262"/>
      <c r="D58" s="8"/>
      <c r="E58" s="261"/>
      <c r="F58" s="263"/>
      <c r="G58" s="263"/>
      <c r="H58" s="262"/>
      <c r="I58" s="8"/>
      <c r="J58" s="10"/>
      <c r="K58" s="9"/>
      <c r="L58" s="261"/>
      <c r="M58" s="262"/>
      <c r="N58" s="8"/>
      <c r="O58" s="261"/>
      <c r="P58" s="263"/>
      <c r="Q58" s="263"/>
      <c r="R58" s="26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251" t="s">
        <v>36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38" t="s">
        <v>37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</row>
    <row r="65" spans="1:19" ht="81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3"/>
      <c r="B66" s="2" t="s">
        <v>38</v>
      </c>
      <c r="C66" s="456">
        <v>43063</v>
      </c>
      <c r="D66" s="250"/>
      <c r="E66" s="250"/>
      <c r="F66" s="250"/>
      <c r="G66" s="250"/>
      <c r="H66" s="25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229" t="s">
        <v>0</v>
      </c>
      <c r="C1" s="229"/>
      <c r="D1" s="231" t="s">
        <v>1</v>
      </c>
      <c r="E1" s="231"/>
      <c r="F1" s="231"/>
      <c r="G1" s="231"/>
      <c r="H1" s="231"/>
      <c r="I1" s="231"/>
      <c r="K1" s="30" t="s">
        <v>2</v>
      </c>
      <c r="L1" s="234" t="s">
        <v>219</v>
      </c>
      <c r="M1" s="234"/>
      <c r="N1" s="234"/>
      <c r="O1" s="235" t="s">
        <v>3</v>
      </c>
      <c r="P1" s="235"/>
      <c r="Q1" s="457">
        <v>43063</v>
      </c>
      <c r="R1" s="236"/>
      <c r="S1" s="236"/>
    </row>
    <row r="2" spans="2:3" ht="6" customHeight="1" thickBot="1">
      <c r="B2" s="230"/>
      <c r="C2" s="230"/>
    </row>
    <row r="3" spans="1:19" ht="19.5" customHeight="1" thickBot="1">
      <c r="A3" s="70" t="s">
        <v>4</v>
      </c>
      <c r="B3" s="226" t="s">
        <v>218</v>
      </c>
      <c r="C3" s="227"/>
      <c r="D3" s="227"/>
      <c r="E3" s="227"/>
      <c r="F3" s="227"/>
      <c r="G3" s="227"/>
      <c r="H3" s="227"/>
      <c r="I3" s="228"/>
      <c r="K3" s="70" t="s">
        <v>5</v>
      </c>
      <c r="L3" s="226" t="s">
        <v>217</v>
      </c>
      <c r="M3" s="227"/>
      <c r="N3" s="227"/>
      <c r="O3" s="227"/>
      <c r="P3" s="227"/>
      <c r="Q3" s="227"/>
      <c r="R3" s="227"/>
      <c r="S3" s="228"/>
    </row>
    <row r="4" ht="4.5" customHeight="1" thickBot="1"/>
    <row r="5" spans="1:19" ht="12.75" customHeight="1">
      <c r="A5" s="219" t="s">
        <v>6</v>
      </c>
      <c r="B5" s="220"/>
      <c r="C5" s="217" t="s">
        <v>7</v>
      </c>
      <c r="D5" s="223" t="s">
        <v>8</v>
      </c>
      <c r="E5" s="224"/>
      <c r="F5" s="224"/>
      <c r="G5" s="225"/>
      <c r="H5" s="232" t="s">
        <v>9</v>
      </c>
      <c r="I5" s="233"/>
      <c r="K5" s="219" t="s">
        <v>6</v>
      </c>
      <c r="L5" s="220"/>
      <c r="M5" s="217" t="s">
        <v>7</v>
      </c>
      <c r="N5" s="223" t="s">
        <v>8</v>
      </c>
      <c r="O5" s="224"/>
      <c r="P5" s="224"/>
      <c r="Q5" s="225"/>
      <c r="R5" s="232" t="s">
        <v>9</v>
      </c>
      <c r="S5" s="233"/>
    </row>
    <row r="6" spans="1:19" ht="12.75" customHeight="1" thickBot="1">
      <c r="A6" s="221" t="s">
        <v>10</v>
      </c>
      <c r="B6" s="222"/>
      <c r="C6" s="218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221" t="s">
        <v>10</v>
      </c>
      <c r="L6" s="222"/>
      <c r="M6" s="218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07" t="s">
        <v>216</v>
      </c>
      <c r="B8" s="208"/>
      <c r="C8" s="63">
        <v>1</v>
      </c>
      <c r="D8" s="62">
        <v>156</v>
      </c>
      <c r="E8" s="61">
        <v>80</v>
      </c>
      <c r="F8" s="61">
        <v>0</v>
      </c>
      <c r="G8" s="60">
        <f>IF(AND(ISBLANK(D8),ISBLANK(E8)),"",D8+E8)</f>
        <v>236</v>
      </c>
      <c r="H8" s="59">
        <f>IF(OR(ISNUMBER($G8),ISNUMBER($Q8)),(SIGN(N($G8)-N($Q8))+1)/2,"")</f>
        <v>1</v>
      </c>
      <c r="I8" s="53"/>
      <c r="K8" s="207" t="s">
        <v>215</v>
      </c>
      <c r="L8" s="208"/>
      <c r="M8" s="63">
        <v>1</v>
      </c>
      <c r="N8" s="62">
        <v>131</v>
      </c>
      <c r="O8" s="61">
        <v>71</v>
      </c>
      <c r="P8" s="61">
        <v>7</v>
      </c>
      <c r="Q8" s="60">
        <f>IF(AND(ISBLANK(N8),ISBLANK(O8)),"",N8+O8)</f>
        <v>202</v>
      </c>
      <c r="R8" s="59">
        <f>IF(ISNUMBER($H8),1-$H8,"")</f>
        <v>0</v>
      </c>
      <c r="S8" s="53"/>
    </row>
    <row r="9" spans="1:19" ht="12.75" customHeight="1">
      <c r="A9" s="209"/>
      <c r="B9" s="210"/>
      <c r="C9" s="58">
        <v>2</v>
      </c>
      <c r="D9" s="57">
        <v>152</v>
      </c>
      <c r="E9" s="56">
        <v>63</v>
      </c>
      <c r="F9" s="56">
        <v>4</v>
      </c>
      <c r="G9" s="55">
        <f>IF(AND(ISBLANK(D9),ISBLANK(E9)),"",D9+E9)</f>
        <v>215</v>
      </c>
      <c r="H9" s="54">
        <f>IF(OR(ISNUMBER($G9),ISNUMBER($Q9)),(SIGN(N($G9)-N($Q9))+1)/2,"")</f>
        <v>1</v>
      </c>
      <c r="I9" s="53"/>
      <c r="K9" s="209"/>
      <c r="L9" s="210"/>
      <c r="M9" s="58">
        <v>2</v>
      </c>
      <c r="N9" s="57">
        <v>150</v>
      </c>
      <c r="O9" s="56">
        <v>62</v>
      </c>
      <c r="P9" s="56">
        <v>6</v>
      </c>
      <c r="Q9" s="55">
        <f>IF(AND(ISBLANK(N9),ISBLANK(O9)),"",N9+O9)</f>
        <v>212</v>
      </c>
      <c r="R9" s="54">
        <f>IF(ISNUMBER($H9),1-$H9,"")</f>
        <v>0</v>
      </c>
      <c r="S9" s="53"/>
    </row>
    <row r="10" spans="1:19" ht="12.75" customHeight="1" thickBot="1">
      <c r="A10" s="211" t="s">
        <v>137</v>
      </c>
      <c r="B10" s="212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11" t="s">
        <v>59</v>
      </c>
      <c r="L10" s="212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13"/>
      <c r="B11" s="214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205">
        <f>IF(ISNUMBER(H12),(SIGN(1000*($H12-$R12)+$G12-$Q12)+1)/2,"")</f>
        <v>1</v>
      </c>
      <c r="K11" s="213"/>
      <c r="L11" s="214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205">
        <f>IF(ISNUMBER($I11),1-$I11,"")</f>
        <v>0</v>
      </c>
    </row>
    <row r="12" spans="1:19" ht="15.75" customHeight="1" thickBot="1">
      <c r="A12" s="402">
        <v>20095</v>
      </c>
      <c r="B12" s="401"/>
      <c r="C12" s="47" t="s">
        <v>14</v>
      </c>
      <c r="D12" s="44">
        <f>IF(ISNUMBER($G12),SUM(D8:D11),"")</f>
        <v>308</v>
      </c>
      <c r="E12" s="46">
        <f>IF(ISNUMBER($G12),SUM(E8:E11),"")</f>
        <v>143</v>
      </c>
      <c r="F12" s="46">
        <f>IF(ISNUMBER($G12),SUM(F8:F11),"")</f>
        <v>4</v>
      </c>
      <c r="G12" s="45">
        <f>IF(SUM($G8:$G11)+SUM($Q8:$Q11)&gt;0,SUM(G8:G11),"")</f>
        <v>451</v>
      </c>
      <c r="H12" s="44">
        <f>IF(ISNUMBER($G12),SUM(H8:H11),"")</f>
        <v>2</v>
      </c>
      <c r="I12" s="206"/>
      <c r="K12" s="215">
        <v>3734</v>
      </c>
      <c r="L12" s="216"/>
      <c r="M12" s="47" t="s">
        <v>14</v>
      </c>
      <c r="N12" s="44">
        <f>IF(ISNUMBER($G12),SUM(N8:N11),"")</f>
        <v>281</v>
      </c>
      <c r="O12" s="46">
        <f>IF(ISNUMBER($G12),SUM(O8:O11),"")</f>
        <v>133</v>
      </c>
      <c r="P12" s="46">
        <f>IF(ISNUMBER($G12),SUM(P8:P11),"")</f>
        <v>13</v>
      </c>
      <c r="Q12" s="45">
        <f>IF(SUM($G8:$G11)+SUM($Q8:$Q11)&gt;0,SUM(Q8:Q11),"")</f>
        <v>414</v>
      </c>
      <c r="R12" s="44">
        <f>IF(ISNUMBER($G12),SUM(R8:R11),"")</f>
        <v>0</v>
      </c>
      <c r="S12" s="206"/>
    </row>
    <row r="13" spans="1:19" ht="12.75" customHeight="1">
      <c r="A13" s="207" t="s">
        <v>214</v>
      </c>
      <c r="B13" s="208"/>
      <c r="C13" s="63">
        <v>1</v>
      </c>
      <c r="D13" s="62">
        <v>144</v>
      </c>
      <c r="E13" s="61">
        <v>52</v>
      </c>
      <c r="F13" s="61">
        <v>5</v>
      </c>
      <c r="G13" s="60">
        <f>IF(AND(ISBLANK(D13),ISBLANK(E13)),"",D13+E13)</f>
        <v>196</v>
      </c>
      <c r="H13" s="59">
        <f>IF(OR(ISNUMBER($G13),ISNUMBER($Q13)),(SIGN(N($G13)-N($Q13))+1)/2,"")</f>
        <v>0</v>
      </c>
      <c r="I13" s="53"/>
      <c r="K13" s="207" t="s">
        <v>213</v>
      </c>
      <c r="L13" s="208"/>
      <c r="M13" s="63">
        <v>1</v>
      </c>
      <c r="N13" s="62">
        <v>155</v>
      </c>
      <c r="O13" s="61">
        <v>63</v>
      </c>
      <c r="P13" s="61">
        <v>3</v>
      </c>
      <c r="Q13" s="60">
        <f>IF(AND(ISBLANK(N13),ISBLANK(O13)),"",N13+O13)</f>
        <v>218</v>
      </c>
      <c r="R13" s="59">
        <f>IF(ISNUMBER($H13),1-$H13,"")</f>
        <v>1</v>
      </c>
      <c r="S13" s="53"/>
    </row>
    <row r="14" spans="1:19" ht="12.75" customHeight="1">
      <c r="A14" s="209"/>
      <c r="B14" s="210"/>
      <c r="C14" s="58">
        <v>2</v>
      </c>
      <c r="D14" s="57">
        <v>152</v>
      </c>
      <c r="E14" s="56">
        <v>54</v>
      </c>
      <c r="F14" s="56">
        <v>3</v>
      </c>
      <c r="G14" s="55">
        <f>IF(AND(ISBLANK(D14),ISBLANK(E14)),"",D14+E14)</f>
        <v>206</v>
      </c>
      <c r="H14" s="54">
        <f>IF(OR(ISNUMBER($G14),ISNUMBER($Q14)),(SIGN(N($G14)-N($Q14))+1)/2,"")</f>
        <v>1</v>
      </c>
      <c r="I14" s="53"/>
      <c r="K14" s="209"/>
      <c r="L14" s="210"/>
      <c r="M14" s="58">
        <v>2</v>
      </c>
      <c r="N14" s="57">
        <v>150</v>
      </c>
      <c r="O14" s="56">
        <v>38</v>
      </c>
      <c r="P14" s="56">
        <v>6</v>
      </c>
      <c r="Q14" s="55">
        <f>IF(AND(ISBLANK(N14),ISBLANK(O14)),"",N14+O14)</f>
        <v>188</v>
      </c>
      <c r="R14" s="54">
        <f>IF(ISNUMBER($H14),1-$H14,"")</f>
        <v>0</v>
      </c>
      <c r="S14" s="53"/>
    </row>
    <row r="15" spans="1:19" ht="12.75" customHeight="1" thickBot="1">
      <c r="A15" s="211" t="s">
        <v>202</v>
      </c>
      <c r="B15" s="212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11" t="s">
        <v>137</v>
      </c>
      <c r="L15" s="212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13"/>
      <c r="B16" s="214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205">
        <f>IF(ISNUMBER(H17),(SIGN(1000*($H17-$R17)+$G17-$Q17)+1)/2,"")</f>
        <v>0</v>
      </c>
      <c r="K16" s="213"/>
      <c r="L16" s="214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205">
        <f>IF(ISNUMBER($I16),1-$I16,"")</f>
        <v>1</v>
      </c>
    </row>
    <row r="17" spans="1:19" ht="15.75" customHeight="1" thickBot="1">
      <c r="A17" s="215">
        <v>22566</v>
      </c>
      <c r="B17" s="216"/>
      <c r="C17" s="47" t="s">
        <v>14</v>
      </c>
      <c r="D17" s="44">
        <f>IF(ISNUMBER($G17),SUM(D13:D16),"")</f>
        <v>296</v>
      </c>
      <c r="E17" s="46">
        <f>IF(ISNUMBER($G17),SUM(E13:E16),"")</f>
        <v>106</v>
      </c>
      <c r="F17" s="46">
        <f>IF(ISNUMBER($G17),SUM(F13:F16),"")</f>
        <v>8</v>
      </c>
      <c r="G17" s="45">
        <f>IF(SUM($G13:$G16)+SUM($Q13:$Q16)&gt;0,SUM(G13:G16),"")</f>
        <v>402</v>
      </c>
      <c r="H17" s="44">
        <f>IF(ISNUMBER($G17),SUM(H13:H16),"")</f>
        <v>1</v>
      </c>
      <c r="I17" s="206"/>
      <c r="K17" s="215">
        <v>16017</v>
      </c>
      <c r="L17" s="216"/>
      <c r="M17" s="47" t="s">
        <v>14</v>
      </c>
      <c r="N17" s="44">
        <f>IF(ISNUMBER($G17),SUM(N13:N16),"")</f>
        <v>305</v>
      </c>
      <c r="O17" s="46">
        <f>IF(ISNUMBER($G17),SUM(O13:O16),"")</f>
        <v>101</v>
      </c>
      <c r="P17" s="46">
        <f>IF(ISNUMBER($G17),SUM(P13:P16),"")</f>
        <v>9</v>
      </c>
      <c r="Q17" s="45">
        <f>IF(SUM($G13:$G16)+SUM($Q13:$Q16)&gt;0,SUM(Q13:Q16),"")</f>
        <v>406</v>
      </c>
      <c r="R17" s="44">
        <f>IF(ISNUMBER($G17),SUM(R13:R16),"")</f>
        <v>1</v>
      </c>
      <c r="S17" s="206"/>
    </row>
    <row r="18" spans="1:19" ht="12.75" customHeight="1">
      <c r="A18" s="207" t="s">
        <v>212</v>
      </c>
      <c r="B18" s="208"/>
      <c r="C18" s="63">
        <v>1</v>
      </c>
      <c r="D18" s="62">
        <v>149</v>
      </c>
      <c r="E18" s="61">
        <v>31</v>
      </c>
      <c r="F18" s="61">
        <v>9</v>
      </c>
      <c r="G18" s="60">
        <f>IF(AND(ISBLANK(D18),ISBLANK(E18)),"",D18+E18)</f>
        <v>180</v>
      </c>
      <c r="H18" s="59">
        <f>IF(OR(ISNUMBER($G18),ISNUMBER($Q18)),(SIGN(N($G18)-N($Q18))+1)/2,"")</f>
        <v>0</v>
      </c>
      <c r="I18" s="53"/>
      <c r="K18" s="207" t="s">
        <v>211</v>
      </c>
      <c r="L18" s="208"/>
      <c r="M18" s="63">
        <v>1</v>
      </c>
      <c r="N18" s="62">
        <v>148</v>
      </c>
      <c r="O18" s="61">
        <v>70</v>
      </c>
      <c r="P18" s="61">
        <v>1</v>
      </c>
      <c r="Q18" s="60">
        <f>IF(AND(ISBLANK(N18),ISBLANK(O18)),"",N18+O18)</f>
        <v>218</v>
      </c>
      <c r="R18" s="59">
        <f>IF(ISNUMBER($H18),1-$H18,"")</f>
        <v>1</v>
      </c>
      <c r="S18" s="53"/>
    </row>
    <row r="19" spans="1:19" ht="12.75" customHeight="1">
      <c r="A19" s="209"/>
      <c r="B19" s="210"/>
      <c r="C19" s="58">
        <v>2</v>
      </c>
      <c r="D19" s="57">
        <v>126</v>
      </c>
      <c r="E19" s="56">
        <v>54</v>
      </c>
      <c r="F19" s="56">
        <v>6</v>
      </c>
      <c r="G19" s="55">
        <f>IF(AND(ISBLANK(D19),ISBLANK(E19)),"",D19+E19)</f>
        <v>180</v>
      </c>
      <c r="H19" s="54">
        <f>IF(OR(ISNUMBER($G19),ISNUMBER($Q19)),(SIGN(N($G19)-N($Q19))+1)/2,"")</f>
        <v>0</v>
      </c>
      <c r="I19" s="53"/>
      <c r="K19" s="209"/>
      <c r="L19" s="210"/>
      <c r="M19" s="58">
        <v>2</v>
      </c>
      <c r="N19" s="57">
        <v>144</v>
      </c>
      <c r="O19" s="56">
        <v>81</v>
      </c>
      <c r="P19" s="56">
        <v>1</v>
      </c>
      <c r="Q19" s="55">
        <f>IF(AND(ISBLANK(N19),ISBLANK(O19)),"",N19+O19)</f>
        <v>225</v>
      </c>
      <c r="R19" s="54">
        <f>IF(ISNUMBER($H19),1-$H19,"")</f>
        <v>1</v>
      </c>
      <c r="S19" s="53"/>
    </row>
    <row r="20" spans="1:19" ht="12.75" customHeight="1" thickBot="1">
      <c r="A20" s="211" t="s">
        <v>163</v>
      </c>
      <c r="B20" s="212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11" t="s">
        <v>60</v>
      </c>
      <c r="L20" s="212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13"/>
      <c r="B21" s="214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205">
        <f>IF(ISNUMBER(H22),(SIGN(1000*($H22-$R22)+$G22-$Q22)+1)/2,"")</f>
        <v>0</v>
      </c>
      <c r="K21" s="213"/>
      <c r="L21" s="214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205">
        <f>IF(ISNUMBER($I21),1-$I21,"")</f>
        <v>1</v>
      </c>
    </row>
    <row r="22" spans="1:19" ht="15.75" customHeight="1" thickBot="1">
      <c r="A22" s="215">
        <v>22672</v>
      </c>
      <c r="B22" s="216"/>
      <c r="C22" s="47" t="s">
        <v>14</v>
      </c>
      <c r="D22" s="44">
        <f>IF(ISNUMBER($G22),SUM(D18:D21),"")</f>
        <v>275</v>
      </c>
      <c r="E22" s="46">
        <f>IF(ISNUMBER($G22),SUM(E18:E21),"")</f>
        <v>85</v>
      </c>
      <c r="F22" s="46">
        <f>IF(ISNUMBER($G22),SUM(F18:F21),"")</f>
        <v>15</v>
      </c>
      <c r="G22" s="45">
        <f>IF(SUM($G18:$G21)+SUM($Q18:$Q21)&gt;0,SUM(G18:G21),"")</f>
        <v>360</v>
      </c>
      <c r="H22" s="44">
        <f>IF(ISNUMBER($G22),SUM(H18:H21),"")</f>
        <v>0</v>
      </c>
      <c r="I22" s="206"/>
      <c r="K22" s="215">
        <v>1341</v>
      </c>
      <c r="L22" s="216"/>
      <c r="M22" s="47" t="s">
        <v>14</v>
      </c>
      <c r="N22" s="44">
        <f>IF(ISNUMBER($G22),SUM(N18:N21),"")</f>
        <v>292</v>
      </c>
      <c r="O22" s="46">
        <f>IF(ISNUMBER($G22),SUM(O18:O21),"")</f>
        <v>151</v>
      </c>
      <c r="P22" s="46">
        <f>IF(ISNUMBER($G22),SUM(P18:P21),"")</f>
        <v>2</v>
      </c>
      <c r="Q22" s="45">
        <f>IF(SUM($G18:$G21)+SUM($Q18:$Q21)&gt;0,SUM(Q18:Q21),"")</f>
        <v>443</v>
      </c>
      <c r="R22" s="44">
        <f>IF(ISNUMBER($G22),SUM(R18:R21),"")</f>
        <v>2</v>
      </c>
      <c r="S22" s="206"/>
    </row>
    <row r="23" spans="1:19" ht="12.75" customHeight="1">
      <c r="A23" s="207" t="s">
        <v>210</v>
      </c>
      <c r="B23" s="208"/>
      <c r="C23" s="63">
        <v>1</v>
      </c>
      <c r="D23" s="62">
        <v>144</v>
      </c>
      <c r="E23" s="61">
        <v>51</v>
      </c>
      <c r="F23" s="61">
        <v>7</v>
      </c>
      <c r="G23" s="60">
        <f>IF(AND(ISBLANK(D23),ISBLANK(E23)),"",D23+E23)</f>
        <v>195</v>
      </c>
      <c r="H23" s="59">
        <f>IF(OR(ISNUMBER($G23),ISNUMBER($Q23)),(SIGN(N($G23)-N($Q23))+1)/2,"")</f>
        <v>1</v>
      </c>
      <c r="I23" s="53"/>
      <c r="K23" s="207" t="s">
        <v>209</v>
      </c>
      <c r="L23" s="208"/>
      <c r="M23" s="63">
        <v>1</v>
      </c>
      <c r="N23" s="62">
        <v>141</v>
      </c>
      <c r="O23" s="61">
        <v>35</v>
      </c>
      <c r="P23" s="61">
        <v>9</v>
      </c>
      <c r="Q23" s="60">
        <f>IF(AND(ISBLANK(N23),ISBLANK(O23)),"",N23+O23)</f>
        <v>176</v>
      </c>
      <c r="R23" s="59">
        <f>IF(ISNUMBER($H23),1-$H23,"")</f>
        <v>0</v>
      </c>
      <c r="S23" s="53"/>
    </row>
    <row r="24" spans="1:19" ht="12.75" customHeight="1">
      <c r="A24" s="209"/>
      <c r="B24" s="210"/>
      <c r="C24" s="58">
        <v>2</v>
      </c>
      <c r="D24" s="57">
        <v>130</v>
      </c>
      <c r="E24" s="56">
        <v>45</v>
      </c>
      <c r="F24" s="56">
        <v>7</v>
      </c>
      <c r="G24" s="55">
        <f>IF(AND(ISBLANK(D24),ISBLANK(E24)),"",D24+E24)</f>
        <v>175</v>
      </c>
      <c r="H24" s="54">
        <f>IF(OR(ISNUMBER($G24),ISNUMBER($Q24)),(SIGN(N($G24)-N($Q24))+1)/2,"")</f>
        <v>0</v>
      </c>
      <c r="I24" s="53"/>
      <c r="K24" s="209"/>
      <c r="L24" s="210"/>
      <c r="M24" s="58">
        <v>2</v>
      </c>
      <c r="N24" s="57">
        <v>136</v>
      </c>
      <c r="O24" s="56">
        <v>62</v>
      </c>
      <c r="P24" s="56">
        <v>4</v>
      </c>
      <c r="Q24" s="55">
        <f>IF(AND(ISBLANK(N24),ISBLANK(O24)),"",N24+O24)</f>
        <v>198</v>
      </c>
      <c r="R24" s="54">
        <f>IF(ISNUMBER($H24),1-$H24,"")</f>
        <v>1</v>
      </c>
      <c r="S24" s="53"/>
    </row>
    <row r="25" spans="1:19" ht="12.75" customHeight="1" thickBot="1">
      <c r="A25" s="211" t="s">
        <v>145</v>
      </c>
      <c r="B25" s="212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11" t="s">
        <v>208</v>
      </c>
      <c r="L25" s="212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13"/>
      <c r="B26" s="214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205">
        <f>IF(ISNUMBER(H27),(SIGN(1000*($H27-$R27)+$G27-$Q27)+1)/2,"")</f>
        <v>0</v>
      </c>
      <c r="K26" s="213"/>
      <c r="L26" s="214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205">
        <f>IF(ISNUMBER($I26),1-$I26,"")</f>
        <v>1</v>
      </c>
    </row>
    <row r="27" spans="1:19" ht="15.75" customHeight="1" thickBot="1">
      <c r="A27" s="71">
        <v>23692</v>
      </c>
      <c r="B27" s="72"/>
      <c r="C27" s="47" t="s">
        <v>14</v>
      </c>
      <c r="D27" s="44">
        <f>IF(ISNUMBER($G27),SUM(D23:D26),"")</f>
        <v>274</v>
      </c>
      <c r="E27" s="46">
        <f>IF(ISNUMBER($G27),SUM(E23:E26),"")</f>
        <v>96</v>
      </c>
      <c r="F27" s="46">
        <f>IF(ISNUMBER($G27),SUM(F23:F26),"")</f>
        <v>14</v>
      </c>
      <c r="G27" s="45">
        <f>IF(SUM($G23:$G26)+SUM($Q23:$Q26)&gt;0,SUM(G23:G26),"")</f>
        <v>370</v>
      </c>
      <c r="H27" s="44">
        <f>IF(ISNUMBER($G27),SUM(H23:H26),"")</f>
        <v>1</v>
      </c>
      <c r="I27" s="206"/>
      <c r="K27" s="215">
        <v>1363</v>
      </c>
      <c r="L27" s="216"/>
      <c r="M27" s="47" t="s">
        <v>14</v>
      </c>
      <c r="N27" s="44">
        <f>IF(ISNUMBER($G27),SUM(N23:N26),"")</f>
        <v>277</v>
      </c>
      <c r="O27" s="46">
        <f>IF(ISNUMBER($G27),SUM(O23:O26),"")</f>
        <v>97</v>
      </c>
      <c r="P27" s="46">
        <f>IF(ISNUMBER($G27),SUM(P23:P26),"")</f>
        <v>13</v>
      </c>
      <c r="Q27" s="45">
        <f>IF(SUM($G23:$G26)+SUM($Q23:$Q26)&gt;0,SUM(Q23:Q26),"")</f>
        <v>374</v>
      </c>
      <c r="R27" s="44">
        <f>IF(ISNUMBER($G27),SUM(R23:R26),"")</f>
        <v>1</v>
      </c>
      <c r="S27" s="206"/>
    </row>
    <row r="28" spans="1:19" ht="12.75" customHeight="1">
      <c r="A28" s="207" t="s">
        <v>207</v>
      </c>
      <c r="B28" s="208"/>
      <c r="C28" s="63">
        <v>1</v>
      </c>
      <c r="D28" s="62">
        <v>161</v>
      </c>
      <c r="E28" s="61">
        <v>80</v>
      </c>
      <c r="F28" s="61">
        <v>0</v>
      </c>
      <c r="G28" s="60">
        <f>IF(AND(ISBLANK(D28),ISBLANK(E28)),"",D28+E28)</f>
        <v>241</v>
      </c>
      <c r="H28" s="59">
        <f>IF(OR(ISNUMBER($G28),ISNUMBER($Q28)),(SIGN(N($G28)-N($Q28))+1)/2,"")</f>
        <v>1</v>
      </c>
      <c r="I28" s="53"/>
      <c r="K28" s="207" t="s">
        <v>206</v>
      </c>
      <c r="L28" s="208"/>
      <c r="M28" s="63">
        <v>1</v>
      </c>
      <c r="N28" s="62">
        <v>130</v>
      </c>
      <c r="O28" s="61">
        <v>77</v>
      </c>
      <c r="P28" s="61">
        <v>1</v>
      </c>
      <c r="Q28" s="60">
        <f>IF(AND(ISBLANK(N28),ISBLANK(O28)),"",N28+O28)</f>
        <v>207</v>
      </c>
      <c r="R28" s="59">
        <f>IF(ISNUMBER($H28),1-$H28,"")</f>
        <v>0</v>
      </c>
      <c r="S28" s="53"/>
    </row>
    <row r="29" spans="1:19" ht="12.75" customHeight="1">
      <c r="A29" s="209"/>
      <c r="B29" s="210"/>
      <c r="C29" s="58">
        <v>2</v>
      </c>
      <c r="D29" s="57">
        <v>147</v>
      </c>
      <c r="E29" s="56">
        <v>51</v>
      </c>
      <c r="F29" s="56">
        <v>2</v>
      </c>
      <c r="G29" s="55">
        <f>IF(AND(ISBLANK(D29),ISBLANK(E29)),"",D29+E29)</f>
        <v>198</v>
      </c>
      <c r="H29" s="54">
        <f>IF(OR(ISNUMBER($G29),ISNUMBER($Q29)),(SIGN(N($G29)-N($Q29))+1)/2,"")</f>
        <v>0</v>
      </c>
      <c r="I29" s="53"/>
      <c r="K29" s="209"/>
      <c r="L29" s="210"/>
      <c r="M29" s="58">
        <v>2</v>
      </c>
      <c r="N29" s="57">
        <v>140</v>
      </c>
      <c r="O29" s="56">
        <v>80</v>
      </c>
      <c r="P29" s="56">
        <v>5</v>
      </c>
      <c r="Q29" s="55">
        <f>IF(AND(ISBLANK(N29),ISBLANK(O29)),"",N29+O29)</f>
        <v>220</v>
      </c>
      <c r="R29" s="54">
        <f>IF(ISNUMBER($H29),1-$H29,"")</f>
        <v>1</v>
      </c>
      <c r="S29" s="53"/>
    </row>
    <row r="30" spans="1:19" ht="12.75" customHeight="1" thickBot="1">
      <c r="A30" s="211" t="s">
        <v>54</v>
      </c>
      <c r="B30" s="212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11" t="s">
        <v>205</v>
      </c>
      <c r="L30" s="212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13"/>
      <c r="B31" s="214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205">
        <f>IF(ISNUMBER(H32),(SIGN(1000*($H32-$R32)+$G32-$Q32)+1)/2,"")</f>
        <v>1</v>
      </c>
      <c r="K31" s="213"/>
      <c r="L31" s="214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205">
        <f>IF(ISNUMBER($I31),1-$I31,"")</f>
        <v>0</v>
      </c>
    </row>
    <row r="32" spans="1:19" ht="15.75" customHeight="1" thickBot="1">
      <c r="A32" s="215">
        <v>2416</v>
      </c>
      <c r="B32" s="216"/>
      <c r="C32" s="47" t="s">
        <v>14</v>
      </c>
      <c r="D32" s="44">
        <f>IF(ISNUMBER($G32),SUM(D28:D31),"")</f>
        <v>308</v>
      </c>
      <c r="E32" s="46">
        <f>IF(ISNUMBER($G32),SUM(E28:E31),"")</f>
        <v>131</v>
      </c>
      <c r="F32" s="46">
        <f>IF(ISNUMBER($G32),SUM(F28:F31),"")</f>
        <v>2</v>
      </c>
      <c r="G32" s="45">
        <f>IF(SUM($G28:$G31)+SUM($Q28:$Q31)&gt;0,SUM(G28:G31),"")</f>
        <v>439</v>
      </c>
      <c r="H32" s="44">
        <f>IF(ISNUMBER($G32),SUM(H28:H31),"")</f>
        <v>1</v>
      </c>
      <c r="I32" s="206"/>
      <c r="K32" s="215">
        <v>915</v>
      </c>
      <c r="L32" s="216"/>
      <c r="M32" s="47" t="s">
        <v>14</v>
      </c>
      <c r="N32" s="44">
        <f>IF(ISNUMBER($G32),SUM(N28:N31),"")</f>
        <v>270</v>
      </c>
      <c r="O32" s="46">
        <f>IF(ISNUMBER($G32),SUM(O28:O31),"")</f>
        <v>157</v>
      </c>
      <c r="P32" s="46">
        <f>IF(ISNUMBER($G32),SUM(P28:P31),"")</f>
        <v>6</v>
      </c>
      <c r="Q32" s="45">
        <f>IF(SUM($G28:$G31)+SUM($Q28:$Q31)&gt;0,SUM(Q28:Q31),"")</f>
        <v>427</v>
      </c>
      <c r="R32" s="44">
        <f>IF(ISNUMBER($G32),SUM(R28:R31),"")</f>
        <v>1</v>
      </c>
      <c r="S32" s="206"/>
    </row>
    <row r="33" spans="1:19" ht="12.75" customHeight="1">
      <c r="A33" s="207" t="s">
        <v>204</v>
      </c>
      <c r="B33" s="208"/>
      <c r="C33" s="63">
        <v>1</v>
      </c>
      <c r="D33" s="62">
        <v>133</v>
      </c>
      <c r="E33" s="61">
        <v>79</v>
      </c>
      <c r="F33" s="61">
        <v>5</v>
      </c>
      <c r="G33" s="60">
        <f>IF(AND(ISBLANK(D33),ISBLANK(E33)),"",D33+E33)</f>
        <v>212</v>
      </c>
      <c r="H33" s="59">
        <f>IF(OR(ISNUMBER($G33),ISNUMBER($Q33)),(SIGN(N($G33)-N($Q33))+1)/2,"")</f>
        <v>0</v>
      </c>
      <c r="I33" s="53"/>
      <c r="K33" s="207" t="s">
        <v>203</v>
      </c>
      <c r="L33" s="208"/>
      <c r="M33" s="63">
        <v>1</v>
      </c>
      <c r="N33" s="62">
        <v>154</v>
      </c>
      <c r="O33" s="61">
        <v>69</v>
      </c>
      <c r="P33" s="61">
        <v>1</v>
      </c>
      <c r="Q33" s="60">
        <f>IF(AND(ISBLANK(N33),ISBLANK(O33)),"",N33+O33)</f>
        <v>223</v>
      </c>
      <c r="R33" s="59">
        <f>IF(ISNUMBER($H33),1-$H33,"")</f>
        <v>1</v>
      </c>
      <c r="S33" s="53"/>
    </row>
    <row r="34" spans="1:19" ht="12.75" customHeight="1">
      <c r="A34" s="209"/>
      <c r="B34" s="210"/>
      <c r="C34" s="58">
        <v>2</v>
      </c>
      <c r="D34" s="57">
        <v>158</v>
      </c>
      <c r="E34" s="56">
        <v>61</v>
      </c>
      <c r="F34" s="56">
        <v>4</v>
      </c>
      <c r="G34" s="55">
        <f>IF(AND(ISBLANK(D34),ISBLANK(E34)),"",D34+E34)</f>
        <v>219</v>
      </c>
      <c r="H34" s="54">
        <f>IF(OR(ISNUMBER($G34),ISNUMBER($Q34)),(SIGN(N($G34)-N($Q34))+1)/2,"")</f>
        <v>0</v>
      </c>
      <c r="I34" s="53"/>
      <c r="K34" s="209"/>
      <c r="L34" s="210"/>
      <c r="M34" s="58">
        <v>2</v>
      </c>
      <c r="N34" s="57">
        <v>168</v>
      </c>
      <c r="O34" s="56">
        <v>79</v>
      </c>
      <c r="P34" s="56">
        <v>1</v>
      </c>
      <c r="Q34" s="55">
        <f>IF(AND(ISBLANK(N34),ISBLANK(O34)),"",N34+O34)</f>
        <v>247</v>
      </c>
      <c r="R34" s="54">
        <f>IF(ISNUMBER($H34),1-$H34,"")</f>
        <v>1</v>
      </c>
      <c r="S34" s="53"/>
    </row>
    <row r="35" spans="1:19" ht="12.75" customHeight="1" thickBot="1">
      <c r="A35" s="211" t="s">
        <v>80</v>
      </c>
      <c r="B35" s="212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11" t="s">
        <v>202</v>
      </c>
      <c r="L35" s="212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13"/>
      <c r="B36" s="214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205">
        <f>IF(ISNUMBER(H37),(SIGN(1000*($H37-$R37)+$G37-$Q37)+1)/2,"")</f>
        <v>0</v>
      </c>
      <c r="K36" s="213"/>
      <c r="L36" s="214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205">
        <f>IF(ISNUMBER($I36),1-$I36,"")</f>
        <v>1</v>
      </c>
    </row>
    <row r="37" spans="1:19" ht="15.75" customHeight="1" thickBot="1">
      <c r="A37" s="215">
        <v>2410</v>
      </c>
      <c r="B37" s="216"/>
      <c r="C37" s="47" t="s">
        <v>14</v>
      </c>
      <c r="D37" s="44">
        <f>IF(ISNUMBER($G37),SUM(D33:D36),"")</f>
        <v>291</v>
      </c>
      <c r="E37" s="46">
        <f>IF(ISNUMBER($G37),SUM(E33:E36),"")</f>
        <v>140</v>
      </c>
      <c r="F37" s="46">
        <f>IF(ISNUMBER($G37),SUM(F33:F36),"")</f>
        <v>9</v>
      </c>
      <c r="G37" s="45">
        <f>IF(SUM($G33:$G36)+SUM($Q33:$Q36)&gt;0,SUM(G33:G36),"")</f>
        <v>431</v>
      </c>
      <c r="H37" s="44">
        <f>IF(ISNUMBER($G37),SUM(H33:H36),"")</f>
        <v>0</v>
      </c>
      <c r="I37" s="206"/>
      <c r="K37" s="215">
        <v>5123</v>
      </c>
      <c r="L37" s="216"/>
      <c r="M37" s="47" t="s">
        <v>14</v>
      </c>
      <c r="N37" s="44">
        <f>IF(ISNUMBER($G37),SUM(N33:N36),"")</f>
        <v>322</v>
      </c>
      <c r="O37" s="46">
        <f>IF(ISNUMBER($G37),SUM(O33:O36),"")</f>
        <v>148</v>
      </c>
      <c r="P37" s="46">
        <f>IF(ISNUMBER($G37),SUM(P33:P36),"")</f>
        <v>2</v>
      </c>
      <c r="Q37" s="45">
        <f>IF(SUM($G33:$G36)+SUM($Q33:$Q36)&gt;0,SUM(Q33:Q36),"")</f>
        <v>470</v>
      </c>
      <c r="R37" s="44">
        <f>IF(ISNUMBER($G37),SUM(R33:R36),"")</f>
        <v>2</v>
      </c>
      <c r="S37" s="206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1752</v>
      </c>
      <c r="E39" s="39">
        <f>IF(ISNUMBER($G39),SUM(E12,E17,E22,E27,E32,E37),"")</f>
        <v>701</v>
      </c>
      <c r="F39" s="39">
        <f>IF(ISNUMBER($G39),SUM(F12,F17,F22,F27,F32,F37),"")</f>
        <v>52</v>
      </c>
      <c r="G39" s="38">
        <f>IF(SUM($G$8:$G$37)+SUM($Q$8:$Q$37)&gt;0,SUM(G12,G17,G22,G27,G32,G37),"")</f>
        <v>2453</v>
      </c>
      <c r="H39" s="37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1747</v>
      </c>
      <c r="O39" s="39">
        <f>IF(ISNUMBER($G39),SUM(O12,O17,O22,O27,O32,O37),"")</f>
        <v>787</v>
      </c>
      <c r="P39" s="39">
        <f>IF(ISNUMBER($G39),SUM(P12,P17,P22,P27,P32,P37),"")</f>
        <v>45</v>
      </c>
      <c r="Q39" s="38">
        <f>IF(SUM($G$8:$G$37)+SUM($Q$8:$Q$37)&gt;0,SUM(Q12,Q17,Q22,Q27,Q32,Q37),"")</f>
        <v>2534</v>
      </c>
      <c r="R39" s="37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257" t="s">
        <v>200</v>
      </c>
      <c r="D41" s="257"/>
      <c r="E41" s="257"/>
      <c r="G41" s="237"/>
      <c r="H41" s="237"/>
      <c r="I41" s="35">
        <f>IF(ISNUMBER(I$39),SUM(I11,I16,I21,I26,I31,I36,I39),"")</f>
        <v>2</v>
      </c>
      <c r="K41" s="32"/>
      <c r="L41" s="33" t="s">
        <v>18</v>
      </c>
      <c r="M41" s="257" t="s">
        <v>201</v>
      </c>
      <c r="N41" s="257"/>
      <c r="O41" s="257"/>
      <c r="Q41" s="237" t="s">
        <v>19</v>
      </c>
      <c r="R41" s="237"/>
      <c r="S41" s="35">
        <f>IF(ISNUMBER(S$39),SUM(S11,S16,S21,S26,S31,S36,S39),"")</f>
        <v>6</v>
      </c>
    </row>
    <row r="42" spans="1:19" ht="18" customHeight="1">
      <c r="A42" s="32"/>
      <c r="B42" s="33" t="s">
        <v>20</v>
      </c>
      <c r="C42" s="258"/>
      <c r="D42" s="258"/>
      <c r="E42" s="258"/>
      <c r="G42" s="34"/>
      <c r="H42" s="34"/>
      <c r="I42" s="34"/>
      <c r="K42" s="32"/>
      <c r="L42" s="33" t="s">
        <v>20</v>
      </c>
      <c r="M42" s="258"/>
      <c r="N42" s="258"/>
      <c r="O42" s="258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259" t="s">
        <v>200</v>
      </c>
      <c r="D43" s="259"/>
      <c r="E43" s="259"/>
      <c r="F43" s="259"/>
      <c r="G43" s="259"/>
      <c r="H43" s="259"/>
      <c r="I43" s="33"/>
      <c r="J43" s="33"/>
      <c r="K43" s="33" t="s">
        <v>23</v>
      </c>
      <c r="L43" s="260" t="s">
        <v>199</v>
      </c>
      <c r="M43" s="260"/>
      <c r="O43" s="33" t="s">
        <v>20</v>
      </c>
      <c r="P43" s="259"/>
      <c r="Q43" s="259"/>
      <c r="R43" s="259"/>
      <c r="S43" s="259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Vlašim -  KK Vlašim A – SK Meteor Praha B</v>
      </c>
    </row>
    <row r="46" spans="2:11" ht="19.5" customHeight="1">
      <c r="B46" s="30" t="s">
        <v>24</v>
      </c>
      <c r="C46" s="246">
        <v>0.6875</v>
      </c>
      <c r="D46" s="247"/>
      <c r="I46" s="30" t="s">
        <v>25</v>
      </c>
      <c r="J46" s="247">
        <v>22</v>
      </c>
      <c r="K46" s="247"/>
    </row>
    <row r="47" spans="2:19" ht="19.5" customHeight="1">
      <c r="B47" s="30" t="s">
        <v>26</v>
      </c>
      <c r="C47" s="248">
        <v>0.8784722222222222</v>
      </c>
      <c r="D47" s="249"/>
      <c r="I47" s="30" t="s">
        <v>27</v>
      </c>
      <c r="J47" s="249">
        <v>19</v>
      </c>
      <c r="K47" s="249"/>
      <c r="P47" s="30" t="s">
        <v>28</v>
      </c>
      <c r="Q47" s="241">
        <v>43343</v>
      </c>
      <c r="R47" s="242"/>
      <c r="S47" s="242"/>
    </row>
    <row r="48" ht="9.75" customHeight="1"/>
    <row r="49" spans="1:19" ht="15" customHeight="1">
      <c r="A49" s="238" t="s">
        <v>29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</row>
    <row r="50" spans="1:19" ht="81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238" t="s">
        <v>30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40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261"/>
      <c r="C57" s="262"/>
      <c r="D57" s="8"/>
      <c r="E57" s="261"/>
      <c r="F57" s="263"/>
      <c r="G57" s="263"/>
      <c r="H57" s="262"/>
      <c r="I57" s="8"/>
      <c r="J57" s="10"/>
      <c r="K57" s="9"/>
      <c r="L57" s="261"/>
      <c r="M57" s="262"/>
      <c r="N57" s="8"/>
      <c r="O57" s="261"/>
      <c r="P57" s="263"/>
      <c r="Q57" s="263"/>
      <c r="R57" s="262"/>
      <c r="S57" s="7"/>
    </row>
    <row r="58" spans="1:19" ht="21" customHeight="1">
      <c r="A58" s="11"/>
      <c r="B58" s="261"/>
      <c r="C58" s="262"/>
      <c r="D58" s="8"/>
      <c r="E58" s="261"/>
      <c r="F58" s="263"/>
      <c r="G58" s="263"/>
      <c r="H58" s="262"/>
      <c r="I58" s="8"/>
      <c r="J58" s="10"/>
      <c r="K58" s="9"/>
      <c r="L58" s="261"/>
      <c r="M58" s="262"/>
      <c r="N58" s="8"/>
      <c r="O58" s="261"/>
      <c r="P58" s="263"/>
      <c r="Q58" s="263"/>
      <c r="R58" s="26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251" t="s">
        <v>36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3"/>
    </row>
    <row r="62" spans="1:19" ht="81" customHeight="1">
      <c r="A62" s="25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6"/>
    </row>
    <row r="63" ht="4.5" customHeight="1"/>
    <row r="64" spans="1:19" ht="15" customHeight="1">
      <c r="A64" s="238" t="s">
        <v>37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40"/>
    </row>
    <row r="65" spans="1:19" ht="81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3"/>
      <c r="B66" s="2" t="s">
        <v>38</v>
      </c>
      <c r="C66" s="250" t="s">
        <v>198</v>
      </c>
      <c r="D66" s="250"/>
      <c r="E66" s="250"/>
      <c r="F66" s="250"/>
      <c r="G66" s="250"/>
      <c r="H66" s="250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8:B9"/>
    <mergeCell ref="A12:B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2017-11-24T20:50:22Z</dcterms:created>
  <dcterms:modified xsi:type="dcterms:W3CDTF">2017-11-24T20:50:22Z</dcterms:modified>
  <cp:category/>
  <cp:version/>
  <cp:contentType/>
  <cp:contentStatus/>
</cp:coreProperties>
</file>