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Radotín - Neratovice" sheetId="1" r:id="rId1"/>
    <sheet name="Praga - Kontruktiva B" sheetId="2" r:id="rId2"/>
    <sheet name="Konstruktiva A - Slavia" sheetId="3" r:id="rId3"/>
    <sheet name="Union - AŠ M. Boleslav" sheetId="4" r:id="rId4"/>
    <sheet name="Poděbrady B - K. Hora" sheetId="5" r:id="rId5"/>
    <sheet name="Benešov B - Meteor" sheetId="6" r:id="rId6"/>
    <sheet name="Slavoj B - Brandýs" sheetId="7" r:id="rId7"/>
  </sheets>
  <externalReferences>
    <externalReference r:id="rId10"/>
  </externalReferences>
  <definedNames>
    <definedName name="výmaz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</definedNames>
  <calcPr fullCalcOnLoad="1"/>
</workbook>
</file>

<file path=xl/sharedStrings.xml><?xml version="1.0" encoding="utf-8"?>
<sst xmlns="http://schemas.openxmlformats.org/spreadsheetml/2006/main" count="806" uniqueCount="232">
  <si>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</si>
  <si>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</si>
  <si>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</si>
  <si>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</si>
  <si>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</si>
  <si>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</si>
  <si>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</si>
  <si>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</si>
  <si>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</si>
  <si>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</si>
  <si>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</si>
  <si>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</si>
  <si>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</si>
  <si>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</si>
  <si>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</si>
  <si>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</si>
  <si>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</si>
  <si>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</si>
  <si>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</si>
  <si>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</si>
  <si>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</si>
  <si>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</si>
  <si>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</si>
  <si>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</si>
  <si>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</si>
  <si>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</si>
  <si>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</si>
  <si>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</si>
  <si>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</si>
  <si>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</si>
  <si>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</si>
  <si>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</si>
  <si>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</si>
  <si>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</si>
  <si>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</si>
  <si>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</si>
  <si>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</si>
  <si>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</si>
  <si>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</si>
  <si>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Pavel</t>
  </si>
  <si>
    <t>Petr</t>
  </si>
  <si>
    <t>Josef</t>
  </si>
  <si>
    <t>Tomáš</t>
  </si>
  <si>
    <t>Jaroslav</t>
  </si>
  <si>
    <t>Janoušek Pavel</t>
  </si>
  <si>
    <t>Tesař František</t>
  </si>
  <si>
    <t>František</t>
  </si>
  <si>
    <t>Tesař</t>
  </si>
  <si>
    <t>David</t>
  </si>
  <si>
    <t>Zdeněk</t>
  </si>
  <si>
    <t>Končel</t>
  </si>
  <si>
    <t>Čermák</t>
  </si>
  <si>
    <t>Bohumír</t>
  </si>
  <si>
    <t>Kopecký</t>
  </si>
  <si>
    <t>Jelínek</t>
  </si>
  <si>
    <t>Milan</t>
  </si>
  <si>
    <t>Rajchman</t>
  </si>
  <si>
    <t>A/021</t>
  </si>
  <si>
    <t>Jiří Ujhelyi</t>
  </si>
  <si>
    <t>Jan Kozák</t>
  </si>
  <si>
    <t>Robert Asimus</t>
  </si>
  <si>
    <t>Šteiner</t>
  </si>
  <si>
    <t>Dvořák</t>
  </si>
  <si>
    <t>Martin</t>
  </si>
  <si>
    <t>Božka</t>
  </si>
  <si>
    <t>Pondělíček</t>
  </si>
  <si>
    <t>Jiří</t>
  </si>
  <si>
    <t>Vacek</t>
  </si>
  <si>
    <t>Ujhelyi</t>
  </si>
  <si>
    <t>Trnka</t>
  </si>
  <si>
    <t>Jan</t>
  </si>
  <si>
    <t>Robert</t>
  </si>
  <si>
    <t>Meščan</t>
  </si>
  <si>
    <t>Asimus</t>
  </si>
  <si>
    <t>Vladimír</t>
  </si>
  <si>
    <t>Kozák</t>
  </si>
  <si>
    <t>Zdražil</t>
  </si>
  <si>
    <t>TJ Neratovice</t>
  </si>
  <si>
    <t>SC Olympia Radotín</t>
  </si>
  <si>
    <t>Bráník</t>
  </si>
  <si>
    <t>Datum a podpis rozhodčího</t>
  </si>
  <si>
    <t>Platnost kolaudačního protokolu  </t>
  </si>
  <si>
    <t>Počet diváků  </t>
  </si>
  <si>
    <t>22:45</t>
  </si>
  <si>
    <t>Čas ukončení utkání  </t>
  </si>
  <si>
    <t>Teplota na kuželně  </t>
  </si>
  <si>
    <t>18:00</t>
  </si>
  <si>
    <t>Čas zahájení utkání  </t>
  </si>
  <si>
    <t>Technické podmínky utkání</t>
  </si>
  <si>
    <t>A/032</t>
  </si>
  <si>
    <t>Kašpar Josef</t>
  </si>
  <si>
    <t>Šnejdar Miroslav</t>
  </si>
  <si>
    <t>Stanislav</t>
  </si>
  <si>
    <t>51-100</t>
  </si>
  <si>
    <t>1-50</t>
  </si>
  <si>
    <t>Vesetský</t>
  </si>
  <si>
    <t>KOUREK</t>
  </si>
  <si>
    <t>Michal</t>
  </si>
  <si>
    <t>Pleticha</t>
  </si>
  <si>
    <t>BARTOŠ</t>
  </si>
  <si>
    <t>Tibor</t>
  </si>
  <si>
    <t>Machala</t>
  </si>
  <si>
    <t>KAŠPAR</t>
  </si>
  <si>
    <t>Arnošt</t>
  </si>
  <si>
    <t>Nedbal</t>
  </si>
  <si>
    <t>Miroslav</t>
  </si>
  <si>
    <t>Šnejdar</t>
  </si>
  <si>
    <t>JANOUŠEK</t>
  </si>
  <si>
    <t>Jakub</t>
  </si>
  <si>
    <t>Hlava</t>
  </si>
  <si>
    <t>KOMORNÍK</t>
  </si>
  <si>
    <t>Konstruktiva B</t>
  </si>
  <si>
    <t>TJ Praga "A"</t>
  </si>
  <si>
    <t>Datum  </t>
  </si>
  <si>
    <t>Karlov</t>
  </si>
  <si>
    <t>Kuželna</t>
  </si>
  <si>
    <t>Pražský kuželkářský svaz</t>
  </si>
  <si>
    <t xml:space="preserve">Barchánek Jan, Barchánek Petr, Pleticha Jaroslav - Konstruktiva - start náhradníka
Nominovaný rozhodčí se pro nemoc nedostavil, zápas vedli vedoucí družstev
</t>
  </si>
  <si>
    <t>vedoucí družstev</t>
  </si>
  <si>
    <t>Luboš Zelenka</t>
  </si>
  <si>
    <t>Michal Ostatnický</t>
  </si>
  <si>
    <t>Aleš</t>
  </si>
  <si>
    <t>Jungmann</t>
  </si>
  <si>
    <t>Ostatnický</t>
  </si>
  <si>
    <t>Luboš</t>
  </si>
  <si>
    <t>Zelenka</t>
  </si>
  <si>
    <t>Wrzecionko</t>
  </si>
  <si>
    <t>Václav</t>
  </si>
  <si>
    <t>Bürger</t>
  </si>
  <si>
    <t>Posejpal</t>
  </si>
  <si>
    <t>Filip</t>
  </si>
  <si>
    <t>Knap</t>
  </si>
  <si>
    <t>Barchánek</t>
  </si>
  <si>
    <t>Karel</t>
  </si>
  <si>
    <t>Vaňata</t>
  </si>
  <si>
    <t>Tereza</t>
  </si>
  <si>
    <t>Jaroslav ml.</t>
  </si>
  <si>
    <t>Bendová</t>
  </si>
  <si>
    <t>KK Slavia Praha</t>
  </si>
  <si>
    <t>KK Konstruktiva Praha A</t>
  </si>
  <si>
    <t>Braník 1-4</t>
  </si>
  <si>
    <t>Petr Horáček AŠ MB - dopsat na soupisku
náhradník Pavel Moravec, Union A</t>
  </si>
  <si>
    <t>A/019</t>
  </si>
  <si>
    <t>Luboš Soukup</t>
  </si>
  <si>
    <t>Horáček Petr</t>
  </si>
  <si>
    <t>Polanský Luboš</t>
  </si>
  <si>
    <t>11823</t>
  </si>
  <si>
    <t>09470</t>
  </si>
  <si>
    <t>Palaštuk</t>
  </si>
  <si>
    <t>Franc</t>
  </si>
  <si>
    <t>13293</t>
  </si>
  <si>
    <t>09468</t>
  </si>
  <si>
    <t>Křenek</t>
  </si>
  <si>
    <t>Dittrich</t>
  </si>
  <si>
    <t>19782</t>
  </si>
  <si>
    <t>09458</t>
  </si>
  <si>
    <t>Ctirad</t>
  </si>
  <si>
    <t>Horáček</t>
  </si>
  <si>
    <t>Dudycha</t>
  </si>
  <si>
    <t>01912</t>
  </si>
  <si>
    <t>10143</t>
  </si>
  <si>
    <t>Novák</t>
  </si>
  <si>
    <t>17700</t>
  </si>
  <si>
    <t>10118</t>
  </si>
  <si>
    <t>Soukup</t>
  </si>
  <si>
    <t>17698</t>
  </si>
  <si>
    <t>19961</t>
  </si>
  <si>
    <t>Moravec</t>
  </si>
  <si>
    <t>Mladá Boleslav A</t>
  </si>
  <si>
    <t>PSK Union Praha  A</t>
  </si>
  <si>
    <t>20.9.2018</t>
  </si>
  <si>
    <t>PSK Union Praha</t>
  </si>
  <si>
    <t>21.9.2018 Šustr</t>
  </si>
  <si>
    <t>II/0619</t>
  </si>
  <si>
    <t>Šustr Ondřej</t>
  </si>
  <si>
    <t>Richter Dušan</t>
  </si>
  <si>
    <t>Zbyněk</t>
  </si>
  <si>
    <t>Ondřej</t>
  </si>
  <si>
    <t>Šustr</t>
  </si>
  <si>
    <t>Dušan</t>
  </si>
  <si>
    <t>Richter</t>
  </si>
  <si>
    <t>Kazda</t>
  </si>
  <si>
    <t xml:space="preserve">Tomáš </t>
  </si>
  <si>
    <t>Poláček</t>
  </si>
  <si>
    <t>Šafránek</t>
  </si>
  <si>
    <t>TJ Sparta Kutná Hora -  B</t>
  </si>
  <si>
    <t>KK Jiří Poděbrady -  B</t>
  </si>
  <si>
    <t>21.9.2018</t>
  </si>
  <si>
    <t>Poděbrady</t>
  </si>
  <si>
    <t>1. start náhradníka - Plachý Pavel, reg. Č. 21805, SK Meteor Praha</t>
  </si>
  <si>
    <t>Zahrádka Ladislav</t>
  </si>
  <si>
    <t>Červ Marek</t>
  </si>
  <si>
    <t>Plachý</t>
  </si>
  <si>
    <t>Franěk</t>
  </si>
  <si>
    <t>Ladislav</t>
  </si>
  <si>
    <t>Zahrádka</t>
  </si>
  <si>
    <t>Brabenec</t>
  </si>
  <si>
    <t>Marek</t>
  </si>
  <si>
    <t>Mikulášek</t>
  </si>
  <si>
    <t>Červ</t>
  </si>
  <si>
    <t>Jindřich</t>
  </si>
  <si>
    <t>Sahula</t>
  </si>
  <si>
    <t>Brabec</t>
  </si>
  <si>
    <t>Ivana</t>
  </si>
  <si>
    <t>Vlková</t>
  </si>
  <si>
    <t>Vyskočil</t>
  </si>
  <si>
    <t>Ivo</t>
  </si>
  <si>
    <t>Steindl</t>
  </si>
  <si>
    <t>SK Meteor Praha -  SK Meteor Praha "B"</t>
  </si>
  <si>
    <t>TJ Sokol Benešov -  B</t>
  </si>
  <si>
    <t>21.09.2018</t>
  </si>
  <si>
    <t>Benešov</t>
  </si>
  <si>
    <t>A/014</t>
  </si>
  <si>
    <t>Pravlovský Petr</t>
  </si>
  <si>
    <t>Bubeník</t>
  </si>
  <si>
    <t>KŘENEK</t>
  </si>
  <si>
    <t>BUBENÍK</t>
  </si>
  <si>
    <t>Miloslav</t>
  </si>
  <si>
    <t>RYCHETSKÝ</t>
  </si>
  <si>
    <t>BŘEZINA</t>
  </si>
  <si>
    <t>Roman</t>
  </si>
  <si>
    <t>SOMMER</t>
  </si>
  <si>
    <t>CYPRO</t>
  </si>
  <si>
    <t>Anton</t>
  </si>
  <si>
    <t>KOTEK</t>
  </si>
  <si>
    <t>STAŠÁK</t>
  </si>
  <si>
    <t>ŠMEJKAL</t>
  </si>
  <si>
    <t>Viktor</t>
  </si>
  <si>
    <t>JUNGBAUER</t>
  </si>
  <si>
    <t>TJ Sokol Brandýs nad Labem A</t>
  </si>
  <si>
    <t>KK Slavoj Praha B</t>
  </si>
  <si>
    <t>Žižkov 1 - 4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</si>
</sst>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56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  <xf numFmtId="0" fontId="53" fillId="33" borderId="9" applyNumberFormat="0" applyAlignment="0" applyProtection="0"/>
    <xf numFmtId="0" fontId="54" fillId="33" borderId="10" applyNumberFormat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</cellStyleXfs>
  <cellXfs count="258">
    <xf numFmtId="0" fontId="0" fillId="0" borderId="0" xfId="0" applyAlignment="1">
      <alignment/>
    </xf>
    <xf numFmtId="0" fontId="7" fillId="0" borderId="0" xfId="78" applyProtection="1">
      <alignment/>
      <protection hidden="1"/>
    </xf>
    <xf numFmtId="0" fontId="13" fillId="0" borderId="11" xfId="78" applyFont="1" applyBorder="1" applyAlignment="1" applyProtection="1">
      <alignment horizontal="right"/>
      <protection hidden="1"/>
    </xf>
    <xf numFmtId="0" fontId="13" fillId="0" borderId="11" xfId="78" applyFont="1" applyBorder="1" applyAlignment="1" applyProtection="1">
      <alignment/>
      <protection hidden="1"/>
    </xf>
    <xf numFmtId="0" fontId="7" fillId="0" borderId="12" xfId="78" applyBorder="1" applyAlignment="1" applyProtection="1">
      <alignment horizontal="left" wrapText="1" indent="1"/>
      <protection hidden="1"/>
    </xf>
    <xf numFmtId="0" fontId="7" fillId="0" borderId="13" xfId="78" applyBorder="1" applyAlignment="1" applyProtection="1">
      <alignment horizontal="left" wrapText="1" indent="1"/>
      <protection hidden="1"/>
    </xf>
    <xf numFmtId="0" fontId="7" fillId="0" borderId="14" xfId="78" applyBorder="1" applyAlignment="1" applyProtection="1">
      <alignment horizontal="left" indent="1"/>
      <protection hidden="1"/>
    </xf>
    <xf numFmtId="0" fontId="20" fillId="0" borderId="15" xfId="78" applyFont="1" applyBorder="1" applyAlignment="1" applyProtection="1">
      <alignment horizontal="center" vertical="center"/>
      <protection hidden="1" locked="0"/>
    </xf>
    <xf numFmtId="0" fontId="20" fillId="0" borderId="16" xfId="78" applyFont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Border="1" applyAlignment="1" applyProtection="1">
      <alignment horizontal="center" vertical="center"/>
      <protection hidden="1" locked="0"/>
    </xf>
    <xf numFmtId="0" fontId="13" fillId="0" borderId="0" xfId="78" applyFont="1" applyBorder="1" applyAlignment="1" applyProtection="1">
      <alignment horizontal="left" indent="1"/>
      <protection hidden="1"/>
    </xf>
    <xf numFmtId="170" fontId="13" fillId="0" borderId="17" xfId="78" applyNumberFormat="1" applyFont="1" applyBorder="1" applyAlignment="1" applyProtection="1">
      <alignment horizontal="center" vertical="center"/>
      <protection hidden="1" locked="0"/>
    </xf>
    <xf numFmtId="0" fontId="13" fillId="0" borderId="18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left" indent="1"/>
      <protection hidden="1"/>
    </xf>
    <xf numFmtId="0" fontId="13" fillId="0" borderId="20" xfId="78" applyFont="1" applyBorder="1" applyAlignment="1" applyProtection="1">
      <alignment horizontal="left" indent="1"/>
      <protection hidden="1"/>
    </xf>
    <xf numFmtId="0" fontId="13" fillId="0" borderId="21" xfId="78" applyFont="1" applyBorder="1" applyAlignment="1" applyProtection="1">
      <alignment horizontal="center"/>
      <protection hidden="1"/>
    </xf>
    <xf numFmtId="0" fontId="7" fillId="0" borderId="19" xfId="78" applyBorder="1" applyProtection="1">
      <alignment/>
      <protection hidden="1"/>
    </xf>
    <xf numFmtId="0" fontId="13" fillId="0" borderId="22" xfId="78" applyFont="1" applyBorder="1" applyAlignment="1" applyProtection="1">
      <alignment horizontal="center"/>
      <protection hidden="1"/>
    </xf>
    <xf numFmtId="0" fontId="13" fillId="0" borderId="23" xfId="78" applyFont="1" applyBorder="1" applyAlignment="1" applyProtection="1">
      <alignment horizontal="center"/>
      <protection hidden="1"/>
    </xf>
    <xf numFmtId="0" fontId="13" fillId="0" borderId="24" xfId="78" applyFont="1" applyBorder="1" applyAlignment="1" applyProtection="1">
      <alignment horizontal="left" indent="1"/>
      <protection hidden="1"/>
    </xf>
    <xf numFmtId="0" fontId="13" fillId="0" borderId="25" xfId="78" applyFont="1" applyBorder="1" applyAlignment="1" applyProtection="1">
      <alignment horizontal="left" indent="1"/>
      <protection hidden="1"/>
    </xf>
    <xf numFmtId="0" fontId="7" fillId="0" borderId="26" xfId="78" applyFont="1" applyBorder="1" applyAlignment="1" applyProtection="1">
      <alignment horizontal="left" indent="1"/>
      <protection hidden="1"/>
    </xf>
    <xf numFmtId="0" fontId="13" fillId="0" borderId="27" xfId="78" applyFont="1" applyBorder="1" applyAlignment="1" applyProtection="1">
      <alignment horizontal="left" indent="1"/>
      <protection hidden="1"/>
    </xf>
    <xf numFmtId="0" fontId="13" fillId="0" borderId="28" xfId="78" applyFont="1" applyBorder="1" applyAlignment="1" applyProtection="1">
      <alignment horizontal="left" indent="1"/>
      <protection hidden="1"/>
    </xf>
    <xf numFmtId="0" fontId="13" fillId="0" borderId="29" xfId="78" applyFont="1" applyBorder="1" applyAlignment="1" applyProtection="1">
      <alignment horizontal="left" indent="1"/>
      <protection hidden="1"/>
    </xf>
    <xf numFmtId="0" fontId="13" fillId="0" borderId="30" xfId="78" applyFont="1" applyBorder="1" applyAlignment="1" applyProtection="1">
      <alignment horizontal="left" indent="1"/>
      <protection hidden="1"/>
    </xf>
    <xf numFmtId="0" fontId="11" fillId="0" borderId="0" xfId="78" applyFont="1" applyBorder="1" applyAlignment="1" applyProtection="1">
      <alignment horizontal="left" indent="1"/>
      <protection hidden="1"/>
    </xf>
    <xf numFmtId="0" fontId="11" fillId="0" borderId="31" xfId="78" applyFont="1" applyBorder="1" applyAlignment="1" applyProtection="1">
      <alignment horizontal="left" indent="1"/>
      <protection hidden="1"/>
    </xf>
    <xf numFmtId="0" fontId="13" fillId="0" borderId="31" xfId="78" applyFont="1" applyBorder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/>
      <protection hidden="1"/>
    </xf>
    <xf numFmtId="0" fontId="17" fillId="0" borderId="0" xfId="78" applyFont="1" applyProtection="1">
      <alignment/>
      <protection hidden="1"/>
    </xf>
    <xf numFmtId="0" fontId="13" fillId="0" borderId="0" xfId="78" applyFont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 indent="1"/>
      <protection hidden="1"/>
    </xf>
    <xf numFmtId="0" fontId="15" fillId="0" borderId="0" xfId="78" applyFont="1" applyBorder="1" applyAlignment="1" applyProtection="1">
      <alignment horizontal="center" vertical="center"/>
      <protection hidden="1"/>
    </xf>
    <xf numFmtId="0" fontId="16" fillId="40" borderId="32" xfId="78" applyFont="1" applyFill="1" applyBorder="1" applyAlignment="1" applyProtection="1">
      <alignment horizontal="center" vertical="center"/>
      <protection hidden="1"/>
    </xf>
    <xf numFmtId="0" fontId="17" fillId="0" borderId="32" xfId="78" applyFont="1" applyBorder="1" applyAlignment="1" applyProtection="1">
      <alignment horizontal="center" vertical="center"/>
      <protection hidden="1"/>
    </xf>
    <xf numFmtId="0" fontId="19" fillId="0" borderId="32" xfId="78" applyFont="1" applyBorder="1" applyAlignment="1" applyProtection="1">
      <alignment horizontal="center" vertical="center"/>
      <protection hidden="1"/>
    </xf>
    <xf numFmtId="0" fontId="19" fillId="0" borderId="33" xfId="78" applyFont="1" applyBorder="1" applyAlignment="1" applyProtection="1">
      <alignment horizontal="center" vertical="center"/>
      <protection hidden="1"/>
    </xf>
    <xf numFmtId="0" fontId="19" fillId="0" borderId="34" xfId="78" applyFont="1" applyBorder="1" applyAlignment="1" applyProtection="1">
      <alignment horizontal="center" vertical="center"/>
      <protection hidden="1"/>
    </xf>
    <xf numFmtId="0" fontId="19" fillId="0" borderId="35" xfId="78" applyFont="1" applyBorder="1" applyAlignment="1" applyProtection="1">
      <alignment horizontal="center" vertical="center"/>
      <protection hidden="1"/>
    </xf>
    <xf numFmtId="0" fontId="15" fillId="0" borderId="36" xfId="78" applyFont="1" applyBorder="1" applyAlignment="1" applyProtection="1">
      <alignment horizontal="right" vertical="center"/>
      <protection hidden="1"/>
    </xf>
    <xf numFmtId="0" fontId="7" fillId="0" borderId="37" xfId="78" applyBorder="1" applyAlignment="1" applyProtection="1">
      <alignment vertical="center"/>
      <protection hidden="1"/>
    </xf>
    <xf numFmtId="0" fontId="7" fillId="0" borderId="38" xfId="78" applyBorder="1" applyAlignment="1" applyProtection="1">
      <alignment vertical="center"/>
      <protection hidden="1"/>
    </xf>
    <xf numFmtId="0" fontId="19" fillId="0" borderId="39" xfId="78" applyFont="1" applyBorder="1" applyAlignment="1" applyProtection="1">
      <alignment horizontal="center" vertical="center"/>
      <protection hidden="1"/>
    </xf>
    <xf numFmtId="0" fontId="19" fillId="0" borderId="40" xfId="78" applyFont="1" applyBorder="1" applyAlignment="1" applyProtection="1">
      <alignment horizontal="center" vertical="center"/>
      <protection hidden="1"/>
    </xf>
    <xf numFmtId="0" fontId="19" fillId="0" borderId="41" xfId="78" applyFont="1" applyBorder="1" applyAlignment="1" applyProtection="1">
      <alignment horizontal="center" vertical="center"/>
      <protection hidden="1"/>
    </xf>
    <xf numFmtId="0" fontId="13" fillId="0" borderId="42" xfId="78" applyFont="1" applyBorder="1" applyAlignment="1" applyProtection="1">
      <alignment horizontal="center" vertical="center"/>
      <protection hidden="1"/>
    </xf>
    <xf numFmtId="0" fontId="7" fillId="0" borderId="43" xfId="78" applyFont="1" applyBorder="1" applyAlignment="1" applyProtection="1">
      <alignment horizontal="center" vertical="center"/>
      <protection hidden="1"/>
    </xf>
    <xf numFmtId="0" fontId="7" fillId="0" borderId="44" xfId="78" applyFont="1" applyBorder="1" applyAlignment="1" applyProtection="1">
      <alignment horizontal="center" vertical="center"/>
      <protection hidden="1"/>
    </xf>
    <xf numFmtId="0" fontId="7" fillId="0" borderId="45" xfId="78" applyFont="1" applyBorder="1" applyAlignment="1" applyProtection="1">
      <alignment horizontal="center" vertical="center"/>
      <protection hidden="1" locked="0"/>
    </xf>
    <xf numFmtId="0" fontId="7" fillId="0" borderId="46" xfId="78" applyFont="1" applyBorder="1" applyAlignment="1" applyProtection="1">
      <alignment horizontal="center" vertical="center"/>
      <protection hidden="1" locked="0"/>
    </xf>
    <xf numFmtId="0" fontId="13" fillId="0" borderId="43" xfId="78" applyFont="1" applyBorder="1" applyAlignment="1" applyProtection="1">
      <alignment horizontal="center" vertical="center"/>
      <protection hidden="1"/>
    </xf>
    <xf numFmtId="0" fontId="14" fillId="0" borderId="0" xfId="78" applyFont="1" applyAlignment="1" applyProtection="1">
      <alignment horizontal="center" vertical="center"/>
      <protection hidden="1"/>
    </xf>
    <xf numFmtId="0" fontId="7" fillId="0" borderId="47" xfId="78" applyFont="1" applyBorder="1" applyAlignment="1" applyProtection="1">
      <alignment horizontal="center" vertical="center"/>
      <protection hidden="1"/>
    </xf>
    <xf numFmtId="0" fontId="7" fillId="0" borderId="48" xfId="78" applyFont="1" applyBorder="1" applyAlignment="1" applyProtection="1">
      <alignment horizontal="center" vertical="center"/>
      <protection hidden="1"/>
    </xf>
    <xf numFmtId="0" fontId="7" fillId="0" borderId="16" xfId="78" applyFont="1" applyBorder="1" applyAlignment="1" applyProtection="1">
      <alignment horizontal="center" vertical="center"/>
      <protection hidden="1" locked="0"/>
    </xf>
    <xf numFmtId="0" fontId="7" fillId="0" borderId="49" xfId="78" applyFont="1" applyBorder="1" applyAlignment="1" applyProtection="1">
      <alignment horizontal="center" vertical="center"/>
      <protection hidden="1" locked="0"/>
    </xf>
    <xf numFmtId="0" fontId="13" fillId="0" borderId="47" xfId="78" applyFont="1" applyBorder="1" applyAlignment="1" applyProtection="1">
      <alignment horizontal="center" vertical="center"/>
      <protection hidden="1"/>
    </xf>
    <xf numFmtId="0" fontId="7" fillId="0" borderId="50" xfId="78" applyFont="1" applyBorder="1" applyAlignment="1" applyProtection="1">
      <alignment horizontal="center" vertical="center"/>
      <protection hidden="1"/>
    </xf>
    <xf numFmtId="0" fontId="7" fillId="0" borderId="51" xfId="78" applyFont="1" applyBorder="1" applyAlignment="1" applyProtection="1">
      <alignment horizontal="center" vertical="center"/>
      <protection hidden="1"/>
    </xf>
    <xf numFmtId="0" fontId="7" fillId="0" borderId="52" xfId="78" applyFont="1" applyBorder="1" applyAlignment="1" applyProtection="1">
      <alignment horizontal="center" vertical="center"/>
      <protection hidden="1" locked="0"/>
    </xf>
    <xf numFmtId="0" fontId="7" fillId="0" borderId="53" xfId="78" applyFont="1" applyBorder="1" applyAlignment="1" applyProtection="1">
      <alignment horizontal="center" vertical="center"/>
      <protection hidden="1" locked="0"/>
    </xf>
    <xf numFmtId="0" fontId="13" fillId="0" borderId="50" xfId="78" applyFont="1" applyBorder="1" applyAlignment="1" applyProtection="1">
      <alignment horizontal="center" vertical="center"/>
      <protection hidden="1"/>
    </xf>
    <xf numFmtId="0" fontId="7" fillId="0" borderId="0" xfId="78" applyBorder="1" applyProtection="1">
      <alignment/>
      <protection hidden="1"/>
    </xf>
    <xf numFmtId="0" fontId="13" fillId="0" borderId="54" xfId="78" applyFont="1" applyBorder="1" applyAlignment="1" applyProtection="1">
      <alignment horizontal="center" vertical="top"/>
      <protection hidden="1"/>
    </xf>
    <xf numFmtId="0" fontId="13" fillId="0" borderId="55" xfId="78" applyFont="1" applyBorder="1" applyAlignment="1" applyProtection="1">
      <alignment horizontal="center" vertical="top"/>
      <protection hidden="1"/>
    </xf>
    <xf numFmtId="0" fontId="13" fillId="0" borderId="56" xfId="78" applyFont="1" applyBorder="1" applyAlignment="1" applyProtection="1">
      <alignment horizontal="center" vertical="top"/>
      <protection hidden="1"/>
    </xf>
    <xf numFmtId="0" fontId="13" fillId="0" borderId="57" xfId="78" applyFont="1" applyBorder="1" applyAlignment="1" applyProtection="1">
      <alignment horizontal="center" vertical="top"/>
      <protection hidden="1"/>
    </xf>
    <xf numFmtId="0" fontId="13" fillId="0" borderId="58" xfId="78" applyFont="1" applyBorder="1" applyAlignment="1" applyProtection="1">
      <alignment horizontal="center" vertical="top"/>
      <protection hidden="1"/>
    </xf>
    <xf numFmtId="0" fontId="15" fillId="40" borderId="38" xfId="78" applyFont="1" applyFill="1" applyBorder="1" applyAlignment="1" applyProtection="1">
      <alignment horizontal="left" vertical="top" indent="1"/>
      <protection hidden="1"/>
    </xf>
    <xf numFmtId="0" fontId="7" fillId="0" borderId="0" xfId="78">
      <alignment/>
      <protection/>
    </xf>
    <xf numFmtId="165" fontId="20" fillId="0" borderId="15" xfId="78" applyNumberFormat="1" applyFont="1" applyBorder="1" applyAlignment="1" applyProtection="1">
      <alignment horizontal="center" vertical="center"/>
      <protection hidden="1" locked="0"/>
    </xf>
    <xf numFmtId="165" fontId="20" fillId="0" borderId="16" xfId="78" applyNumberFormat="1" applyFont="1" applyBorder="1" applyAlignment="1" applyProtection="1">
      <alignment horizontal="center" vertical="center"/>
      <protection hidden="1" locked="0"/>
    </xf>
    <xf numFmtId="0" fontId="13" fillId="0" borderId="0" xfId="78" applyFont="1" applyBorder="1" applyAlignment="1" applyProtection="1">
      <alignment horizontal="left" indent="1"/>
      <protection locked="0"/>
    </xf>
    <xf numFmtId="0" fontId="13" fillId="0" borderId="0" xfId="78" applyFont="1" applyAlignment="1">
      <alignment horizontal="right"/>
      <protection/>
    </xf>
    <xf numFmtId="0" fontId="17" fillId="0" borderId="0" xfId="78" applyFont="1">
      <alignment/>
      <protection/>
    </xf>
    <xf numFmtId="0" fontId="18" fillId="0" borderId="0" xfId="78" applyFont="1" applyBorder="1" applyAlignment="1" applyProtection="1">
      <alignment horizontal="left" indent="1"/>
      <protection hidden="1" locked="0"/>
    </xf>
    <xf numFmtId="0" fontId="18" fillId="0" borderId="0" xfId="78" applyFont="1" applyBorder="1" applyAlignment="1" applyProtection="1">
      <alignment horizontal="left" indent="1"/>
      <protection hidden="1" locked="0"/>
    </xf>
    <xf numFmtId="0" fontId="7" fillId="0" borderId="0" xfId="78" applyBorder="1" applyProtection="1">
      <alignment/>
      <protection locked="0"/>
    </xf>
    <xf numFmtId="0" fontId="13" fillId="0" borderId="0" xfId="78" applyFont="1" applyBorder="1" applyAlignment="1">
      <alignment horizontal="right"/>
      <protection/>
    </xf>
    <xf numFmtId="0" fontId="18" fillId="0" borderId="0" xfId="78" applyFont="1" applyBorder="1" applyAlignment="1" applyProtection="1">
      <alignment horizontal="left" indent="1"/>
      <protection locked="0"/>
    </xf>
    <xf numFmtId="0" fontId="17" fillId="0" borderId="36" xfId="78" applyFont="1" applyFill="1" applyBorder="1" applyAlignment="1">
      <alignment horizontal="center" vertical="center"/>
      <protection/>
    </xf>
    <xf numFmtId="0" fontId="7" fillId="0" borderId="0" xfId="78" applyFill="1">
      <alignment/>
      <protection/>
    </xf>
    <xf numFmtId="0" fontId="13" fillId="0" borderId="0" xfId="78" applyFont="1" applyFill="1" applyAlignment="1" applyProtection="1">
      <alignment horizontal="right" indent="1"/>
      <protection hidden="1"/>
    </xf>
    <xf numFmtId="0" fontId="13" fillId="0" borderId="0" xfId="78" applyFont="1" applyFill="1" applyAlignment="1" applyProtection="1">
      <alignment horizontal="left" indent="1"/>
      <protection hidden="1"/>
    </xf>
    <xf numFmtId="0" fontId="17" fillId="0" borderId="59" xfId="78" applyFont="1" applyFill="1" applyBorder="1" applyAlignment="1">
      <alignment horizontal="center" vertical="center"/>
      <protection/>
    </xf>
    <xf numFmtId="0" fontId="19" fillId="0" borderId="36" xfId="78" applyFont="1" applyFill="1" applyBorder="1" applyAlignment="1">
      <alignment horizontal="center" vertical="center"/>
      <protection/>
    </xf>
    <xf numFmtId="0" fontId="19" fillId="0" borderId="60" xfId="78" applyFont="1" applyFill="1" applyBorder="1" applyAlignment="1">
      <alignment horizontal="center" vertical="center"/>
      <protection/>
    </xf>
    <xf numFmtId="0" fontId="19" fillId="0" borderId="61" xfId="78" applyFont="1" applyFill="1" applyBorder="1" applyAlignment="1">
      <alignment horizontal="center" vertical="center"/>
      <protection/>
    </xf>
    <xf numFmtId="0" fontId="19" fillId="0" borderId="62" xfId="78" applyFont="1" applyFill="1" applyBorder="1" applyAlignment="1">
      <alignment horizontal="center" vertical="center"/>
      <protection/>
    </xf>
    <xf numFmtId="0" fontId="15" fillId="0" borderId="63" xfId="78" applyFont="1" applyFill="1" applyBorder="1" applyAlignment="1">
      <alignment horizontal="right" vertical="center"/>
      <protection/>
    </xf>
    <xf numFmtId="0" fontId="7" fillId="0" borderId="63" xfId="78" applyFill="1" applyBorder="1" applyAlignment="1">
      <alignment vertical="center"/>
      <protection/>
    </xf>
    <xf numFmtId="0" fontId="22" fillId="0" borderId="64" xfId="78" applyFont="1" applyFill="1" applyBorder="1" applyAlignment="1">
      <alignment horizontal="center" vertical="center"/>
      <protection/>
    </xf>
    <xf numFmtId="0" fontId="19" fillId="0" borderId="65" xfId="78" applyFont="1" applyFill="1" applyBorder="1" applyAlignment="1">
      <alignment horizontal="center" vertical="center"/>
      <protection/>
    </xf>
    <xf numFmtId="0" fontId="19" fillId="0" borderId="66" xfId="78" applyFont="1" applyFill="1" applyBorder="1" applyAlignment="1">
      <alignment horizontal="center" vertical="center"/>
      <protection/>
    </xf>
    <xf numFmtId="0" fontId="19" fillId="0" borderId="67" xfId="78" applyFont="1" applyFill="1" applyBorder="1" applyAlignment="1">
      <alignment horizontal="center" vertical="center"/>
      <protection/>
    </xf>
    <xf numFmtId="0" fontId="19" fillId="0" borderId="68" xfId="78" applyFont="1" applyFill="1" applyBorder="1" applyAlignment="1">
      <alignment horizontal="center" vertical="center"/>
      <protection/>
    </xf>
    <xf numFmtId="0" fontId="13" fillId="0" borderId="69" xfId="78" applyFont="1" applyFill="1" applyBorder="1" applyAlignment="1">
      <alignment horizontal="center" vertical="center"/>
      <protection/>
    </xf>
    <xf numFmtId="0" fontId="7" fillId="0" borderId="13" xfId="78" applyBorder="1">
      <alignment/>
      <protection/>
    </xf>
    <xf numFmtId="0" fontId="7" fillId="0" borderId="12" xfId="78" applyFont="1" applyFill="1" applyBorder="1" applyAlignment="1" applyProtection="1">
      <alignment horizontal="center" vertical="center"/>
      <protection/>
    </xf>
    <xf numFmtId="0" fontId="7" fillId="0" borderId="13" xfId="78" applyFont="1" applyFill="1" applyBorder="1" applyAlignment="1" applyProtection="1">
      <alignment horizontal="center" vertical="center"/>
      <protection/>
    </xf>
    <xf numFmtId="0" fontId="13" fillId="0" borderId="14" xfId="78" applyFont="1" applyFill="1" applyBorder="1" applyAlignment="1" applyProtection="1">
      <alignment horizontal="center" vertical="center"/>
      <protection/>
    </xf>
    <xf numFmtId="0" fontId="14" fillId="0" borderId="0" xfId="78" applyFont="1" applyFill="1" applyBorder="1" applyAlignment="1">
      <alignment horizontal="center" vertical="center"/>
      <protection/>
    </xf>
    <xf numFmtId="0" fontId="7" fillId="0" borderId="11" xfId="78" applyBorder="1">
      <alignment/>
      <protection/>
    </xf>
    <xf numFmtId="0" fontId="7" fillId="0" borderId="70" xfId="78" applyFont="1" applyFill="1" applyBorder="1" applyAlignment="1" applyProtection="1">
      <alignment horizontal="center" vertical="center"/>
      <protection/>
    </xf>
    <xf numFmtId="0" fontId="7" fillId="0" borderId="11" xfId="78" applyFont="1" applyFill="1" applyBorder="1" applyAlignment="1" applyProtection="1">
      <alignment horizontal="center" vertical="center"/>
      <protection/>
    </xf>
    <xf numFmtId="0" fontId="13" fillId="0" borderId="71" xfId="78" applyFont="1" applyFill="1" applyBorder="1" applyAlignment="1" applyProtection="1">
      <alignment horizontal="center" vertical="center"/>
      <protection/>
    </xf>
    <xf numFmtId="0" fontId="14" fillId="0" borderId="0" xfId="78" applyFont="1" applyFill="1" applyAlignment="1">
      <alignment horizontal="center" vertical="center"/>
      <protection/>
    </xf>
    <xf numFmtId="0" fontId="7" fillId="0" borderId="72" xfId="78" applyFont="1" applyBorder="1" applyAlignment="1" applyProtection="1">
      <alignment horizontal="center" vertical="center"/>
      <protection hidden="1"/>
    </xf>
    <xf numFmtId="0" fontId="7" fillId="0" borderId="72" xfId="78" applyFont="1" applyFill="1" applyBorder="1" applyAlignment="1">
      <alignment horizontal="center" vertical="center"/>
      <protection/>
    </xf>
    <xf numFmtId="0" fontId="7" fillId="0" borderId="45" xfId="78" applyFont="1" applyFill="1" applyBorder="1" applyAlignment="1" applyProtection="1">
      <alignment horizontal="center" vertical="center"/>
      <protection locked="0"/>
    </xf>
    <xf numFmtId="0" fontId="7" fillId="0" borderId="73" xfId="78" applyFont="1" applyFill="1" applyBorder="1" applyAlignment="1" applyProtection="1">
      <alignment horizontal="center" vertical="center"/>
      <protection locked="0"/>
    </xf>
    <xf numFmtId="0" fontId="15" fillId="0" borderId="72" xfId="78" applyFont="1" applyFill="1" applyBorder="1" applyAlignment="1">
      <alignment horizontal="center" vertical="center"/>
      <protection/>
    </xf>
    <xf numFmtId="0" fontId="7" fillId="0" borderId="74" xfId="78" applyFont="1" applyFill="1" applyBorder="1" applyAlignment="1" applyProtection="1">
      <alignment horizontal="center" vertical="center"/>
      <protection locked="0"/>
    </xf>
    <xf numFmtId="0" fontId="7" fillId="0" borderId="75" xfId="78" applyFont="1" applyBorder="1" applyAlignment="1" applyProtection="1">
      <alignment horizontal="center" vertical="center"/>
      <protection hidden="1"/>
    </xf>
    <xf numFmtId="0" fontId="7" fillId="0" borderId="76" xfId="78" applyFont="1" applyFill="1" applyBorder="1" applyAlignment="1">
      <alignment horizontal="center" vertical="center"/>
      <protection/>
    </xf>
    <xf numFmtId="0" fontId="7" fillId="0" borderId="52" xfId="78" applyFont="1" applyFill="1" applyBorder="1" applyAlignment="1" applyProtection="1">
      <alignment horizontal="center" vertical="center"/>
      <protection locked="0"/>
    </xf>
    <xf numFmtId="0" fontId="7" fillId="0" borderId="77" xfId="78" applyFont="1" applyFill="1" applyBorder="1" applyAlignment="1" applyProtection="1">
      <alignment horizontal="center" vertical="center"/>
      <protection locked="0"/>
    </xf>
    <xf numFmtId="0" fontId="15" fillId="0" borderId="75" xfId="78" applyFont="1" applyFill="1" applyBorder="1" applyAlignment="1">
      <alignment horizontal="center" vertical="center"/>
      <protection/>
    </xf>
    <xf numFmtId="0" fontId="7" fillId="0" borderId="78" xfId="78" applyFont="1" applyFill="1" applyBorder="1" applyAlignment="1" applyProtection="1">
      <alignment horizontal="center" vertical="center"/>
      <protection locked="0"/>
    </xf>
    <xf numFmtId="0" fontId="15" fillId="0" borderId="76" xfId="78" applyFont="1" applyFill="1" applyBorder="1" applyAlignment="1">
      <alignment horizontal="center" vertical="center"/>
      <protection/>
    </xf>
    <xf numFmtId="16" fontId="15" fillId="0" borderId="76" xfId="78" applyNumberFormat="1" applyFont="1" applyFill="1" applyBorder="1" applyAlignment="1">
      <alignment horizontal="center" vertical="center"/>
      <protection/>
    </xf>
    <xf numFmtId="0" fontId="7" fillId="0" borderId="30" xfId="78" applyFont="1" applyFill="1" applyBorder="1" applyAlignment="1" applyProtection="1">
      <alignment horizontal="center" vertical="center"/>
      <protection/>
    </xf>
    <xf numFmtId="0" fontId="7" fillId="0" borderId="75" xfId="78" applyFont="1" applyFill="1" applyBorder="1" applyAlignment="1">
      <alignment horizontal="center" vertical="center"/>
      <protection/>
    </xf>
    <xf numFmtId="0" fontId="7" fillId="0" borderId="79" xfId="78" applyFont="1" applyFill="1" applyBorder="1" applyAlignment="1" applyProtection="1">
      <alignment horizontal="center" vertical="center"/>
      <protection locked="0"/>
    </xf>
    <xf numFmtId="0" fontId="7" fillId="0" borderId="80" xfId="78" applyFont="1" applyFill="1" applyBorder="1" applyAlignment="1" applyProtection="1">
      <alignment horizontal="center" vertical="center"/>
      <protection locked="0"/>
    </xf>
    <xf numFmtId="0" fontId="7" fillId="0" borderId="81" xfId="78" applyFont="1" applyFill="1" applyBorder="1" applyAlignment="1" applyProtection="1">
      <alignment horizontal="center" vertical="center"/>
      <protection locked="0"/>
    </xf>
    <xf numFmtId="16" fontId="15" fillId="0" borderId="75" xfId="78" applyNumberFormat="1" applyFont="1" applyFill="1" applyBorder="1" applyAlignment="1">
      <alignment horizontal="center" vertical="center"/>
      <protection/>
    </xf>
    <xf numFmtId="0" fontId="7" fillId="0" borderId="0" xfId="78" applyFill="1" applyBorder="1">
      <alignment/>
      <protection/>
    </xf>
    <xf numFmtId="0" fontId="13" fillId="0" borderId="82" xfId="78" applyFont="1" applyFill="1" applyBorder="1" applyAlignment="1">
      <alignment horizontal="center" vertical="top"/>
      <protection/>
    </xf>
    <xf numFmtId="0" fontId="13" fillId="0" borderId="82" xfId="78" applyFont="1" applyBorder="1" applyAlignment="1">
      <alignment horizontal="center" vertical="top"/>
      <protection/>
    </xf>
    <xf numFmtId="0" fontId="13" fillId="0" borderId="83" xfId="78" applyFont="1" applyFill="1" applyBorder="1" applyAlignment="1">
      <alignment horizontal="center" vertical="top"/>
      <protection/>
    </xf>
    <xf numFmtId="0" fontId="13" fillId="0" borderId="45" xfId="78" applyFont="1" applyFill="1" applyBorder="1" applyAlignment="1">
      <alignment horizontal="center" vertical="top"/>
      <protection/>
    </xf>
    <xf numFmtId="0" fontId="13" fillId="0" borderId="84" xfId="78" applyFont="1" applyFill="1" applyBorder="1" applyAlignment="1">
      <alignment horizontal="center" vertical="top"/>
      <protection/>
    </xf>
    <xf numFmtId="0" fontId="13" fillId="0" borderId="85" xfId="78" applyFont="1" applyFill="1" applyBorder="1" applyAlignment="1">
      <alignment horizontal="center"/>
      <protection/>
    </xf>
    <xf numFmtId="0" fontId="13" fillId="0" borderId="85" xfId="78" applyFont="1" applyBorder="1" applyAlignment="1">
      <alignment horizontal="center"/>
      <protection/>
    </xf>
    <xf numFmtId="0" fontId="15" fillId="0" borderId="64" xfId="78" applyFont="1" applyFill="1" applyBorder="1" applyAlignment="1">
      <alignment horizontal="left" vertical="top" indent="1"/>
      <protection/>
    </xf>
    <xf numFmtId="0" fontId="13" fillId="0" borderId="0" xfId="78" applyFont="1" applyAlignment="1">
      <alignment horizontal="center"/>
      <protection/>
    </xf>
    <xf numFmtId="0" fontId="14" fillId="0" borderId="86" xfId="78" applyFont="1" applyBorder="1" applyAlignment="1" applyProtection="1">
      <alignment horizontal="left" vertical="center" indent="1"/>
      <protection hidden="1" locked="0"/>
    </xf>
    <xf numFmtId="0" fontId="14" fillId="0" borderId="87" xfId="78" applyFont="1" applyBorder="1" applyAlignment="1" applyProtection="1">
      <alignment horizontal="left" vertical="center" indent="1"/>
      <protection hidden="1" locked="0"/>
    </xf>
    <xf numFmtId="0" fontId="14" fillId="0" borderId="88" xfId="78" applyFont="1" applyBorder="1" applyAlignment="1" applyProtection="1">
      <alignment horizontal="left" vertical="center" indent="1"/>
      <protection hidden="1" locked="0"/>
    </xf>
    <xf numFmtId="0" fontId="14" fillId="0" borderId="89" xfId="78" applyFont="1" applyBorder="1" applyAlignment="1" applyProtection="1">
      <alignment horizontal="left" vertical="center" indent="1"/>
      <protection hidden="1" locked="0"/>
    </xf>
    <xf numFmtId="0" fontId="14" fillId="0" borderId="88" xfId="78" applyFont="1" applyBorder="1" applyAlignment="1" applyProtection="1">
      <alignment horizontal="left" vertical="top" indent="1"/>
      <protection hidden="1" locked="0"/>
    </xf>
    <xf numFmtId="0" fontId="14" fillId="0" borderId="89" xfId="78" applyFont="1" applyBorder="1" applyAlignment="1" applyProtection="1">
      <alignment horizontal="left" vertical="top" indent="1"/>
      <protection hidden="1" locked="0"/>
    </xf>
    <xf numFmtId="0" fontId="14" fillId="0" borderId="90" xfId="78" applyFont="1" applyBorder="1" applyAlignment="1" applyProtection="1">
      <alignment horizontal="left" vertical="top" indent="1"/>
      <protection hidden="1" locked="0"/>
    </xf>
    <xf numFmtId="0" fontId="14" fillId="0" borderId="91" xfId="78" applyFont="1" applyBorder="1" applyAlignment="1" applyProtection="1">
      <alignment horizontal="left" vertical="top" indent="1"/>
      <protection hidden="1" locked="0"/>
    </xf>
    <xf numFmtId="165" fontId="18" fillId="0" borderId="92" xfId="78" applyNumberFormat="1" applyFont="1" applyBorder="1" applyAlignment="1" applyProtection="1">
      <alignment horizontal="left" vertical="center" indent="1"/>
      <protection hidden="1" locked="0"/>
    </xf>
    <xf numFmtId="165" fontId="7" fillId="0" borderId="93" xfId="78" applyNumberFormat="1" applyBorder="1" applyAlignment="1" applyProtection="1">
      <alignment horizontal="left" vertical="center" indent="1"/>
      <protection hidden="1" locked="0"/>
    </xf>
    <xf numFmtId="0" fontId="17" fillId="0" borderId="94" xfId="78" applyFont="1" applyBorder="1" applyAlignment="1" applyProtection="1">
      <alignment horizontal="center" vertical="center"/>
      <protection hidden="1"/>
    </xf>
    <xf numFmtId="0" fontId="17" fillId="0" borderId="95" xfId="78" applyFont="1" applyBorder="1" applyAlignment="1" applyProtection="1">
      <alignment horizontal="center" vertical="center"/>
      <protection hidden="1"/>
    </xf>
    <xf numFmtId="0" fontId="13" fillId="0" borderId="96" xfId="78" applyFont="1" applyBorder="1" applyAlignment="1" applyProtection="1">
      <alignment horizontal="center"/>
      <protection hidden="1"/>
    </xf>
    <xf numFmtId="0" fontId="13" fillId="0" borderId="97" xfId="78" applyFont="1" applyBorder="1" applyAlignment="1" applyProtection="1">
      <alignment horizontal="center"/>
      <protection hidden="1"/>
    </xf>
    <xf numFmtId="0" fontId="13" fillId="0" borderId="94" xfId="78" applyFont="1" applyBorder="1" applyAlignment="1" applyProtection="1">
      <alignment horizontal="center" vertical="center" wrapText="1"/>
      <protection hidden="1"/>
    </xf>
    <xf numFmtId="0" fontId="13" fillId="0" borderId="95" xfId="78" applyFont="1" applyBorder="1" applyAlignment="1" applyProtection="1">
      <alignment horizontal="center" vertical="center" wrapText="1"/>
      <protection hidden="1"/>
    </xf>
    <xf numFmtId="0" fontId="13" fillId="0" borderId="86" xfId="78" applyFont="1" applyBorder="1" applyAlignment="1" applyProtection="1">
      <alignment horizontal="left" indent="1"/>
      <protection hidden="1"/>
    </xf>
    <xf numFmtId="0" fontId="7" fillId="0" borderId="87" xfId="78" applyBorder="1" applyAlignment="1" applyProtection="1">
      <alignment horizontal="left" indent="1"/>
      <protection hidden="1"/>
    </xf>
    <xf numFmtId="0" fontId="13" fillId="0" borderId="98" xfId="78" applyFont="1" applyBorder="1" applyAlignment="1" applyProtection="1">
      <alignment horizontal="left" indent="1"/>
      <protection hidden="1"/>
    </xf>
    <xf numFmtId="0" fontId="7" fillId="0" borderId="99" xfId="78" applyBorder="1" applyAlignment="1" applyProtection="1">
      <alignment horizontal="left" indent="1"/>
      <protection hidden="1"/>
    </xf>
    <xf numFmtId="0" fontId="13" fillId="0" borderId="100" xfId="78" applyFont="1" applyBorder="1" applyAlignment="1" applyProtection="1">
      <alignment horizontal="center"/>
      <protection hidden="1"/>
    </xf>
    <xf numFmtId="0" fontId="13" fillId="0" borderId="101" xfId="78" applyFont="1" applyBorder="1" applyAlignment="1" applyProtection="1">
      <alignment horizontal="center"/>
      <protection hidden="1"/>
    </xf>
    <xf numFmtId="0" fontId="13" fillId="0" borderId="102" xfId="78" applyFont="1" applyBorder="1" applyAlignment="1" applyProtection="1">
      <alignment horizontal="center"/>
      <protection hidden="1"/>
    </xf>
    <xf numFmtId="0" fontId="16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6" xfId="78" applyFont="1" applyFill="1" applyBorder="1" applyAlignment="1" applyProtection="1">
      <alignment horizontal="left" vertical="center" indent="1"/>
      <protection hidden="1" locked="0"/>
    </xf>
    <xf numFmtId="0" fontId="14" fillId="0" borderId="103" xfId="78" applyFont="1" applyBorder="1" applyAlignment="1" applyProtection="1">
      <alignment horizontal="left" indent="1"/>
      <protection hidden="1" locked="0"/>
    </xf>
    <xf numFmtId="0" fontId="13" fillId="0" borderId="0" xfId="78" applyFont="1" applyAlignment="1" applyProtection="1">
      <alignment horizontal="right"/>
      <protection hidden="1"/>
    </xf>
    <xf numFmtId="14" fontId="14" fillId="0" borderId="103" xfId="78" applyNumberFormat="1" applyFont="1" applyBorder="1" applyAlignment="1" applyProtection="1">
      <alignment horizontal="center"/>
      <protection hidden="1" locked="0"/>
    </xf>
    <xf numFmtId="0" fontId="14" fillId="0" borderId="103" xfId="78" applyFont="1" applyBorder="1" applyAlignment="1" applyProtection="1">
      <alignment horizontal="center"/>
      <protection hidden="1" locked="0"/>
    </xf>
    <xf numFmtId="0" fontId="11" fillId="0" borderId="0" xfId="78" applyFont="1" applyAlignment="1" applyProtection="1">
      <alignment vertical="center" wrapText="1"/>
      <protection hidden="1"/>
    </xf>
    <xf numFmtId="0" fontId="11" fillId="0" borderId="104" xfId="78" applyFont="1" applyBorder="1" applyAlignment="1" applyProtection="1">
      <alignment vertical="center" wrapText="1"/>
      <protection hidden="1"/>
    </xf>
    <xf numFmtId="0" fontId="12" fillId="0" borderId="0" xfId="78" applyFont="1" applyAlignment="1" applyProtection="1">
      <alignment horizontal="center"/>
      <protection hidden="1"/>
    </xf>
    <xf numFmtId="0" fontId="18" fillId="0" borderId="103" xfId="78" applyFont="1" applyBorder="1" applyAlignment="1" applyProtection="1">
      <alignment horizontal="center"/>
      <protection hidden="1" locked="0"/>
    </xf>
    <xf numFmtId="20" fontId="18" fillId="0" borderId="105" xfId="78" applyNumberFormat="1" applyFont="1" applyBorder="1" applyAlignment="1" applyProtection="1">
      <alignment horizontal="center"/>
      <protection hidden="1" locked="0"/>
    </xf>
    <xf numFmtId="0" fontId="18" fillId="0" borderId="105" xfId="78" applyFont="1" applyBorder="1" applyAlignment="1" applyProtection="1">
      <alignment horizontal="center"/>
      <protection hidden="1" locked="0"/>
    </xf>
    <xf numFmtId="0" fontId="15" fillId="0" borderId="32" xfId="78" applyFont="1" applyBorder="1" applyAlignment="1" applyProtection="1">
      <alignment horizontal="center" vertical="center"/>
      <protection hidden="1"/>
    </xf>
    <xf numFmtId="20" fontId="18" fillId="0" borderId="103" xfId="78" applyNumberFormat="1" applyFont="1" applyBorder="1" applyAlignment="1" applyProtection="1">
      <alignment horizontal="center"/>
      <protection hidden="1" locked="0"/>
    </xf>
    <xf numFmtId="0" fontId="7" fillId="0" borderId="106" xfId="78" applyBorder="1" applyAlignment="1" applyProtection="1">
      <alignment horizontal="left" indent="1"/>
      <protection hidden="1" locked="0"/>
    </xf>
    <xf numFmtId="0" fontId="7" fillId="0" borderId="71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70" xfId="78" applyFont="1" applyBorder="1" applyAlignment="1" applyProtection="1">
      <alignment horizontal="left" indent="1"/>
      <protection hidden="1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0" fontId="7" fillId="0" borderId="71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70" xfId="78" applyFont="1" applyBorder="1" applyAlignment="1" applyProtection="1">
      <alignment horizontal="left" indent="1"/>
      <protection hidden="1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0" fontId="18" fillId="0" borderId="103" xfId="78" applyFont="1" applyBorder="1" applyAlignment="1" applyProtection="1">
      <alignment/>
      <protection hidden="1" locked="0"/>
    </xf>
    <xf numFmtId="0" fontId="7" fillId="0" borderId="103" xfId="78" applyBorder="1" applyProtection="1">
      <alignment/>
      <protection hidden="1" locked="0"/>
    </xf>
    <xf numFmtId="0" fontId="7" fillId="0" borderId="105" xfId="78" applyBorder="1" applyProtection="1">
      <alignment/>
      <protection hidden="1" locked="0"/>
    </xf>
    <xf numFmtId="0" fontId="18" fillId="0" borderId="103" xfId="78" applyFont="1" applyBorder="1" applyAlignment="1" applyProtection="1">
      <alignment horizontal="left" indent="1"/>
      <protection hidden="1" locked="0"/>
    </xf>
    <xf numFmtId="0" fontId="18" fillId="0" borderId="103" xfId="78" applyFont="1" applyBorder="1" applyAlignment="1" applyProtection="1">
      <alignment horizontal="left" indent="1"/>
      <protection hidden="1" locked="0"/>
    </xf>
    <xf numFmtId="0" fontId="13" fillId="0" borderId="107" xfId="78" applyFont="1" applyBorder="1" applyAlignment="1" applyProtection="1">
      <alignment horizontal="left" vertical="center"/>
      <protection hidden="1" locked="0"/>
    </xf>
    <xf numFmtId="0" fontId="13" fillId="0" borderId="108" xfId="78" applyFont="1" applyBorder="1" applyAlignment="1" applyProtection="1">
      <alignment horizontal="left" vertical="center"/>
      <protection hidden="1" locked="0"/>
    </xf>
    <xf numFmtId="0" fontId="13" fillId="0" borderId="109" xfId="78" applyFont="1" applyBorder="1" applyAlignment="1" applyProtection="1">
      <alignment horizontal="left" vertical="center"/>
      <protection hidden="1" locked="0"/>
    </xf>
    <xf numFmtId="14" fontId="14" fillId="0" borderId="19" xfId="78" applyNumberFormat="1" applyFont="1" applyBorder="1" applyAlignment="1" applyProtection="1">
      <alignment horizontal="center"/>
      <protection locked="0"/>
    </xf>
    <xf numFmtId="0" fontId="16" fillId="0" borderId="110" xfId="78" applyFont="1" applyFill="1" applyBorder="1" applyAlignment="1" applyProtection="1">
      <alignment horizontal="left" vertical="center" indent="1"/>
      <protection locked="0"/>
    </xf>
    <xf numFmtId="0" fontId="21" fillId="0" borderId="111" xfId="78" applyFont="1" applyFill="1" applyBorder="1" applyAlignment="1" applyProtection="1">
      <alignment horizontal="left" vertical="center" indent="1"/>
      <protection locked="0"/>
    </xf>
    <xf numFmtId="0" fontId="21" fillId="0" borderId="112" xfId="78" applyFont="1" applyFill="1" applyBorder="1" applyAlignment="1" applyProtection="1">
      <alignment horizontal="left" vertical="center" indent="1"/>
      <protection locked="0"/>
    </xf>
    <xf numFmtId="0" fontId="11" fillId="0" borderId="0" xfId="78" applyFont="1" applyAlignment="1">
      <alignment horizontal="center" vertical="top" wrapText="1"/>
      <protection/>
    </xf>
    <xf numFmtId="0" fontId="11" fillId="0" borderId="0" xfId="78" applyFont="1" applyBorder="1" applyAlignment="1">
      <alignment horizontal="center" vertical="top" wrapText="1"/>
      <protection/>
    </xf>
    <xf numFmtId="0" fontId="12" fillId="0" borderId="0" xfId="78" applyFont="1" applyAlignment="1">
      <alignment horizontal="center"/>
      <protection/>
    </xf>
    <xf numFmtId="0" fontId="21" fillId="0" borderId="19" xfId="78" applyFont="1" applyBorder="1" applyAlignment="1" applyProtection="1">
      <alignment horizontal="left" indent="1"/>
      <protection locked="0"/>
    </xf>
    <xf numFmtId="0" fontId="13" fillId="0" borderId="0" xfId="78" applyFont="1" applyAlignment="1">
      <alignment horizontal="right"/>
      <protection/>
    </xf>
    <xf numFmtId="0" fontId="13" fillId="0" borderId="85" xfId="78" applyFont="1" applyFill="1" applyBorder="1" applyAlignment="1">
      <alignment horizontal="center" vertical="center" wrapText="1"/>
      <protection/>
    </xf>
    <xf numFmtId="0" fontId="13" fillId="0" borderId="82" xfId="78" applyFont="1" applyFill="1" applyBorder="1" applyAlignment="1">
      <alignment horizontal="center" vertical="center" wrapText="1"/>
      <protection/>
    </xf>
    <xf numFmtId="0" fontId="13" fillId="0" borderId="113" xfId="78" applyFont="1" applyFill="1" applyBorder="1" applyAlignment="1">
      <alignment horizontal="center"/>
      <protection/>
    </xf>
    <xf numFmtId="0" fontId="13" fillId="0" borderId="114" xfId="78" applyFont="1" applyFill="1" applyBorder="1" applyAlignment="1">
      <alignment horizontal="center"/>
      <protection/>
    </xf>
    <xf numFmtId="0" fontId="13" fillId="0" borderId="115" xfId="78" applyFont="1" applyFill="1" applyBorder="1" applyAlignment="1">
      <alignment horizontal="center"/>
      <protection/>
    </xf>
    <xf numFmtId="0" fontId="13" fillId="0" borderId="14" xfId="78" applyFont="1" applyFill="1" applyBorder="1" applyAlignment="1">
      <alignment horizontal="left" indent="1"/>
      <protection/>
    </xf>
    <xf numFmtId="0" fontId="7" fillId="0" borderId="13" xfId="78" applyFill="1" applyBorder="1" applyAlignment="1">
      <alignment horizontal="left" indent="1"/>
      <protection/>
    </xf>
    <xf numFmtId="165" fontId="18" fillId="0" borderId="116" xfId="78" applyNumberFormat="1" applyFont="1" applyFill="1" applyBorder="1" applyAlignment="1" applyProtection="1">
      <alignment horizontal="left" vertical="center" indent="1"/>
      <protection locked="0"/>
    </xf>
    <xf numFmtId="165" fontId="7" fillId="0" borderId="117" xfId="78" applyNumberFormat="1" applyFill="1" applyBorder="1" applyAlignment="1" applyProtection="1">
      <alignment horizontal="left" vertical="center" indent="1"/>
      <protection locked="0"/>
    </xf>
    <xf numFmtId="0" fontId="13" fillId="0" borderId="71" xfId="78" applyFont="1" applyFill="1" applyBorder="1" applyAlignment="1">
      <alignment horizontal="left" indent="1"/>
      <protection/>
    </xf>
    <xf numFmtId="0" fontId="7" fillId="0" borderId="11" xfId="78" applyFill="1" applyBorder="1" applyAlignment="1">
      <alignment horizontal="left" indent="1"/>
      <protection/>
    </xf>
    <xf numFmtId="0" fontId="17" fillId="0" borderId="85" xfId="78" applyFont="1" applyFill="1" applyBorder="1" applyAlignment="1">
      <alignment horizontal="center" vertical="center"/>
      <protection/>
    </xf>
    <xf numFmtId="0" fontId="17" fillId="0" borderId="69" xfId="78" applyFont="1" applyFill="1" applyBorder="1" applyAlignment="1">
      <alignment horizontal="center" vertical="center"/>
      <protection/>
    </xf>
    <xf numFmtId="0" fontId="14" fillId="0" borderId="71" xfId="78" applyFont="1" applyFill="1" applyBorder="1" applyAlignment="1" applyProtection="1">
      <alignment horizontal="left" vertical="center" indent="1"/>
      <protection locked="0"/>
    </xf>
    <xf numFmtId="0" fontId="14" fillId="0" borderId="11" xfId="78" applyFont="1" applyFill="1" applyBorder="1" applyAlignment="1" applyProtection="1">
      <alignment horizontal="left" vertical="center" indent="1"/>
      <protection locked="0"/>
    </xf>
    <xf numFmtId="0" fontId="14" fillId="0" borderId="118" xfId="78" applyFont="1" applyFill="1" applyBorder="1" applyAlignment="1" applyProtection="1">
      <alignment horizontal="left" vertical="center" indent="1"/>
      <protection locked="0"/>
    </xf>
    <xf numFmtId="0" fontId="14" fillId="0" borderId="19" xfId="78" applyFont="1" applyFill="1" applyBorder="1" applyAlignment="1" applyProtection="1">
      <alignment horizontal="left" vertical="center" indent="1"/>
      <protection locked="0"/>
    </xf>
    <xf numFmtId="0" fontId="14" fillId="0" borderId="31" xfId="78" applyFont="1" applyFill="1" applyBorder="1" applyAlignment="1" applyProtection="1">
      <alignment horizontal="left" vertical="top" indent="1"/>
      <protection locked="0"/>
    </xf>
    <xf numFmtId="0" fontId="14" fillId="0" borderId="0" xfId="78" applyFont="1" applyFill="1" applyBorder="1" applyAlignment="1" applyProtection="1">
      <alignment horizontal="left" vertical="top" indent="1"/>
      <protection locked="0"/>
    </xf>
    <xf numFmtId="0" fontId="14" fillId="0" borderId="119" xfId="78" applyFont="1" applyFill="1" applyBorder="1" applyAlignment="1" applyProtection="1">
      <alignment horizontal="left" vertical="center" indent="1"/>
      <protection locked="0"/>
    </xf>
    <xf numFmtId="0" fontId="14" fillId="0" borderId="120" xfId="78" applyFont="1" applyFill="1" applyBorder="1" applyAlignment="1" applyProtection="1">
      <alignment horizontal="left" vertical="center" indent="1"/>
      <protection locked="0"/>
    </xf>
    <xf numFmtId="49" fontId="18" fillId="0" borderId="105" xfId="78" applyNumberFormat="1" applyFont="1" applyFill="1" applyBorder="1" applyAlignment="1" applyProtection="1">
      <alignment horizontal="center"/>
      <protection locked="0"/>
    </xf>
    <xf numFmtId="0" fontId="18" fillId="0" borderId="105" xfId="78" applyFont="1" applyFill="1" applyBorder="1" applyAlignment="1" applyProtection="1">
      <alignment horizontal="center"/>
      <protection locked="0"/>
    </xf>
    <xf numFmtId="49" fontId="18" fillId="0" borderId="103" xfId="78" applyNumberFormat="1" applyFont="1" applyFill="1" applyBorder="1" applyAlignment="1" applyProtection="1">
      <alignment horizontal="center"/>
      <protection locked="0"/>
    </xf>
    <xf numFmtId="0" fontId="18" fillId="0" borderId="103" xfId="78" applyFont="1" applyFill="1" applyBorder="1" applyAlignment="1" applyProtection="1">
      <alignment horizontal="center"/>
      <protection locked="0"/>
    </xf>
    <xf numFmtId="14" fontId="18" fillId="0" borderId="103" xfId="78" applyNumberFormat="1" applyFont="1" applyBorder="1" applyAlignment="1" applyProtection="1">
      <alignment/>
      <protection locked="0"/>
    </xf>
    <xf numFmtId="0" fontId="18" fillId="0" borderId="103" xfId="78" applyFont="1" applyBorder="1" applyAlignment="1" applyProtection="1">
      <alignment/>
      <protection locked="0"/>
    </xf>
    <xf numFmtId="0" fontId="7" fillId="0" borderId="103" xfId="78" applyFill="1" applyBorder="1" applyProtection="1">
      <alignment/>
      <protection hidden="1" locked="0"/>
    </xf>
    <xf numFmtId="0" fontId="15" fillId="0" borderId="121" xfId="78" applyFont="1" applyFill="1" applyBorder="1" applyAlignment="1">
      <alignment horizontal="center" vertical="center"/>
      <protection/>
    </xf>
    <xf numFmtId="0" fontId="15" fillId="0" borderId="122" xfId="78" applyFont="1" applyFill="1" applyBorder="1" applyAlignment="1">
      <alignment horizontal="center" vertical="center"/>
      <protection/>
    </xf>
    <xf numFmtId="0" fontId="18" fillId="0" borderId="103" xfId="78" applyFont="1" applyFill="1" applyBorder="1" applyAlignment="1" applyProtection="1">
      <alignment horizontal="left" indent="1"/>
      <protection hidden="1" locked="0"/>
    </xf>
    <xf numFmtId="0" fontId="18" fillId="0" borderId="103" xfId="78" applyFont="1" applyFill="1" applyBorder="1" applyAlignment="1" applyProtection="1">
      <alignment horizontal="left" indent="1"/>
      <protection hidden="1" locked="0"/>
    </xf>
    <xf numFmtId="0" fontId="13" fillId="0" borderId="71" xfId="78" applyFont="1" applyBorder="1" applyAlignment="1">
      <alignment horizontal="left" indent="1"/>
      <protection/>
    </xf>
    <xf numFmtId="0" fontId="13" fillId="0" borderId="11" xfId="78" applyFont="1" applyBorder="1" applyAlignment="1">
      <alignment horizontal="left" indent="1"/>
      <protection/>
    </xf>
    <xf numFmtId="0" fontId="13" fillId="0" borderId="70" xfId="78" applyFont="1" applyBorder="1" applyAlignment="1">
      <alignment horizontal="left" indent="1"/>
      <protection/>
    </xf>
    <xf numFmtId="0" fontId="7" fillId="0" borderId="14" xfId="78" applyBorder="1" applyAlignment="1" applyProtection="1">
      <alignment horizontal="left" vertical="center" wrapText="1" indent="1"/>
      <protection locked="0"/>
    </xf>
    <xf numFmtId="0" fontId="7" fillId="0" borderId="13" xfId="78" applyBorder="1" applyAlignment="1" applyProtection="1">
      <alignment horizontal="left" vertical="center" wrapText="1" indent="1"/>
      <protection locked="0"/>
    </xf>
    <xf numFmtId="0" fontId="7" fillId="0" borderId="12" xfId="78" applyBorder="1" applyAlignment="1" applyProtection="1">
      <alignment horizontal="left" vertical="center" wrapText="1" indent="1"/>
      <protection locked="0"/>
    </xf>
    <xf numFmtId="0" fontId="13" fillId="0" borderId="11" xfId="78" applyFont="1" applyBorder="1" applyAlignment="1">
      <alignment horizontal="center"/>
      <protection/>
    </xf>
    <xf numFmtId="0" fontId="7" fillId="0" borderId="106" xfId="78" applyBorder="1" applyAlignment="1" applyProtection="1">
      <alignment horizontal="left" indent="1"/>
      <protection locked="0"/>
    </xf>
    <xf numFmtId="0" fontId="7" fillId="0" borderId="71" xfId="78" applyBorder="1" applyAlignment="1">
      <alignment horizontal="left" indent="1"/>
      <protection/>
    </xf>
    <xf numFmtId="0" fontId="7" fillId="0" borderId="11" xfId="78" applyBorder="1" applyAlignment="1">
      <alignment horizontal="left" indent="1"/>
      <protection/>
    </xf>
    <xf numFmtId="0" fontId="7" fillId="0" borderId="70" xfId="78" applyBorder="1" applyAlignment="1">
      <alignment horizontal="left" indent="1"/>
      <protection/>
    </xf>
    <xf numFmtId="0" fontId="13" fillId="0" borderId="14" xfId="78" applyFont="1" applyBorder="1" applyAlignment="1" applyProtection="1">
      <alignment horizontal="left" vertical="center" wrapText="1" indent="1"/>
      <protection locked="0"/>
    </xf>
    <xf numFmtId="0" fontId="13" fillId="0" borderId="13" xfId="78" applyFont="1" applyBorder="1" applyAlignment="1" applyProtection="1">
      <alignment horizontal="left" vertical="center" wrapText="1" indent="1"/>
      <protection locked="0"/>
    </xf>
    <xf numFmtId="0" fontId="13" fillId="0" borderId="12" xfId="78" applyFont="1" applyBorder="1" applyAlignment="1" applyProtection="1">
      <alignment horizontal="left" vertical="center" wrapText="1" indent="1"/>
      <protection locked="0"/>
    </xf>
    <xf numFmtId="0" fontId="7" fillId="0" borderId="103" xfId="78" applyFont="1" applyBorder="1" applyProtection="1">
      <alignment/>
      <protection hidden="1" locked="0"/>
    </xf>
    <xf numFmtId="14" fontId="18" fillId="0" borderId="103" xfId="78" applyNumberFormat="1" applyFont="1" applyBorder="1" applyAlignment="1" applyProtection="1">
      <alignment/>
      <protection hidden="1" locked="0"/>
    </xf>
    <xf numFmtId="14" fontId="7" fillId="0" borderId="106" xfId="78" applyNumberFormat="1" applyFont="1" applyBorder="1" applyAlignment="1" applyProtection="1">
      <alignment horizontal="left" indent="1"/>
      <protection hidden="1" locked="0"/>
    </xf>
    <xf numFmtId="0" fontId="13" fillId="0" borderId="123" xfId="58" applyFont="1" applyFill="1" applyBorder="1" applyAlignment="1" applyProtection="1">
      <alignment horizontal="left" vertical="top" wrapText="1" indent="1"/>
      <protection hidden="1" locked="0"/>
    </xf>
    <xf numFmtId="14" fontId="7" fillId="0" borderId="106" xfId="78" applyNumberFormat="1" applyBorder="1" applyAlignment="1" applyProtection="1">
      <alignment horizontal="left" indent="1"/>
      <protection hidden="1" locked="0"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3" xfId="79"/>
    <cellStyle name="Normální 3 2" xfId="80"/>
    <cellStyle name="Normální 3 3" xfId="81"/>
    <cellStyle name="Normální 4" xfId="82"/>
    <cellStyle name="Normální 5" xfId="83"/>
    <cellStyle name="Normální 6" xfId="84"/>
    <cellStyle name="Normální 6 2" xfId="85"/>
    <cellStyle name="Normální 6 3" xfId="86"/>
    <cellStyle name="Normální 7" xfId="87"/>
    <cellStyle name="Normální 8" xfId="88"/>
    <cellStyle name="Normální 9" xfId="89"/>
    <cellStyle name="Note 1" xfId="90"/>
    <cellStyle name="Poznámka" xfId="91"/>
    <cellStyle name="Percent" xfId="92"/>
    <cellStyle name="Propojená buňka" xfId="93"/>
    <cellStyle name="Správně" xfId="94"/>
    <cellStyle name="Status 1" xfId="95"/>
    <cellStyle name="Text 1" xfId="96"/>
    <cellStyle name="Text upozornění" xfId="97"/>
    <cellStyle name="Vstup" xfId="98"/>
    <cellStyle name="Výpočet" xfId="99"/>
    <cellStyle name="Výstup" xfId="100"/>
    <cellStyle name="Vysvětlující text" xfId="101"/>
    <cellStyle name="Warning 1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ga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KOMORNÍK</v>
          </cell>
          <cell r="D8">
            <v>151</v>
          </cell>
          <cell r="E8">
            <v>79</v>
          </cell>
          <cell r="F8">
            <v>0</v>
          </cell>
          <cell r="K8" t="str">
            <v>Hlava</v>
          </cell>
          <cell r="N8">
            <v>146</v>
          </cell>
          <cell r="O8">
            <v>72</v>
          </cell>
          <cell r="P8">
            <v>2</v>
          </cell>
        </row>
        <row r="9">
          <cell r="D9">
            <v>138</v>
          </cell>
          <cell r="E9">
            <v>72</v>
          </cell>
          <cell r="F9">
            <v>0</v>
          </cell>
          <cell r="N9">
            <v>127</v>
          </cell>
          <cell r="O9">
            <v>54</v>
          </cell>
          <cell r="P9">
            <v>4</v>
          </cell>
        </row>
        <row r="10">
          <cell r="A10" t="str">
            <v>Milan</v>
          </cell>
          <cell r="K10" t="str">
            <v>Jakub</v>
          </cell>
        </row>
        <row r="12">
          <cell r="A12">
            <v>13626</v>
          </cell>
          <cell r="K12">
            <v>19832</v>
          </cell>
        </row>
        <row r="13">
          <cell r="A13" t="str">
            <v>JANOUŠEK</v>
          </cell>
          <cell r="D13">
            <v>136</v>
          </cell>
          <cell r="E13">
            <v>66</v>
          </cell>
          <cell r="F13">
            <v>1</v>
          </cell>
          <cell r="K13" t="str">
            <v>Šnejdar</v>
          </cell>
          <cell r="N13">
            <v>141</v>
          </cell>
          <cell r="O13">
            <v>71</v>
          </cell>
          <cell r="P13">
            <v>3</v>
          </cell>
        </row>
        <row r="14">
          <cell r="D14">
            <v>145</v>
          </cell>
          <cell r="E14">
            <v>69</v>
          </cell>
          <cell r="F14">
            <v>2</v>
          </cell>
          <cell r="N14">
            <v>133</v>
          </cell>
          <cell r="O14">
            <v>52</v>
          </cell>
          <cell r="P14">
            <v>8</v>
          </cell>
        </row>
        <row r="15">
          <cell r="A15" t="str">
            <v>Pavel</v>
          </cell>
          <cell r="K15" t="str">
            <v>Miroslav</v>
          </cell>
        </row>
        <row r="17">
          <cell r="A17">
            <v>10206</v>
          </cell>
          <cell r="K17">
            <v>14256</v>
          </cell>
        </row>
        <row r="18">
          <cell r="A18" t="str">
            <v>KAŠPAR</v>
          </cell>
          <cell r="D18">
            <v>143</v>
          </cell>
          <cell r="E18">
            <v>70</v>
          </cell>
          <cell r="F18">
            <v>0</v>
          </cell>
          <cell r="K18" t="str">
            <v>Nedbal</v>
          </cell>
          <cell r="N18">
            <v>149</v>
          </cell>
          <cell r="O18">
            <v>53</v>
          </cell>
          <cell r="P18">
            <v>4</v>
          </cell>
        </row>
        <row r="19">
          <cell r="D19">
            <v>150</v>
          </cell>
          <cell r="E19">
            <v>61</v>
          </cell>
          <cell r="F19">
            <v>3</v>
          </cell>
          <cell r="N19">
            <v>158</v>
          </cell>
          <cell r="O19">
            <v>70</v>
          </cell>
          <cell r="P19">
            <v>2</v>
          </cell>
        </row>
        <row r="20">
          <cell r="A20" t="str">
            <v>Petr</v>
          </cell>
          <cell r="K20" t="str">
            <v>Arnošt</v>
          </cell>
        </row>
        <row r="22">
          <cell r="A22">
            <v>18519</v>
          </cell>
          <cell r="K22">
            <v>946</v>
          </cell>
        </row>
        <row r="23">
          <cell r="A23" t="str">
            <v>KAŠPAR</v>
          </cell>
          <cell r="D23">
            <v>140</v>
          </cell>
          <cell r="E23">
            <v>81</v>
          </cell>
          <cell r="F23">
            <v>3</v>
          </cell>
          <cell r="K23" t="str">
            <v>Machala</v>
          </cell>
          <cell r="N23">
            <v>161</v>
          </cell>
          <cell r="O23">
            <v>62</v>
          </cell>
          <cell r="P23">
            <v>3</v>
          </cell>
        </row>
        <row r="24">
          <cell r="D24">
            <v>139</v>
          </cell>
          <cell r="E24">
            <v>62</v>
          </cell>
          <cell r="F24">
            <v>1</v>
          </cell>
          <cell r="N24">
            <v>156</v>
          </cell>
          <cell r="O24">
            <v>71</v>
          </cell>
          <cell r="P24">
            <v>2</v>
          </cell>
        </row>
        <row r="25">
          <cell r="A25" t="str">
            <v>David</v>
          </cell>
          <cell r="K25" t="str">
            <v>Tibor</v>
          </cell>
        </row>
        <row r="27">
          <cell r="A27">
            <v>1238</v>
          </cell>
          <cell r="K27">
            <v>24158</v>
          </cell>
        </row>
        <row r="28">
          <cell r="A28" t="str">
            <v>BARTOŠ</v>
          </cell>
          <cell r="D28">
            <v>155</v>
          </cell>
          <cell r="E28">
            <v>52</v>
          </cell>
          <cell r="F28">
            <v>6</v>
          </cell>
          <cell r="K28" t="str">
            <v>Pleticha</v>
          </cell>
          <cell r="N28">
            <v>149</v>
          </cell>
          <cell r="O28">
            <v>80</v>
          </cell>
          <cell r="P28">
            <v>1</v>
          </cell>
        </row>
        <row r="29">
          <cell r="D29">
            <v>155</v>
          </cell>
          <cell r="E29">
            <v>52</v>
          </cell>
          <cell r="F29">
            <v>3</v>
          </cell>
          <cell r="N29">
            <v>139</v>
          </cell>
          <cell r="O29">
            <v>41</v>
          </cell>
          <cell r="P29">
            <v>9</v>
          </cell>
        </row>
        <row r="30">
          <cell r="A30" t="str">
            <v>Michal</v>
          </cell>
          <cell r="K30" t="str">
            <v>Jaroslav</v>
          </cell>
        </row>
        <row r="32">
          <cell r="A32">
            <v>1180</v>
          </cell>
          <cell r="K32">
            <v>845</v>
          </cell>
        </row>
        <row r="33">
          <cell r="A33" t="str">
            <v>KOUREK</v>
          </cell>
          <cell r="D33">
            <v>139</v>
          </cell>
          <cell r="E33">
            <v>81</v>
          </cell>
          <cell r="F33">
            <v>2</v>
          </cell>
          <cell r="K33" t="str">
            <v>Vesetský</v>
          </cell>
          <cell r="N33">
            <v>155</v>
          </cell>
          <cell r="O33">
            <v>71</v>
          </cell>
          <cell r="P33">
            <v>2</v>
          </cell>
        </row>
        <row r="34">
          <cell r="D34">
            <v>141</v>
          </cell>
          <cell r="E34">
            <v>71</v>
          </cell>
          <cell r="F34">
            <v>3</v>
          </cell>
          <cell r="N34">
            <v>149</v>
          </cell>
          <cell r="O34">
            <v>62</v>
          </cell>
          <cell r="P34">
            <v>4</v>
          </cell>
        </row>
        <row r="35">
          <cell r="A35" t="str">
            <v>Jaroslav</v>
          </cell>
          <cell r="K35" t="str">
            <v>Stanislav</v>
          </cell>
        </row>
        <row r="37">
          <cell r="A37">
            <v>17967</v>
          </cell>
          <cell r="K37">
            <v>18624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69" t="s">
        <v>0</v>
      </c>
      <c r="C1" s="169"/>
      <c r="D1" s="171" t="s">
        <v>1</v>
      </c>
      <c r="E1" s="171"/>
      <c r="F1" s="171"/>
      <c r="G1" s="171"/>
      <c r="H1" s="171"/>
      <c r="I1" s="171"/>
      <c r="K1" s="30" t="s">
        <v>2</v>
      </c>
      <c r="L1" s="165" t="s">
        <v>79</v>
      </c>
      <c r="M1" s="165"/>
      <c r="N1" s="165"/>
      <c r="O1" s="166" t="s">
        <v>3</v>
      </c>
      <c r="P1" s="166"/>
      <c r="Q1" s="167">
        <v>43362</v>
      </c>
      <c r="R1" s="168"/>
      <c r="S1" s="168"/>
    </row>
    <row r="2" spans="2:3" ht="6" customHeight="1" thickBot="1">
      <c r="B2" s="170"/>
      <c r="C2" s="170"/>
    </row>
    <row r="3" spans="1:19" ht="19.5" customHeight="1" thickBot="1">
      <c r="A3" s="70" t="s">
        <v>4</v>
      </c>
      <c r="B3" s="162" t="s">
        <v>78</v>
      </c>
      <c r="C3" s="163"/>
      <c r="D3" s="163"/>
      <c r="E3" s="163"/>
      <c r="F3" s="163"/>
      <c r="G3" s="163"/>
      <c r="H3" s="163"/>
      <c r="I3" s="164"/>
      <c r="K3" s="70" t="s">
        <v>5</v>
      </c>
      <c r="L3" s="162" t="s">
        <v>77</v>
      </c>
      <c r="M3" s="163"/>
      <c r="N3" s="163"/>
      <c r="O3" s="163"/>
      <c r="P3" s="163"/>
      <c r="Q3" s="163"/>
      <c r="R3" s="163"/>
      <c r="S3" s="164"/>
    </row>
    <row r="4" ht="4.5" customHeight="1" thickBot="1"/>
    <row r="5" spans="1:19" ht="12.75" customHeight="1">
      <c r="A5" s="155" t="s">
        <v>6</v>
      </c>
      <c r="B5" s="156"/>
      <c r="C5" s="153" t="s">
        <v>7</v>
      </c>
      <c r="D5" s="159" t="s">
        <v>8</v>
      </c>
      <c r="E5" s="160"/>
      <c r="F5" s="160"/>
      <c r="G5" s="161"/>
      <c r="H5" s="151" t="s">
        <v>9</v>
      </c>
      <c r="I5" s="152"/>
      <c r="K5" s="155" t="s">
        <v>6</v>
      </c>
      <c r="L5" s="156"/>
      <c r="M5" s="153" t="s">
        <v>7</v>
      </c>
      <c r="N5" s="159" t="s">
        <v>8</v>
      </c>
      <c r="O5" s="160"/>
      <c r="P5" s="160"/>
      <c r="Q5" s="161"/>
      <c r="R5" s="151" t="s">
        <v>9</v>
      </c>
      <c r="S5" s="152"/>
    </row>
    <row r="6" spans="1:19" ht="12.75" customHeight="1" thickBot="1">
      <c r="A6" s="157" t="s">
        <v>10</v>
      </c>
      <c r="B6" s="158"/>
      <c r="C6" s="154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57" t="s">
        <v>10</v>
      </c>
      <c r="L6" s="158"/>
      <c r="M6" s="154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39" t="s">
        <v>76</v>
      </c>
      <c r="B8" s="140"/>
      <c r="C8" s="63">
        <v>1</v>
      </c>
      <c r="D8" s="62">
        <v>155</v>
      </c>
      <c r="E8" s="61">
        <v>61</v>
      </c>
      <c r="F8" s="61">
        <v>3</v>
      </c>
      <c r="G8" s="60">
        <f>IF(AND(ISBLANK(D8),ISBLANK(E8)),"",D8+E8)</f>
        <v>216</v>
      </c>
      <c r="H8" s="59">
        <f>IF(OR(ISNUMBER($G8),ISNUMBER($Q8)),(SIGN(N($G8)-N($Q8))+1)/2,"")</f>
        <v>0</v>
      </c>
      <c r="I8" s="53"/>
      <c r="K8" s="139" t="s">
        <v>75</v>
      </c>
      <c r="L8" s="140"/>
      <c r="M8" s="63">
        <v>1</v>
      </c>
      <c r="N8" s="62">
        <v>156</v>
      </c>
      <c r="O8" s="61">
        <v>63</v>
      </c>
      <c r="P8" s="61">
        <v>3</v>
      </c>
      <c r="Q8" s="60">
        <f>IF(AND(ISBLANK(N8),ISBLANK(O8)),"",N8+O8)</f>
        <v>219</v>
      </c>
      <c r="R8" s="59">
        <f>IF(ISNUMBER($H8),1-$H8,"")</f>
        <v>1</v>
      </c>
      <c r="S8" s="53"/>
    </row>
    <row r="9" spans="1:19" ht="12.75" customHeight="1">
      <c r="A9" s="141"/>
      <c r="B9" s="142"/>
      <c r="C9" s="58">
        <v>2</v>
      </c>
      <c r="D9" s="57">
        <v>134</v>
      </c>
      <c r="E9" s="56">
        <v>63</v>
      </c>
      <c r="F9" s="56">
        <v>2</v>
      </c>
      <c r="G9" s="55">
        <f>IF(AND(ISBLANK(D9),ISBLANK(E9)),"",D9+E9)</f>
        <v>197</v>
      </c>
      <c r="H9" s="54">
        <f>IF(OR(ISNUMBER($G9),ISNUMBER($Q9)),(SIGN(N($G9)-N($Q9))+1)/2,"")</f>
        <v>0</v>
      </c>
      <c r="I9" s="53"/>
      <c r="K9" s="141"/>
      <c r="L9" s="142"/>
      <c r="M9" s="58">
        <v>2</v>
      </c>
      <c r="N9" s="57">
        <v>166</v>
      </c>
      <c r="O9" s="56">
        <v>79</v>
      </c>
      <c r="P9" s="56">
        <v>2</v>
      </c>
      <c r="Q9" s="55">
        <f>IF(AND(ISBLANK(N9),ISBLANK(O9)),"",N9+O9)</f>
        <v>245</v>
      </c>
      <c r="R9" s="54">
        <f>IF(ISNUMBER($H9),1-$H9,"")</f>
        <v>1</v>
      </c>
      <c r="S9" s="53"/>
    </row>
    <row r="10" spans="1:19" ht="12.75" customHeight="1" thickBot="1">
      <c r="A10" s="143" t="s">
        <v>74</v>
      </c>
      <c r="B10" s="144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43" t="s">
        <v>70</v>
      </c>
      <c r="L10" s="144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45"/>
      <c r="B11" s="146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149">
        <f>IF(ISNUMBER(H12),(SIGN(1000*($H12-$R12)+$G12-$Q12)+1)/2,"")</f>
        <v>0</v>
      </c>
      <c r="K11" s="145"/>
      <c r="L11" s="146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149">
        <f>IF(ISNUMBER($I11),1-$I11,"")</f>
        <v>1</v>
      </c>
    </row>
    <row r="12" spans="1:19" ht="15.75" customHeight="1" thickBot="1">
      <c r="A12" s="147">
        <v>11436</v>
      </c>
      <c r="B12" s="148"/>
      <c r="C12" s="47" t="s">
        <v>14</v>
      </c>
      <c r="D12" s="44">
        <f>IF(ISNUMBER($G12),SUM(D8:D11),"")</f>
        <v>289</v>
      </c>
      <c r="E12" s="46">
        <f>IF(ISNUMBER($G12),SUM(E8:E11),"")</f>
        <v>124</v>
      </c>
      <c r="F12" s="46">
        <f>IF(ISNUMBER($G12),SUM(F8:F11),"")</f>
        <v>5</v>
      </c>
      <c r="G12" s="45">
        <f>IF(SUM($G8:$G11)+SUM($Q8:$Q11)&gt;0,SUM(G8:G11),"")</f>
        <v>413</v>
      </c>
      <c r="H12" s="44">
        <f>IF(ISNUMBER($G12),SUM(H8:H11),"")</f>
        <v>0</v>
      </c>
      <c r="I12" s="150"/>
      <c r="K12" s="147">
        <v>11908</v>
      </c>
      <c r="L12" s="148"/>
      <c r="M12" s="47" t="s">
        <v>14</v>
      </c>
      <c r="N12" s="44">
        <f>IF(ISNUMBER($G12),SUM(N8:N11),"")</f>
        <v>322</v>
      </c>
      <c r="O12" s="46">
        <f>IF(ISNUMBER($G12),SUM(O8:O11),"")</f>
        <v>142</v>
      </c>
      <c r="P12" s="46">
        <f>IF(ISNUMBER($G12),SUM(P8:P11),"")</f>
        <v>5</v>
      </c>
      <c r="Q12" s="45">
        <f>IF(SUM($G8:$G11)+SUM($Q8:$Q11)&gt;0,SUM(Q8:Q11),"")</f>
        <v>464</v>
      </c>
      <c r="R12" s="44">
        <f>IF(ISNUMBER($G12),SUM(R8:R11),"")</f>
        <v>2</v>
      </c>
      <c r="S12" s="150"/>
    </row>
    <row r="13" spans="1:19" ht="12.75" customHeight="1">
      <c r="A13" s="139" t="s">
        <v>73</v>
      </c>
      <c r="B13" s="140"/>
      <c r="C13" s="63">
        <v>1</v>
      </c>
      <c r="D13" s="62">
        <v>146</v>
      </c>
      <c r="E13" s="61">
        <v>63</v>
      </c>
      <c r="F13" s="61">
        <v>3</v>
      </c>
      <c r="G13" s="60">
        <f>IF(AND(ISBLANK(D13),ISBLANK(E13)),"",D13+E13)</f>
        <v>209</v>
      </c>
      <c r="H13" s="59">
        <f>IF(OR(ISNUMBER($G13),ISNUMBER($Q13)),(SIGN(N($G13)-N($Q13))+1)/2,"")</f>
        <v>1</v>
      </c>
      <c r="I13" s="53"/>
      <c r="K13" s="139" t="s">
        <v>72</v>
      </c>
      <c r="L13" s="140"/>
      <c r="M13" s="63">
        <v>1</v>
      </c>
      <c r="N13" s="62">
        <v>144</v>
      </c>
      <c r="O13" s="61">
        <v>51</v>
      </c>
      <c r="P13" s="61">
        <v>7</v>
      </c>
      <c r="Q13" s="60">
        <f>IF(AND(ISBLANK(N13),ISBLANK(O13)),"",N13+O13)</f>
        <v>195</v>
      </c>
      <c r="R13" s="59">
        <f>IF(ISNUMBER($H13),1-$H13,"")</f>
        <v>0</v>
      </c>
      <c r="S13" s="53"/>
    </row>
    <row r="14" spans="1:19" ht="12.75" customHeight="1">
      <c r="A14" s="141"/>
      <c r="B14" s="142"/>
      <c r="C14" s="58">
        <v>2</v>
      </c>
      <c r="D14" s="57">
        <v>162</v>
      </c>
      <c r="E14" s="56">
        <v>81</v>
      </c>
      <c r="F14" s="56">
        <v>2</v>
      </c>
      <c r="G14" s="55">
        <f>IF(AND(ISBLANK(D14),ISBLANK(E14)),"",D14+E14)</f>
        <v>243</v>
      </c>
      <c r="H14" s="54">
        <f>IF(OR(ISNUMBER($G14),ISNUMBER($Q14)),(SIGN(N($G14)-N($Q14))+1)/2,"")</f>
        <v>1</v>
      </c>
      <c r="I14" s="53"/>
      <c r="K14" s="141"/>
      <c r="L14" s="142"/>
      <c r="M14" s="58">
        <v>2</v>
      </c>
      <c r="N14" s="57">
        <v>149</v>
      </c>
      <c r="O14" s="56">
        <v>53</v>
      </c>
      <c r="P14" s="56">
        <v>5</v>
      </c>
      <c r="Q14" s="55">
        <f>IF(AND(ISBLANK(N14),ISBLANK(O14)),"",N14+O14)</f>
        <v>202</v>
      </c>
      <c r="R14" s="54">
        <f>IF(ISNUMBER($H14),1-$H14,"")</f>
        <v>0</v>
      </c>
      <c r="S14" s="53"/>
    </row>
    <row r="15" spans="1:19" ht="12.75" customHeight="1" thickBot="1">
      <c r="A15" s="143" t="s">
        <v>71</v>
      </c>
      <c r="B15" s="144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43" t="s">
        <v>70</v>
      </c>
      <c r="L15" s="144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45"/>
      <c r="B16" s="146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149">
        <f>IF(ISNUMBER(H17),(SIGN(1000*($H17-$R17)+$G17-$Q17)+1)/2,"")</f>
        <v>1</v>
      </c>
      <c r="K16" s="145"/>
      <c r="L16" s="146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149">
        <f>IF(ISNUMBER($I16),1-$I16,"")</f>
        <v>0</v>
      </c>
    </row>
    <row r="17" spans="1:19" ht="15.75" customHeight="1" thickBot="1">
      <c r="A17" s="147">
        <v>5713</v>
      </c>
      <c r="B17" s="148"/>
      <c r="C17" s="47" t="s">
        <v>14</v>
      </c>
      <c r="D17" s="44">
        <f>IF(ISNUMBER($G17),SUM(D13:D16),"")</f>
        <v>308</v>
      </c>
      <c r="E17" s="46">
        <f>IF(ISNUMBER($G17),SUM(E13:E16),"")</f>
        <v>144</v>
      </c>
      <c r="F17" s="46">
        <f>IF(ISNUMBER($G17),SUM(F13:F16),"")</f>
        <v>5</v>
      </c>
      <c r="G17" s="45">
        <f>IF(SUM($G13:$G16)+SUM($Q13:$Q16)&gt;0,SUM(G13:G16),"")</f>
        <v>452</v>
      </c>
      <c r="H17" s="44">
        <f>IF(ISNUMBER($G17),SUM(H13:H16),"")</f>
        <v>2</v>
      </c>
      <c r="I17" s="150"/>
      <c r="K17" s="147">
        <v>22648</v>
      </c>
      <c r="L17" s="148"/>
      <c r="M17" s="47" t="s">
        <v>14</v>
      </c>
      <c r="N17" s="44">
        <f>IF(ISNUMBER($G17),SUM(N13:N16),"")</f>
        <v>293</v>
      </c>
      <c r="O17" s="46">
        <f>IF(ISNUMBER($G17),SUM(O13:O16),"")</f>
        <v>104</v>
      </c>
      <c r="P17" s="46">
        <f>IF(ISNUMBER($G17),SUM(P13:P16),"")</f>
        <v>12</v>
      </c>
      <c r="Q17" s="45">
        <f>IF(SUM($G13:$G16)+SUM($Q13:$Q16)&gt;0,SUM(Q13:Q16),"")</f>
        <v>397</v>
      </c>
      <c r="R17" s="44">
        <f>IF(ISNUMBER($G17),SUM(R13:R16),"")</f>
        <v>0</v>
      </c>
      <c r="S17" s="150"/>
    </row>
    <row r="18" spans="1:19" ht="12.75" customHeight="1">
      <c r="A18" s="139" t="s">
        <v>62</v>
      </c>
      <c r="B18" s="140"/>
      <c r="C18" s="63">
        <v>1</v>
      </c>
      <c r="D18" s="62">
        <v>134</v>
      </c>
      <c r="E18" s="61">
        <v>63</v>
      </c>
      <c r="F18" s="61">
        <v>3</v>
      </c>
      <c r="G18" s="60">
        <f>IF(AND(ISBLANK(D18),ISBLANK(E18)),"",D18+E18)</f>
        <v>197</v>
      </c>
      <c r="H18" s="59">
        <f>IF(OR(ISNUMBER($G18),ISNUMBER($Q18)),(SIGN(N($G18)-N($Q18))+1)/2,"")</f>
        <v>0</v>
      </c>
      <c r="I18" s="53"/>
      <c r="K18" s="139" t="s">
        <v>69</v>
      </c>
      <c r="L18" s="140"/>
      <c r="M18" s="63">
        <v>1</v>
      </c>
      <c r="N18" s="62">
        <v>136</v>
      </c>
      <c r="O18" s="61">
        <v>62</v>
      </c>
      <c r="P18" s="61">
        <v>6</v>
      </c>
      <c r="Q18" s="60">
        <f>IF(AND(ISBLANK(N18),ISBLANK(O18)),"",N18+O18)</f>
        <v>198</v>
      </c>
      <c r="R18" s="59">
        <f>IF(ISNUMBER($H18),1-$H18,"")</f>
        <v>1</v>
      </c>
      <c r="S18" s="53"/>
    </row>
    <row r="19" spans="1:19" ht="12.75" customHeight="1">
      <c r="A19" s="141"/>
      <c r="B19" s="142"/>
      <c r="C19" s="58">
        <v>2</v>
      </c>
      <c r="D19" s="57">
        <v>136</v>
      </c>
      <c r="E19" s="56">
        <v>51</v>
      </c>
      <c r="F19" s="56">
        <v>7</v>
      </c>
      <c r="G19" s="55">
        <f>IF(AND(ISBLANK(D19),ISBLANK(E19)),"",D19+E19)</f>
        <v>187</v>
      </c>
      <c r="H19" s="54">
        <f>IF(OR(ISNUMBER($G19),ISNUMBER($Q19)),(SIGN(N($G19)-N($Q19))+1)/2,"")</f>
        <v>0</v>
      </c>
      <c r="I19" s="53"/>
      <c r="K19" s="141"/>
      <c r="L19" s="142"/>
      <c r="M19" s="58">
        <v>2</v>
      </c>
      <c r="N19" s="57">
        <v>144</v>
      </c>
      <c r="O19" s="56">
        <v>62</v>
      </c>
      <c r="P19" s="56">
        <v>3</v>
      </c>
      <c r="Q19" s="55">
        <f>IF(AND(ISBLANK(N19),ISBLANK(O19)),"",N19+O19)</f>
        <v>206</v>
      </c>
      <c r="R19" s="54">
        <f>IF(ISNUMBER($H19),1-$H19,"")</f>
        <v>1</v>
      </c>
      <c r="S19" s="53"/>
    </row>
    <row r="20" spans="1:19" ht="12.75" customHeight="1" thickBot="1">
      <c r="A20" s="143" t="s">
        <v>39</v>
      </c>
      <c r="B20" s="144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43" t="s">
        <v>41</v>
      </c>
      <c r="L20" s="144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45"/>
      <c r="B21" s="146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149">
        <f>IF(ISNUMBER(H22),(SIGN(1000*($H22-$R22)+$G22-$Q22)+1)/2,"")</f>
        <v>0</v>
      </c>
      <c r="K21" s="145"/>
      <c r="L21" s="146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149">
        <f>IF(ISNUMBER($I21),1-$I21,"")</f>
        <v>1</v>
      </c>
    </row>
    <row r="22" spans="1:19" ht="15.75" customHeight="1" thickBot="1">
      <c r="A22" s="147">
        <v>4490</v>
      </c>
      <c r="B22" s="148"/>
      <c r="C22" s="47" t="s">
        <v>14</v>
      </c>
      <c r="D22" s="44">
        <f>IF(ISNUMBER($G22),SUM(D18:D21),"")</f>
        <v>270</v>
      </c>
      <c r="E22" s="46">
        <f>IF(ISNUMBER($G22),SUM(E18:E21),"")</f>
        <v>114</v>
      </c>
      <c r="F22" s="46">
        <f>IF(ISNUMBER($G22),SUM(F18:F21),"")</f>
        <v>10</v>
      </c>
      <c r="G22" s="45">
        <f>IF(SUM($G18:$G21)+SUM($Q18:$Q21)&gt;0,SUM(G18:G21),"")</f>
        <v>384</v>
      </c>
      <c r="H22" s="44">
        <f>IF(ISNUMBER($G22),SUM(H18:H21),"")</f>
        <v>0</v>
      </c>
      <c r="I22" s="150"/>
      <c r="K22" s="147">
        <v>12629</v>
      </c>
      <c r="L22" s="148"/>
      <c r="M22" s="47" t="s">
        <v>14</v>
      </c>
      <c r="N22" s="44">
        <f>IF(ISNUMBER($G22),SUM(N18:N21),"")</f>
        <v>280</v>
      </c>
      <c r="O22" s="46">
        <f>IF(ISNUMBER($G22),SUM(O18:O21),"")</f>
        <v>124</v>
      </c>
      <c r="P22" s="46">
        <f>IF(ISNUMBER($G22),SUM(P18:P21),"")</f>
        <v>9</v>
      </c>
      <c r="Q22" s="45">
        <f>IF(SUM($G18:$G21)+SUM($Q18:$Q21)&gt;0,SUM(Q18:Q21),"")</f>
        <v>404</v>
      </c>
      <c r="R22" s="44">
        <f>IF(ISNUMBER($G22),SUM(R18:R21),"")</f>
        <v>2</v>
      </c>
      <c r="S22" s="150"/>
    </row>
    <row r="23" spans="1:19" ht="12.75" customHeight="1">
      <c r="A23" s="139" t="s">
        <v>68</v>
      </c>
      <c r="B23" s="140"/>
      <c r="C23" s="63">
        <v>1</v>
      </c>
      <c r="D23" s="62">
        <v>141</v>
      </c>
      <c r="E23" s="61">
        <v>71</v>
      </c>
      <c r="F23" s="61">
        <v>3</v>
      </c>
      <c r="G23" s="60">
        <f>IF(AND(ISBLANK(D23),ISBLANK(E23)),"",D23+E23)</f>
        <v>212</v>
      </c>
      <c r="H23" s="59">
        <f>IF(OR(ISNUMBER($G23),ISNUMBER($Q23)),(SIGN(N($G23)-N($Q23))+1)/2,"")</f>
        <v>1</v>
      </c>
      <c r="I23" s="53"/>
      <c r="K23" s="139" t="s">
        <v>67</v>
      </c>
      <c r="L23" s="140"/>
      <c r="M23" s="63">
        <v>1</v>
      </c>
      <c r="N23" s="62">
        <v>137</v>
      </c>
      <c r="O23" s="61">
        <v>71</v>
      </c>
      <c r="P23" s="61">
        <v>1</v>
      </c>
      <c r="Q23" s="60">
        <f>IF(AND(ISBLANK(N23),ISBLANK(O23)),"",N23+O23)</f>
        <v>208</v>
      </c>
      <c r="R23" s="59">
        <f>IF(ISNUMBER($H23),1-$H23,"")</f>
        <v>0</v>
      </c>
      <c r="S23" s="53"/>
    </row>
    <row r="24" spans="1:19" ht="12.75" customHeight="1">
      <c r="A24" s="141"/>
      <c r="B24" s="142"/>
      <c r="C24" s="58">
        <v>2</v>
      </c>
      <c r="D24" s="57">
        <v>154</v>
      </c>
      <c r="E24" s="56">
        <v>62</v>
      </c>
      <c r="F24" s="56">
        <v>7</v>
      </c>
      <c r="G24" s="55">
        <f>IF(AND(ISBLANK(D24),ISBLANK(E24)),"",D24+E24)</f>
        <v>216</v>
      </c>
      <c r="H24" s="54">
        <f>IF(OR(ISNUMBER($G24),ISNUMBER($Q24)),(SIGN(N($G24)-N($Q24))+1)/2,"")</f>
        <v>0</v>
      </c>
      <c r="I24" s="53"/>
      <c r="K24" s="141"/>
      <c r="L24" s="142"/>
      <c r="M24" s="58">
        <v>2</v>
      </c>
      <c r="N24" s="57">
        <v>157</v>
      </c>
      <c r="O24" s="56">
        <v>71</v>
      </c>
      <c r="P24" s="56">
        <v>2</v>
      </c>
      <c r="Q24" s="55">
        <f>IF(AND(ISBLANK(N24),ISBLANK(O24)),"",N24+O24)</f>
        <v>228</v>
      </c>
      <c r="R24" s="54">
        <f>IF(ISNUMBER($H24),1-$H24,"")</f>
        <v>1</v>
      </c>
      <c r="S24" s="53"/>
    </row>
    <row r="25" spans="1:19" ht="12.75" customHeight="1" thickBot="1">
      <c r="A25" s="143" t="s">
        <v>66</v>
      </c>
      <c r="B25" s="144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43" t="s">
        <v>40</v>
      </c>
      <c r="L25" s="144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45"/>
      <c r="B26" s="146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149">
        <f>IF(ISNUMBER(H27),(SIGN(1000*($H27-$R27)+$G27-$Q27)+1)/2,"")</f>
        <v>0</v>
      </c>
      <c r="K26" s="145"/>
      <c r="L26" s="146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149">
        <f>IF(ISNUMBER($I26),1-$I26,"")</f>
        <v>1</v>
      </c>
    </row>
    <row r="27" spans="1:19" ht="15.75" customHeight="1" thickBot="1">
      <c r="A27" s="147">
        <v>987</v>
      </c>
      <c r="B27" s="148"/>
      <c r="C27" s="47" t="s">
        <v>14</v>
      </c>
      <c r="D27" s="44">
        <f>IF(ISNUMBER($G27),SUM(D23:D26),"")</f>
        <v>295</v>
      </c>
      <c r="E27" s="46">
        <f>IF(ISNUMBER($G27),SUM(E23:E26),"")</f>
        <v>133</v>
      </c>
      <c r="F27" s="46">
        <f>IF(ISNUMBER($G27),SUM(F23:F26),"")</f>
        <v>10</v>
      </c>
      <c r="G27" s="45">
        <f>IF(SUM($G23:$G26)+SUM($Q23:$Q26)&gt;0,SUM(G23:G26),"")</f>
        <v>428</v>
      </c>
      <c r="H27" s="44">
        <f>IF(ISNUMBER($G27),SUM(H23:H26),"")</f>
        <v>1</v>
      </c>
      <c r="I27" s="150"/>
      <c r="K27" s="147">
        <v>17882</v>
      </c>
      <c r="L27" s="148"/>
      <c r="M27" s="47" t="s">
        <v>14</v>
      </c>
      <c r="N27" s="44">
        <f>IF(ISNUMBER($G27),SUM(N23:N26),"")</f>
        <v>294</v>
      </c>
      <c r="O27" s="46">
        <f>IF(ISNUMBER($G27),SUM(O23:O26),"")</f>
        <v>142</v>
      </c>
      <c r="P27" s="46">
        <f>IF(ISNUMBER($G27),SUM(P23:P26),"")</f>
        <v>3</v>
      </c>
      <c r="Q27" s="45">
        <f>IF(SUM($G23:$G26)+SUM($Q23:$Q26)&gt;0,SUM(Q23:Q26),"")</f>
        <v>436</v>
      </c>
      <c r="R27" s="44">
        <f>IF(ISNUMBER($G27),SUM(R23:R26),"")</f>
        <v>1</v>
      </c>
      <c r="S27" s="150"/>
    </row>
    <row r="28" spans="1:19" ht="12.75" customHeight="1">
      <c r="A28" s="139" t="s">
        <v>65</v>
      </c>
      <c r="B28" s="140"/>
      <c r="C28" s="63">
        <v>1</v>
      </c>
      <c r="D28" s="62">
        <v>149</v>
      </c>
      <c r="E28" s="61">
        <v>98</v>
      </c>
      <c r="F28" s="61">
        <v>0</v>
      </c>
      <c r="G28" s="60">
        <f>IF(AND(ISBLANK(D28),ISBLANK(E28)),"",D28+E28)</f>
        <v>247</v>
      </c>
      <c r="H28" s="59">
        <f>IF(OR(ISNUMBER($G28),ISNUMBER($Q28)),(SIGN(N($G28)-N($Q28))+1)/2,"")</f>
        <v>1</v>
      </c>
      <c r="I28" s="53"/>
      <c r="K28" s="139" t="s">
        <v>64</v>
      </c>
      <c r="L28" s="140"/>
      <c r="M28" s="63">
        <v>1</v>
      </c>
      <c r="N28" s="62">
        <v>138</v>
      </c>
      <c r="O28" s="61">
        <v>63</v>
      </c>
      <c r="P28" s="61">
        <v>1</v>
      </c>
      <c r="Q28" s="60">
        <f>IF(AND(ISBLANK(N28),ISBLANK(O28)),"",N28+O28)</f>
        <v>201</v>
      </c>
      <c r="R28" s="59">
        <f>IF(ISNUMBER($H28),1-$H28,"")</f>
        <v>0</v>
      </c>
      <c r="S28" s="53"/>
    </row>
    <row r="29" spans="1:19" ht="12.75" customHeight="1">
      <c r="A29" s="141"/>
      <c r="B29" s="142"/>
      <c r="C29" s="58">
        <v>2</v>
      </c>
      <c r="D29" s="57">
        <v>158</v>
      </c>
      <c r="E29" s="56">
        <v>79</v>
      </c>
      <c r="F29" s="56">
        <v>1</v>
      </c>
      <c r="G29" s="55">
        <f>IF(AND(ISBLANK(D29),ISBLANK(E29)),"",D29+E29)</f>
        <v>237</v>
      </c>
      <c r="H29" s="54">
        <f>IF(OR(ISNUMBER($G29),ISNUMBER($Q29)),(SIGN(N($G29)-N($Q29))+1)/2,"")</f>
        <v>1</v>
      </c>
      <c r="I29" s="53"/>
      <c r="K29" s="141"/>
      <c r="L29" s="142"/>
      <c r="M29" s="58">
        <v>2</v>
      </c>
      <c r="N29" s="57">
        <v>153</v>
      </c>
      <c r="O29" s="56">
        <v>72</v>
      </c>
      <c r="P29" s="56">
        <v>3</v>
      </c>
      <c r="Q29" s="55">
        <f>IF(AND(ISBLANK(N29),ISBLANK(O29)),"",N29+O29)</f>
        <v>225</v>
      </c>
      <c r="R29" s="54">
        <f>IF(ISNUMBER($H29),1-$H29,"")</f>
        <v>0</v>
      </c>
      <c r="S29" s="53"/>
    </row>
    <row r="30" spans="1:19" ht="12.75" customHeight="1" thickBot="1">
      <c r="A30" s="143" t="s">
        <v>63</v>
      </c>
      <c r="B30" s="144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43" t="s">
        <v>40</v>
      </c>
      <c r="L30" s="144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45"/>
      <c r="B31" s="146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149">
        <f>IF(ISNUMBER(H32),(SIGN(1000*($H32-$R32)+$G32-$Q32)+1)/2,"")</f>
        <v>1</v>
      </c>
      <c r="K31" s="145"/>
      <c r="L31" s="146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149">
        <f>IF(ISNUMBER($I31),1-$I31,"")</f>
        <v>0</v>
      </c>
    </row>
    <row r="32" spans="1:19" ht="15.75" customHeight="1" thickBot="1">
      <c r="A32" s="147">
        <v>5104</v>
      </c>
      <c r="B32" s="148"/>
      <c r="C32" s="47" t="s">
        <v>14</v>
      </c>
      <c r="D32" s="44">
        <f>IF(ISNUMBER($G32),SUM(D28:D31),"")</f>
        <v>307</v>
      </c>
      <c r="E32" s="46">
        <f>IF(ISNUMBER($G32),SUM(E28:E31),"")</f>
        <v>177</v>
      </c>
      <c r="F32" s="46">
        <f>IF(ISNUMBER($G32),SUM(F28:F31),"")</f>
        <v>1</v>
      </c>
      <c r="G32" s="45">
        <f>IF(SUM($G28:$G31)+SUM($Q28:$Q31)&gt;0,SUM(G28:G31),"")</f>
        <v>484</v>
      </c>
      <c r="H32" s="44">
        <f>IF(ISNUMBER($G32),SUM(H28:H31),"")</f>
        <v>2</v>
      </c>
      <c r="I32" s="150"/>
      <c r="K32" s="147">
        <v>1181</v>
      </c>
      <c r="L32" s="148"/>
      <c r="M32" s="47" t="s">
        <v>14</v>
      </c>
      <c r="N32" s="44">
        <f>IF(ISNUMBER($G32),SUM(N28:N31),"")</f>
        <v>291</v>
      </c>
      <c r="O32" s="46">
        <f>IF(ISNUMBER($G32),SUM(O28:O31),"")</f>
        <v>135</v>
      </c>
      <c r="P32" s="46">
        <f>IF(ISNUMBER($G32),SUM(P28:P31),"")</f>
        <v>4</v>
      </c>
      <c r="Q32" s="45">
        <f>IF(SUM($G28:$G31)+SUM($Q28:$Q31)&gt;0,SUM(Q28:Q31),"")</f>
        <v>426</v>
      </c>
      <c r="R32" s="44">
        <f>IF(ISNUMBER($G32),SUM(R28:R31),"")</f>
        <v>0</v>
      </c>
      <c r="S32" s="150"/>
    </row>
    <row r="33" spans="1:19" ht="12.75" customHeight="1">
      <c r="A33" s="139" t="s">
        <v>62</v>
      </c>
      <c r="B33" s="140"/>
      <c r="C33" s="63">
        <v>1</v>
      </c>
      <c r="D33" s="62">
        <v>128</v>
      </c>
      <c r="E33" s="61">
        <v>61</v>
      </c>
      <c r="F33" s="61">
        <v>4</v>
      </c>
      <c r="G33" s="60">
        <f>IF(AND(ISBLANK(D33),ISBLANK(E33)),"",D33+E33)</f>
        <v>189</v>
      </c>
      <c r="H33" s="59">
        <f>IF(OR(ISNUMBER($G33),ISNUMBER($Q33)),(SIGN(N($G33)-N($Q33))+1)/2,"")</f>
        <v>0</v>
      </c>
      <c r="I33" s="53"/>
      <c r="K33" s="139" t="s">
        <v>61</v>
      </c>
      <c r="L33" s="140"/>
      <c r="M33" s="63">
        <v>1</v>
      </c>
      <c r="N33" s="62">
        <v>150</v>
      </c>
      <c r="O33" s="61">
        <v>44</v>
      </c>
      <c r="P33" s="61">
        <v>6</v>
      </c>
      <c r="Q33" s="60">
        <f>IF(AND(ISBLANK(N33),ISBLANK(O33)),"",N33+O33)</f>
        <v>194</v>
      </c>
      <c r="R33" s="59">
        <f>IF(ISNUMBER($H33),1-$H33,"")</f>
        <v>1</v>
      </c>
      <c r="S33" s="53"/>
    </row>
    <row r="34" spans="1:19" ht="12.75" customHeight="1">
      <c r="A34" s="141"/>
      <c r="B34" s="142"/>
      <c r="C34" s="58">
        <v>2</v>
      </c>
      <c r="D34" s="57">
        <v>133</v>
      </c>
      <c r="E34" s="56">
        <v>56</v>
      </c>
      <c r="F34" s="56">
        <v>4</v>
      </c>
      <c r="G34" s="55">
        <f>IF(AND(ISBLANK(D34),ISBLANK(E34)),"",D34+E34)</f>
        <v>189</v>
      </c>
      <c r="H34" s="54">
        <f>IF(OR(ISNUMBER($G34),ISNUMBER($Q34)),(SIGN(N($G34)-N($Q34))+1)/2,"")</f>
        <v>0</v>
      </c>
      <c r="I34" s="53"/>
      <c r="K34" s="141"/>
      <c r="L34" s="142"/>
      <c r="M34" s="58">
        <v>2</v>
      </c>
      <c r="N34" s="57">
        <v>149</v>
      </c>
      <c r="O34" s="56">
        <v>71</v>
      </c>
      <c r="P34" s="56">
        <v>5</v>
      </c>
      <c r="Q34" s="55">
        <f>IF(AND(ISBLANK(N34),ISBLANK(O34)),"",N34+O34)</f>
        <v>220</v>
      </c>
      <c r="R34" s="54">
        <f>IF(ISNUMBER($H34),1-$H34,"")</f>
        <v>1</v>
      </c>
      <c r="S34" s="53"/>
    </row>
    <row r="35" spans="1:19" ht="12.75" customHeight="1" thickBot="1">
      <c r="A35" s="143" t="s">
        <v>40</v>
      </c>
      <c r="B35" s="144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43" t="s">
        <v>40</v>
      </c>
      <c r="L35" s="144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45"/>
      <c r="B36" s="146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149">
        <f>IF(ISNUMBER(H37),(SIGN(1000*($H37-$R37)+$G37-$Q37)+1)/2,"")</f>
        <v>0</v>
      </c>
      <c r="K36" s="145"/>
      <c r="L36" s="146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149">
        <f>IF(ISNUMBER($I36),1-$I36,"")</f>
        <v>1</v>
      </c>
    </row>
    <row r="37" spans="1:19" ht="15.75" customHeight="1" thickBot="1">
      <c r="A37" s="147">
        <v>4487</v>
      </c>
      <c r="B37" s="148"/>
      <c r="C37" s="47" t="s">
        <v>14</v>
      </c>
      <c r="D37" s="44">
        <f>IF(ISNUMBER($G37),SUM(D33:D36),"")</f>
        <v>261</v>
      </c>
      <c r="E37" s="46">
        <f>IF(ISNUMBER($G37),SUM(E33:E36),"")</f>
        <v>117</v>
      </c>
      <c r="F37" s="46">
        <f>IF(ISNUMBER($G37),SUM(F33:F36),"")</f>
        <v>8</v>
      </c>
      <c r="G37" s="45">
        <f>IF(SUM($G33:$G36)+SUM($Q33:$Q36)&gt;0,SUM(G33:G36),"")</f>
        <v>378</v>
      </c>
      <c r="H37" s="44">
        <f>IF(ISNUMBER($G37),SUM(H33:H36),"")</f>
        <v>0</v>
      </c>
      <c r="I37" s="150"/>
      <c r="K37" s="147">
        <v>20299</v>
      </c>
      <c r="L37" s="148"/>
      <c r="M37" s="47" t="s">
        <v>14</v>
      </c>
      <c r="N37" s="44">
        <f>IF(ISNUMBER($G37),SUM(N33:N36),"")</f>
        <v>299</v>
      </c>
      <c r="O37" s="46">
        <f>IF(ISNUMBER($G37),SUM(O33:O36),"")</f>
        <v>115</v>
      </c>
      <c r="P37" s="46">
        <f>IF(ISNUMBER($G37),SUM(P33:P36),"")</f>
        <v>11</v>
      </c>
      <c r="Q37" s="45">
        <f>IF(SUM($G33:$G36)+SUM($Q33:$Q36)&gt;0,SUM(Q33:Q36),"")</f>
        <v>414</v>
      </c>
      <c r="R37" s="44">
        <f>IF(ISNUMBER($G37),SUM(R33:R36),"")</f>
        <v>2</v>
      </c>
      <c r="S37" s="150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1730</v>
      </c>
      <c r="E39" s="39">
        <f>IF(ISNUMBER($G39),SUM(E12,E17,E22,E27,E32,E37),"")</f>
        <v>809</v>
      </c>
      <c r="F39" s="39">
        <f>IF(ISNUMBER($G39),SUM(F12,F17,F22,F27,F32,F37),"")</f>
        <v>39</v>
      </c>
      <c r="G39" s="38">
        <f>IF(SUM($G$8:$G$37)+SUM($Q$8:$Q$37)&gt;0,SUM(G12,G17,G22,G27,G32,G37),"")</f>
        <v>2539</v>
      </c>
      <c r="H39" s="37">
        <f>IF(SUM($G$8:$G$37)+SUM($Q$8:$Q$37)&gt;0,SUM(H12,H17,H22,H27,H32,H37),"")</f>
        <v>5</v>
      </c>
      <c r="I39" s="36">
        <f>IF(ISNUMBER($G39),(SIGN($G39-$Q39)+1)/IF(COUNT(I$11,I$16,I$21,I$26,I$31,I$36)&gt;3,1,2),"")</f>
        <v>0</v>
      </c>
      <c r="K39" s="43"/>
      <c r="L39" s="42"/>
      <c r="M39" s="41" t="s">
        <v>17</v>
      </c>
      <c r="N39" s="40">
        <f>IF(ISNUMBER($G39),SUM(N12,N17,N22,N27,N32,N37),"")</f>
        <v>1779</v>
      </c>
      <c r="O39" s="39">
        <f>IF(ISNUMBER($G39),SUM(O12,O17,O22,O27,O32,O37),"")</f>
        <v>762</v>
      </c>
      <c r="P39" s="39">
        <f>IF(ISNUMBER($G39),SUM(P12,P17,P22,P27,P32,P37),"")</f>
        <v>44</v>
      </c>
      <c r="Q39" s="38">
        <f>IF(SUM($G$8:$G$37)+SUM($Q$8:$Q$37)&gt;0,SUM(Q12,Q17,Q22,Q27,Q32,Q37),"")</f>
        <v>2541</v>
      </c>
      <c r="R39" s="37">
        <f>IF(SUM($G$8:$G$37)+SUM($Q$8:$Q$37)&gt;0,SUM(R12,R17,R22,R27,R32,R37),"")</f>
        <v>7</v>
      </c>
      <c r="S39" s="3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2"/>
      <c r="B41" s="33" t="s">
        <v>18</v>
      </c>
      <c r="C41" s="191" t="s">
        <v>60</v>
      </c>
      <c r="D41" s="191"/>
      <c r="E41" s="191"/>
      <c r="G41" s="175" t="s">
        <v>19</v>
      </c>
      <c r="H41" s="175"/>
      <c r="I41" s="35">
        <f>IF(ISNUMBER(I$39),SUM(I11,I16,I21,I26,I31,I36,I39),"")</f>
        <v>2</v>
      </c>
      <c r="K41" s="32"/>
      <c r="L41" s="33" t="s">
        <v>18</v>
      </c>
      <c r="M41" s="191" t="s">
        <v>59</v>
      </c>
      <c r="N41" s="191"/>
      <c r="O41" s="191"/>
      <c r="Q41" s="175" t="s">
        <v>19</v>
      </c>
      <c r="R41" s="175"/>
      <c r="S41" s="35">
        <f>IF(ISNUMBER(S$39),SUM(S11,S16,S21,S26,S31,S36,S39),"")</f>
        <v>6</v>
      </c>
    </row>
    <row r="42" spans="1:19" ht="18" customHeight="1">
      <c r="A42" s="32"/>
      <c r="B42" s="33" t="s">
        <v>20</v>
      </c>
      <c r="C42" s="192"/>
      <c r="D42" s="192"/>
      <c r="E42" s="192"/>
      <c r="G42" s="34"/>
      <c r="H42" s="34"/>
      <c r="I42" s="34"/>
      <c r="K42" s="32"/>
      <c r="L42" s="33" t="s">
        <v>20</v>
      </c>
      <c r="M42" s="192"/>
      <c r="N42" s="192"/>
      <c r="O42" s="192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93" t="s">
        <v>58</v>
      </c>
      <c r="D43" s="193"/>
      <c r="E43" s="193"/>
      <c r="F43" s="193"/>
      <c r="G43" s="193"/>
      <c r="H43" s="193"/>
      <c r="I43" s="33"/>
      <c r="J43" s="33"/>
      <c r="K43" s="33" t="s">
        <v>23</v>
      </c>
      <c r="L43" s="194" t="s">
        <v>57</v>
      </c>
      <c r="M43" s="194"/>
      <c r="O43" s="33" t="s">
        <v>20</v>
      </c>
      <c r="P43" s="193"/>
      <c r="Q43" s="193"/>
      <c r="R43" s="193"/>
      <c r="S43" s="193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SC Olympia Radotín – TJ Neratovice</v>
      </c>
    </row>
    <row r="46" spans="2:11" ht="19.5" customHeight="1">
      <c r="B46" s="30" t="s">
        <v>24</v>
      </c>
      <c r="C46" s="176">
        <v>0.8125</v>
      </c>
      <c r="D46" s="172"/>
      <c r="I46" s="30" t="s">
        <v>25</v>
      </c>
      <c r="J46" s="172">
        <v>24</v>
      </c>
      <c r="K46" s="172"/>
    </row>
    <row r="47" spans="2:19" ht="19.5" customHeight="1">
      <c r="B47" s="30" t="s">
        <v>26</v>
      </c>
      <c r="C47" s="173">
        <v>0.93125</v>
      </c>
      <c r="D47" s="174"/>
      <c r="I47" s="30" t="s">
        <v>27</v>
      </c>
      <c r="J47" s="174">
        <v>5</v>
      </c>
      <c r="K47" s="174"/>
      <c r="P47" s="30" t="s">
        <v>28</v>
      </c>
      <c r="Q47" s="190"/>
      <c r="R47" s="190"/>
      <c r="S47" s="190"/>
    </row>
    <row r="48" ht="9.75" customHeight="1"/>
    <row r="49" spans="1:19" ht="15" customHeight="1">
      <c r="A49" s="184" t="s">
        <v>29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6"/>
    </row>
    <row r="50" spans="1:19" ht="81" customHeigh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9"/>
    </row>
    <row r="51" ht="4.5" customHeight="1"/>
    <row r="52" spans="1:19" ht="15" customHeight="1">
      <c r="A52" s="184" t="s">
        <v>30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6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95"/>
      <c r="C57" s="196"/>
      <c r="D57" s="8"/>
      <c r="E57" s="195"/>
      <c r="F57" s="197"/>
      <c r="G57" s="197"/>
      <c r="H57" s="196"/>
      <c r="I57" s="8"/>
      <c r="J57" s="10"/>
      <c r="K57" s="9"/>
      <c r="L57" s="195"/>
      <c r="M57" s="196"/>
      <c r="N57" s="8"/>
      <c r="O57" s="195"/>
      <c r="P57" s="197"/>
      <c r="Q57" s="197"/>
      <c r="R57" s="196"/>
      <c r="S57" s="7"/>
    </row>
    <row r="58" spans="1:19" ht="21" customHeight="1">
      <c r="A58" s="11"/>
      <c r="B58" s="195"/>
      <c r="C58" s="196"/>
      <c r="D58" s="8"/>
      <c r="E58" s="195"/>
      <c r="F58" s="197"/>
      <c r="G58" s="197"/>
      <c r="H58" s="196"/>
      <c r="I58" s="8"/>
      <c r="J58" s="10"/>
      <c r="K58" s="9"/>
      <c r="L58" s="195"/>
      <c r="M58" s="196"/>
      <c r="N58" s="8"/>
      <c r="O58" s="195"/>
      <c r="P58" s="197"/>
      <c r="Q58" s="197"/>
      <c r="R58" s="196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78" t="s">
        <v>36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</row>
    <row r="62" spans="1:19" ht="81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</row>
    <row r="63" ht="4.5" customHeight="1"/>
    <row r="64" spans="1:19" ht="15" customHeight="1">
      <c r="A64" s="184" t="s">
        <v>37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6"/>
    </row>
    <row r="65" spans="1:19" ht="81" customHeight="1">
      <c r="A65" s="187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9"/>
    </row>
    <row r="66" spans="1:8" ht="30" customHeight="1">
      <c r="A66" s="3"/>
      <c r="B66" s="2" t="s">
        <v>38</v>
      </c>
      <c r="C66" s="177"/>
      <c r="D66" s="177"/>
      <c r="E66" s="177"/>
      <c r="F66" s="177"/>
      <c r="G66" s="177"/>
      <c r="H66" s="17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A30:B31"/>
    <mergeCell ref="A32:B32"/>
    <mergeCell ref="I31:I32"/>
    <mergeCell ref="I26:I27"/>
    <mergeCell ref="A15:B16"/>
    <mergeCell ref="K20:L21"/>
    <mergeCell ref="A27:B27"/>
    <mergeCell ref="K27:L27"/>
    <mergeCell ref="K22:L22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6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5.710937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6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5.7109375" style="71" customWidth="1"/>
    <col min="19" max="19" width="6.7109375" style="71" customWidth="1"/>
    <col min="20" max="16384" width="9.140625" style="71" customWidth="1"/>
  </cols>
  <sheetData>
    <row r="1" spans="2:19" ht="26.25">
      <c r="B1" s="202" t="s">
        <v>116</v>
      </c>
      <c r="C1" s="202"/>
      <c r="D1" s="204" t="s">
        <v>1</v>
      </c>
      <c r="E1" s="204"/>
      <c r="F1" s="204"/>
      <c r="G1" s="204"/>
      <c r="H1" s="204"/>
      <c r="I1" s="204"/>
      <c r="K1" s="138" t="s">
        <v>115</v>
      </c>
      <c r="L1" s="205" t="s">
        <v>114</v>
      </c>
      <c r="M1" s="205"/>
      <c r="N1" s="205"/>
      <c r="O1" s="206" t="s">
        <v>113</v>
      </c>
      <c r="P1" s="206"/>
      <c r="Q1" s="198">
        <v>43362</v>
      </c>
      <c r="R1" s="198"/>
      <c r="S1" s="198"/>
    </row>
    <row r="2" spans="2:3" ht="9.75" customHeight="1" thickBot="1">
      <c r="B2" s="203"/>
      <c r="C2" s="203"/>
    </row>
    <row r="3" spans="1:19" ht="18.75" thickBot="1">
      <c r="A3" s="137" t="s">
        <v>4</v>
      </c>
      <c r="B3" s="199" t="s">
        <v>112</v>
      </c>
      <c r="C3" s="200"/>
      <c r="D3" s="200"/>
      <c r="E3" s="200"/>
      <c r="F3" s="200"/>
      <c r="G3" s="200"/>
      <c r="H3" s="200"/>
      <c r="I3" s="201"/>
      <c r="J3" s="83"/>
      <c r="K3" s="137" t="s">
        <v>5</v>
      </c>
      <c r="L3" s="199" t="s">
        <v>111</v>
      </c>
      <c r="M3" s="200"/>
      <c r="N3" s="200"/>
      <c r="O3" s="200"/>
      <c r="P3" s="200"/>
      <c r="Q3" s="200"/>
      <c r="R3" s="200"/>
      <c r="S3" s="201"/>
    </row>
    <row r="4" spans="1:19" ht="4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2.75" customHeight="1">
      <c r="A5" s="216" t="s">
        <v>6</v>
      </c>
      <c r="B5" s="217"/>
      <c r="C5" s="207" t="s">
        <v>7</v>
      </c>
      <c r="D5" s="209" t="s">
        <v>8</v>
      </c>
      <c r="E5" s="210"/>
      <c r="F5" s="210"/>
      <c r="G5" s="211"/>
      <c r="H5" s="136" t="s">
        <v>15</v>
      </c>
      <c r="I5" s="135" t="s">
        <v>9</v>
      </c>
      <c r="J5" s="83"/>
      <c r="K5" s="216" t="s">
        <v>6</v>
      </c>
      <c r="L5" s="217"/>
      <c r="M5" s="207" t="s">
        <v>7</v>
      </c>
      <c r="N5" s="209" t="s">
        <v>8</v>
      </c>
      <c r="O5" s="210"/>
      <c r="P5" s="210"/>
      <c r="Q5" s="211"/>
      <c r="R5" s="136" t="s">
        <v>15</v>
      </c>
      <c r="S5" s="135" t="s">
        <v>9</v>
      </c>
    </row>
    <row r="6" spans="1:19" ht="12.75" customHeight="1">
      <c r="A6" s="212" t="s">
        <v>10</v>
      </c>
      <c r="B6" s="213"/>
      <c r="C6" s="208"/>
      <c r="D6" s="134" t="s">
        <v>11</v>
      </c>
      <c r="E6" s="133" t="s">
        <v>12</v>
      </c>
      <c r="F6" s="133" t="s">
        <v>13</v>
      </c>
      <c r="G6" s="132" t="s">
        <v>14</v>
      </c>
      <c r="H6" s="131" t="s">
        <v>9</v>
      </c>
      <c r="I6" s="130" t="s">
        <v>16</v>
      </c>
      <c r="J6" s="83"/>
      <c r="K6" s="212" t="s">
        <v>10</v>
      </c>
      <c r="L6" s="213"/>
      <c r="M6" s="208"/>
      <c r="N6" s="134" t="s">
        <v>11</v>
      </c>
      <c r="O6" s="133" t="s">
        <v>12</v>
      </c>
      <c r="P6" s="133" t="s">
        <v>13</v>
      </c>
      <c r="Q6" s="132" t="s">
        <v>14</v>
      </c>
      <c r="R6" s="131" t="s">
        <v>9</v>
      </c>
      <c r="S6" s="130" t="s">
        <v>16</v>
      </c>
    </row>
    <row r="7" spans="1:19" ht="4.5" customHeight="1">
      <c r="A7" s="129"/>
      <c r="B7" s="129"/>
      <c r="C7" s="83"/>
      <c r="D7" s="83"/>
      <c r="E7" s="83"/>
      <c r="F7" s="83"/>
      <c r="G7" s="83"/>
      <c r="H7" s="83"/>
      <c r="I7" s="83"/>
      <c r="J7" s="83"/>
      <c r="K7" s="129"/>
      <c r="L7" s="129"/>
      <c r="M7" s="83"/>
      <c r="N7" s="83"/>
      <c r="O7" s="83"/>
      <c r="P7" s="83"/>
      <c r="Q7" s="83"/>
      <c r="R7" s="83"/>
      <c r="S7" s="83"/>
    </row>
    <row r="8" spans="1:19" ht="12.75" customHeight="1">
      <c r="A8" s="220" t="s">
        <v>110</v>
      </c>
      <c r="B8" s="221"/>
      <c r="C8" s="128" t="s">
        <v>94</v>
      </c>
      <c r="D8" s="126">
        <v>151</v>
      </c>
      <c r="E8" s="125">
        <v>79</v>
      </c>
      <c r="F8" s="127">
        <v>0</v>
      </c>
      <c r="G8" s="124">
        <v>230</v>
      </c>
      <c r="H8" s="115">
        <v>1</v>
      </c>
      <c r="I8" s="108"/>
      <c r="J8" s="83"/>
      <c r="K8" s="220" t="s">
        <v>109</v>
      </c>
      <c r="L8" s="221"/>
      <c r="M8" s="119" t="s">
        <v>94</v>
      </c>
      <c r="N8" s="126">
        <v>146</v>
      </c>
      <c r="O8" s="125">
        <v>72</v>
      </c>
      <c r="P8" s="125">
        <v>2</v>
      </c>
      <c r="Q8" s="124">
        <v>218</v>
      </c>
      <c r="R8" s="115">
        <v>0</v>
      </c>
      <c r="S8" s="108"/>
    </row>
    <row r="9" spans="1:19" ht="12.75" customHeight="1">
      <c r="A9" s="222"/>
      <c r="B9" s="223"/>
      <c r="C9" s="113" t="s">
        <v>93</v>
      </c>
      <c r="D9" s="112">
        <v>138</v>
      </c>
      <c r="E9" s="111">
        <v>72</v>
      </c>
      <c r="F9" s="114">
        <v>0</v>
      </c>
      <c r="G9" s="110">
        <v>210</v>
      </c>
      <c r="H9" s="109">
        <v>1</v>
      </c>
      <c r="I9" s="108"/>
      <c r="J9" s="83"/>
      <c r="K9" s="222"/>
      <c r="L9" s="223"/>
      <c r="M9" s="113" t="s">
        <v>93</v>
      </c>
      <c r="N9" s="112">
        <v>127</v>
      </c>
      <c r="O9" s="111">
        <v>54</v>
      </c>
      <c r="P9" s="111">
        <v>4</v>
      </c>
      <c r="Q9" s="110">
        <v>181</v>
      </c>
      <c r="R9" s="109">
        <v>0</v>
      </c>
      <c r="S9" s="108"/>
    </row>
    <row r="10" spans="1:19" ht="9.75" customHeight="1">
      <c r="A10" s="224" t="s">
        <v>55</v>
      </c>
      <c r="B10" s="225"/>
      <c r="C10" s="107"/>
      <c r="D10" s="106"/>
      <c r="E10" s="106"/>
      <c r="F10" s="106"/>
      <c r="G10" s="105"/>
      <c r="H10" s="104"/>
      <c r="I10" s="103"/>
      <c r="J10" s="83"/>
      <c r="K10" s="224" t="s">
        <v>108</v>
      </c>
      <c r="L10" s="225"/>
      <c r="M10" s="107"/>
      <c r="N10" s="106"/>
      <c r="O10" s="106"/>
      <c r="P10" s="106"/>
      <c r="Q10" s="105"/>
      <c r="R10" s="104"/>
      <c r="S10" s="103"/>
    </row>
    <row r="11" spans="1:19" ht="9.75" customHeight="1" thickBot="1">
      <c r="A11" s="224"/>
      <c r="B11" s="225"/>
      <c r="C11" s="102"/>
      <c r="D11" s="101"/>
      <c r="E11" s="101"/>
      <c r="F11" s="101"/>
      <c r="G11" s="123"/>
      <c r="H11" s="99"/>
      <c r="I11" s="218">
        <v>1</v>
      </c>
      <c r="J11" s="83"/>
      <c r="K11" s="224"/>
      <c r="L11" s="225"/>
      <c r="M11" s="102"/>
      <c r="N11" s="101"/>
      <c r="O11" s="101"/>
      <c r="P11" s="101"/>
      <c r="Q11" s="123"/>
      <c r="R11" s="99"/>
      <c r="S11" s="218">
        <v>0</v>
      </c>
    </row>
    <row r="12" spans="1:19" ht="15.75" customHeight="1" thickBot="1">
      <c r="A12" s="214">
        <v>13626</v>
      </c>
      <c r="B12" s="215"/>
      <c r="C12" s="98" t="s">
        <v>14</v>
      </c>
      <c r="D12" s="97">
        <v>289</v>
      </c>
      <c r="E12" s="96">
        <v>151</v>
      </c>
      <c r="F12" s="95">
        <v>0</v>
      </c>
      <c r="G12" s="94">
        <v>440</v>
      </c>
      <c r="H12" s="44">
        <v>2</v>
      </c>
      <c r="I12" s="219"/>
      <c r="J12" s="83"/>
      <c r="K12" s="214">
        <v>19832</v>
      </c>
      <c r="L12" s="215"/>
      <c r="M12" s="98" t="s">
        <v>14</v>
      </c>
      <c r="N12" s="97">
        <v>273</v>
      </c>
      <c r="O12" s="96">
        <v>126</v>
      </c>
      <c r="P12" s="95">
        <v>6</v>
      </c>
      <c r="Q12" s="94">
        <v>399</v>
      </c>
      <c r="R12" s="44">
        <v>0</v>
      </c>
      <c r="S12" s="219"/>
    </row>
    <row r="13" spans="1:19" ht="12.75" customHeight="1" thickTop="1">
      <c r="A13" s="226" t="s">
        <v>107</v>
      </c>
      <c r="B13" s="227"/>
      <c r="C13" s="121" t="s">
        <v>94</v>
      </c>
      <c r="D13" s="118">
        <v>136</v>
      </c>
      <c r="E13" s="117">
        <v>66</v>
      </c>
      <c r="F13" s="120">
        <v>1</v>
      </c>
      <c r="G13" s="116">
        <v>202</v>
      </c>
      <c r="H13" s="115">
        <v>0</v>
      </c>
      <c r="I13" s="108"/>
      <c r="J13" s="83"/>
      <c r="K13" s="226" t="s">
        <v>106</v>
      </c>
      <c r="L13" s="227"/>
      <c r="M13" s="119" t="s">
        <v>94</v>
      </c>
      <c r="N13" s="118">
        <v>141</v>
      </c>
      <c r="O13" s="117">
        <v>71</v>
      </c>
      <c r="P13" s="117">
        <v>3</v>
      </c>
      <c r="Q13" s="116">
        <v>212</v>
      </c>
      <c r="R13" s="115">
        <v>1</v>
      </c>
      <c r="S13" s="108"/>
    </row>
    <row r="14" spans="1:19" ht="12.75" customHeight="1">
      <c r="A14" s="222"/>
      <c r="B14" s="223"/>
      <c r="C14" s="113" t="s">
        <v>93</v>
      </c>
      <c r="D14" s="112">
        <v>145</v>
      </c>
      <c r="E14" s="111">
        <v>69</v>
      </c>
      <c r="F14" s="114">
        <v>2</v>
      </c>
      <c r="G14" s="110">
        <v>214</v>
      </c>
      <c r="H14" s="109">
        <v>1</v>
      </c>
      <c r="I14" s="108"/>
      <c r="J14" s="83"/>
      <c r="K14" s="222"/>
      <c r="L14" s="223"/>
      <c r="M14" s="113" t="s">
        <v>93</v>
      </c>
      <c r="N14" s="112">
        <v>133</v>
      </c>
      <c r="O14" s="111">
        <v>52</v>
      </c>
      <c r="P14" s="111">
        <v>8</v>
      </c>
      <c r="Q14" s="110">
        <v>185</v>
      </c>
      <c r="R14" s="109">
        <v>0</v>
      </c>
      <c r="S14" s="108"/>
    </row>
    <row r="15" spans="1:19" ht="9.75" customHeight="1">
      <c r="A15" s="224" t="s">
        <v>39</v>
      </c>
      <c r="B15" s="225"/>
      <c r="C15" s="107"/>
      <c r="D15" s="106"/>
      <c r="E15" s="106"/>
      <c r="F15" s="106"/>
      <c r="G15" s="105"/>
      <c r="H15" s="104"/>
      <c r="I15" s="103"/>
      <c r="J15" s="83"/>
      <c r="K15" s="224" t="s">
        <v>105</v>
      </c>
      <c r="L15" s="225"/>
      <c r="M15" s="107"/>
      <c r="N15" s="106"/>
      <c r="O15" s="106"/>
      <c r="P15" s="106"/>
      <c r="Q15" s="105"/>
      <c r="R15" s="104"/>
      <c r="S15" s="103"/>
    </row>
    <row r="16" spans="1:19" ht="9.75" customHeight="1" thickBot="1">
      <c r="A16" s="224"/>
      <c r="B16" s="225"/>
      <c r="C16" s="102"/>
      <c r="D16" s="101"/>
      <c r="E16" s="101"/>
      <c r="F16" s="101"/>
      <c r="G16" s="100"/>
      <c r="H16" s="99"/>
      <c r="I16" s="218">
        <v>1</v>
      </c>
      <c r="J16" s="83"/>
      <c r="K16" s="224"/>
      <c r="L16" s="225"/>
      <c r="M16" s="102"/>
      <c r="N16" s="101"/>
      <c r="O16" s="101"/>
      <c r="P16" s="101"/>
      <c r="Q16" s="100"/>
      <c r="R16" s="99"/>
      <c r="S16" s="218">
        <v>0</v>
      </c>
    </row>
    <row r="17" spans="1:19" ht="15.75" customHeight="1" thickBot="1">
      <c r="A17" s="214">
        <v>10206</v>
      </c>
      <c r="B17" s="215"/>
      <c r="C17" s="98" t="s">
        <v>14</v>
      </c>
      <c r="D17" s="97">
        <v>281</v>
      </c>
      <c r="E17" s="96">
        <v>135</v>
      </c>
      <c r="F17" s="95">
        <v>3</v>
      </c>
      <c r="G17" s="94">
        <v>416</v>
      </c>
      <c r="H17" s="44">
        <v>1</v>
      </c>
      <c r="I17" s="219"/>
      <c r="J17" s="83"/>
      <c r="K17" s="214">
        <v>14256</v>
      </c>
      <c r="L17" s="215"/>
      <c r="M17" s="98" t="s">
        <v>14</v>
      </c>
      <c r="N17" s="97">
        <v>274</v>
      </c>
      <c r="O17" s="96">
        <v>123</v>
      </c>
      <c r="P17" s="95">
        <v>11</v>
      </c>
      <c r="Q17" s="94">
        <v>397</v>
      </c>
      <c r="R17" s="44">
        <v>1</v>
      </c>
      <c r="S17" s="219"/>
    </row>
    <row r="18" spans="1:19" ht="12.75" customHeight="1" thickTop="1">
      <c r="A18" s="226" t="s">
        <v>102</v>
      </c>
      <c r="B18" s="227"/>
      <c r="C18" s="121" t="s">
        <v>94</v>
      </c>
      <c r="D18" s="118">
        <v>143</v>
      </c>
      <c r="E18" s="117">
        <v>70</v>
      </c>
      <c r="F18" s="120">
        <v>0</v>
      </c>
      <c r="G18" s="116">
        <v>213</v>
      </c>
      <c r="H18" s="115">
        <v>1</v>
      </c>
      <c r="I18" s="108"/>
      <c r="J18" s="83"/>
      <c r="K18" s="226" t="s">
        <v>104</v>
      </c>
      <c r="L18" s="227"/>
      <c r="M18" s="119" t="s">
        <v>94</v>
      </c>
      <c r="N18" s="118">
        <v>149</v>
      </c>
      <c r="O18" s="117">
        <v>53</v>
      </c>
      <c r="P18" s="117">
        <v>4</v>
      </c>
      <c r="Q18" s="116">
        <v>202</v>
      </c>
      <c r="R18" s="115">
        <v>0</v>
      </c>
      <c r="S18" s="108"/>
    </row>
    <row r="19" spans="1:19" ht="12.75" customHeight="1">
      <c r="A19" s="222"/>
      <c r="B19" s="223"/>
      <c r="C19" s="113" t="s">
        <v>93</v>
      </c>
      <c r="D19" s="112">
        <v>150</v>
      </c>
      <c r="E19" s="111">
        <v>61</v>
      </c>
      <c r="F19" s="114">
        <v>3</v>
      </c>
      <c r="G19" s="110">
        <v>211</v>
      </c>
      <c r="H19" s="109">
        <v>0</v>
      </c>
      <c r="I19" s="108"/>
      <c r="J19" s="83"/>
      <c r="K19" s="222"/>
      <c r="L19" s="223"/>
      <c r="M19" s="113" t="s">
        <v>93</v>
      </c>
      <c r="N19" s="112">
        <v>158</v>
      </c>
      <c r="O19" s="111">
        <v>70</v>
      </c>
      <c r="P19" s="111">
        <v>2</v>
      </c>
      <c r="Q19" s="110">
        <v>228</v>
      </c>
      <c r="R19" s="109">
        <v>1</v>
      </c>
      <c r="S19" s="108"/>
    </row>
    <row r="20" spans="1:19" ht="9.75" customHeight="1">
      <c r="A20" s="224" t="s">
        <v>40</v>
      </c>
      <c r="B20" s="225"/>
      <c r="C20" s="107"/>
      <c r="D20" s="106"/>
      <c r="E20" s="106"/>
      <c r="F20" s="106"/>
      <c r="G20" s="105"/>
      <c r="H20" s="104"/>
      <c r="I20" s="103"/>
      <c r="J20" s="83"/>
      <c r="K20" s="224" t="s">
        <v>103</v>
      </c>
      <c r="L20" s="225"/>
      <c r="M20" s="107"/>
      <c r="N20" s="106"/>
      <c r="O20" s="106"/>
      <c r="P20" s="106"/>
      <c r="Q20" s="105"/>
      <c r="R20" s="104"/>
      <c r="S20" s="103"/>
    </row>
    <row r="21" spans="1:19" ht="9.75" customHeight="1" thickBot="1">
      <c r="A21" s="224"/>
      <c r="B21" s="225"/>
      <c r="C21" s="102"/>
      <c r="D21" s="101"/>
      <c r="E21" s="101"/>
      <c r="F21" s="101"/>
      <c r="G21" s="100"/>
      <c r="H21" s="99"/>
      <c r="I21" s="218">
        <v>0</v>
      </c>
      <c r="J21" s="83"/>
      <c r="K21" s="224"/>
      <c r="L21" s="225"/>
      <c r="M21" s="102"/>
      <c r="N21" s="101"/>
      <c r="O21" s="101"/>
      <c r="P21" s="101"/>
      <c r="Q21" s="100"/>
      <c r="R21" s="99"/>
      <c r="S21" s="218">
        <v>1</v>
      </c>
    </row>
    <row r="22" spans="1:19" ht="15.75" customHeight="1" thickBot="1">
      <c r="A22" s="214">
        <v>18519</v>
      </c>
      <c r="B22" s="215"/>
      <c r="C22" s="98" t="s">
        <v>14</v>
      </c>
      <c r="D22" s="97">
        <v>293</v>
      </c>
      <c r="E22" s="96">
        <v>131</v>
      </c>
      <c r="F22" s="95">
        <v>3</v>
      </c>
      <c r="G22" s="94">
        <v>424</v>
      </c>
      <c r="H22" s="44">
        <v>1</v>
      </c>
      <c r="I22" s="219"/>
      <c r="J22" s="83"/>
      <c r="K22" s="214">
        <v>946</v>
      </c>
      <c r="L22" s="215"/>
      <c r="M22" s="98" t="s">
        <v>14</v>
      </c>
      <c r="N22" s="97">
        <v>307</v>
      </c>
      <c r="O22" s="96">
        <v>123</v>
      </c>
      <c r="P22" s="95">
        <v>6</v>
      </c>
      <c r="Q22" s="94">
        <v>430</v>
      </c>
      <c r="R22" s="44">
        <v>1</v>
      </c>
      <c r="S22" s="219"/>
    </row>
    <row r="23" spans="1:19" ht="12.75" customHeight="1" thickTop="1">
      <c r="A23" s="226" t="s">
        <v>102</v>
      </c>
      <c r="B23" s="227"/>
      <c r="C23" s="122" t="s">
        <v>94</v>
      </c>
      <c r="D23" s="118">
        <v>140</v>
      </c>
      <c r="E23" s="117">
        <v>81</v>
      </c>
      <c r="F23" s="120">
        <v>3</v>
      </c>
      <c r="G23" s="116">
        <v>221</v>
      </c>
      <c r="H23" s="115">
        <v>0</v>
      </c>
      <c r="I23" s="108"/>
      <c r="J23" s="83"/>
      <c r="K23" s="226" t="s">
        <v>101</v>
      </c>
      <c r="L23" s="227"/>
      <c r="M23" s="119" t="s">
        <v>94</v>
      </c>
      <c r="N23" s="118">
        <v>161</v>
      </c>
      <c r="O23" s="117">
        <v>62</v>
      </c>
      <c r="P23" s="117">
        <v>3</v>
      </c>
      <c r="Q23" s="116">
        <v>223</v>
      </c>
      <c r="R23" s="115">
        <v>1</v>
      </c>
      <c r="S23" s="108"/>
    </row>
    <row r="24" spans="1:19" ht="12.75" customHeight="1">
      <c r="A24" s="222"/>
      <c r="B24" s="223"/>
      <c r="C24" s="113" t="s">
        <v>93</v>
      </c>
      <c r="D24" s="112">
        <v>139</v>
      </c>
      <c r="E24" s="111">
        <v>62</v>
      </c>
      <c r="F24" s="114">
        <v>1</v>
      </c>
      <c r="G24" s="110">
        <v>201</v>
      </c>
      <c r="H24" s="109">
        <v>0</v>
      </c>
      <c r="I24" s="108"/>
      <c r="J24" s="83"/>
      <c r="K24" s="222"/>
      <c r="L24" s="223"/>
      <c r="M24" s="113" t="s">
        <v>93</v>
      </c>
      <c r="N24" s="112">
        <v>156</v>
      </c>
      <c r="O24" s="111">
        <v>71</v>
      </c>
      <c r="P24" s="111">
        <v>2</v>
      </c>
      <c r="Q24" s="110">
        <v>227</v>
      </c>
      <c r="R24" s="109">
        <v>1</v>
      </c>
      <c r="S24" s="108"/>
    </row>
    <row r="25" spans="1:19" ht="9.75" customHeight="1">
      <c r="A25" s="224" t="s">
        <v>48</v>
      </c>
      <c r="B25" s="225"/>
      <c r="C25" s="107"/>
      <c r="D25" s="106"/>
      <c r="E25" s="106"/>
      <c r="F25" s="106"/>
      <c r="G25" s="105"/>
      <c r="H25" s="104"/>
      <c r="I25" s="103"/>
      <c r="J25" s="83"/>
      <c r="K25" s="224" t="s">
        <v>100</v>
      </c>
      <c r="L25" s="225"/>
      <c r="M25" s="107"/>
      <c r="N25" s="106"/>
      <c r="O25" s="106"/>
      <c r="P25" s="106"/>
      <c r="Q25" s="105"/>
      <c r="R25" s="104"/>
      <c r="S25" s="103"/>
    </row>
    <row r="26" spans="1:19" ht="9.75" customHeight="1" thickBot="1">
      <c r="A26" s="224"/>
      <c r="B26" s="225"/>
      <c r="C26" s="102"/>
      <c r="D26" s="101"/>
      <c r="E26" s="101"/>
      <c r="F26" s="101"/>
      <c r="G26" s="100"/>
      <c r="H26" s="99"/>
      <c r="I26" s="218">
        <v>0</v>
      </c>
      <c r="J26" s="83"/>
      <c r="K26" s="224"/>
      <c r="L26" s="225"/>
      <c r="M26" s="102"/>
      <c r="N26" s="101"/>
      <c r="O26" s="101"/>
      <c r="P26" s="101"/>
      <c r="Q26" s="100"/>
      <c r="R26" s="99"/>
      <c r="S26" s="218">
        <v>1</v>
      </c>
    </row>
    <row r="27" spans="1:19" ht="15.75" customHeight="1" thickBot="1">
      <c r="A27" s="214">
        <v>1238</v>
      </c>
      <c r="B27" s="215"/>
      <c r="C27" s="98" t="s">
        <v>14</v>
      </c>
      <c r="D27" s="97">
        <v>279</v>
      </c>
      <c r="E27" s="96">
        <v>143</v>
      </c>
      <c r="F27" s="95">
        <v>4</v>
      </c>
      <c r="G27" s="94">
        <v>422</v>
      </c>
      <c r="H27" s="44">
        <v>0</v>
      </c>
      <c r="I27" s="219"/>
      <c r="J27" s="83"/>
      <c r="K27" s="214">
        <v>24158</v>
      </c>
      <c r="L27" s="215"/>
      <c r="M27" s="98" t="s">
        <v>14</v>
      </c>
      <c r="N27" s="97">
        <v>317</v>
      </c>
      <c r="O27" s="96">
        <v>133</v>
      </c>
      <c r="P27" s="95">
        <v>5</v>
      </c>
      <c r="Q27" s="94">
        <v>450</v>
      </c>
      <c r="R27" s="44">
        <v>2</v>
      </c>
      <c r="S27" s="219"/>
    </row>
    <row r="28" spans="1:19" ht="12.75" customHeight="1" thickTop="1">
      <c r="A28" s="226" t="s">
        <v>99</v>
      </c>
      <c r="B28" s="227"/>
      <c r="C28" s="121" t="s">
        <v>94</v>
      </c>
      <c r="D28" s="118">
        <v>155</v>
      </c>
      <c r="E28" s="117">
        <v>52</v>
      </c>
      <c r="F28" s="120">
        <v>6</v>
      </c>
      <c r="G28" s="116">
        <v>207</v>
      </c>
      <c r="H28" s="115">
        <v>0</v>
      </c>
      <c r="I28" s="108"/>
      <c r="J28" s="83"/>
      <c r="K28" s="226" t="s">
        <v>98</v>
      </c>
      <c r="L28" s="227"/>
      <c r="M28" s="119" t="s">
        <v>94</v>
      </c>
      <c r="N28" s="118">
        <v>149</v>
      </c>
      <c r="O28" s="117">
        <v>80</v>
      </c>
      <c r="P28" s="117">
        <v>1</v>
      </c>
      <c r="Q28" s="116">
        <v>229</v>
      </c>
      <c r="R28" s="115">
        <v>1</v>
      </c>
      <c r="S28" s="108"/>
    </row>
    <row r="29" spans="1:19" ht="12.75" customHeight="1">
      <c r="A29" s="222"/>
      <c r="B29" s="223"/>
      <c r="C29" s="113" t="s">
        <v>93</v>
      </c>
      <c r="D29" s="112">
        <v>155</v>
      </c>
      <c r="E29" s="111">
        <v>52</v>
      </c>
      <c r="F29" s="114">
        <v>3</v>
      </c>
      <c r="G29" s="110">
        <v>207</v>
      </c>
      <c r="H29" s="109">
        <v>1</v>
      </c>
      <c r="I29" s="108"/>
      <c r="J29" s="83"/>
      <c r="K29" s="222"/>
      <c r="L29" s="223"/>
      <c r="M29" s="113" t="s">
        <v>93</v>
      </c>
      <c r="N29" s="112">
        <v>139</v>
      </c>
      <c r="O29" s="111">
        <v>41</v>
      </c>
      <c r="P29" s="111">
        <v>9</v>
      </c>
      <c r="Q29" s="110">
        <v>180</v>
      </c>
      <c r="R29" s="109">
        <v>0</v>
      </c>
      <c r="S29" s="108"/>
    </row>
    <row r="30" spans="1:19" ht="9.75" customHeight="1">
      <c r="A30" s="224" t="s">
        <v>97</v>
      </c>
      <c r="B30" s="225"/>
      <c r="C30" s="107"/>
      <c r="D30" s="106"/>
      <c r="E30" s="106"/>
      <c r="F30" s="106"/>
      <c r="G30" s="105"/>
      <c r="H30" s="104"/>
      <c r="I30" s="103"/>
      <c r="J30" s="83"/>
      <c r="K30" s="224" t="s">
        <v>43</v>
      </c>
      <c r="L30" s="225"/>
      <c r="M30" s="107"/>
      <c r="N30" s="106"/>
      <c r="O30" s="106"/>
      <c r="P30" s="106"/>
      <c r="Q30" s="105"/>
      <c r="R30" s="104"/>
      <c r="S30" s="103"/>
    </row>
    <row r="31" spans="1:19" ht="9.75" customHeight="1" thickBot="1">
      <c r="A31" s="224"/>
      <c r="B31" s="225"/>
      <c r="C31" s="102"/>
      <c r="D31" s="101"/>
      <c r="E31" s="101"/>
      <c r="F31" s="101"/>
      <c r="G31" s="100"/>
      <c r="H31" s="99"/>
      <c r="I31" s="218">
        <v>1</v>
      </c>
      <c r="J31" s="83"/>
      <c r="K31" s="224"/>
      <c r="L31" s="225"/>
      <c r="M31" s="102"/>
      <c r="N31" s="101"/>
      <c r="O31" s="101"/>
      <c r="P31" s="101"/>
      <c r="Q31" s="100"/>
      <c r="R31" s="99"/>
      <c r="S31" s="218">
        <v>0</v>
      </c>
    </row>
    <row r="32" spans="1:19" ht="15.75" customHeight="1" thickBot="1">
      <c r="A32" s="214">
        <v>1180</v>
      </c>
      <c r="B32" s="215"/>
      <c r="C32" s="98" t="s">
        <v>14</v>
      </c>
      <c r="D32" s="97">
        <v>310</v>
      </c>
      <c r="E32" s="96">
        <v>104</v>
      </c>
      <c r="F32" s="95">
        <v>9</v>
      </c>
      <c r="G32" s="94">
        <v>414</v>
      </c>
      <c r="H32" s="44">
        <v>1</v>
      </c>
      <c r="I32" s="219"/>
      <c r="J32" s="83"/>
      <c r="K32" s="214">
        <v>845</v>
      </c>
      <c r="L32" s="215"/>
      <c r="M32" s="98" t="s">
        <v>14</v>
      </c>
      <c r="N32" s="97">
        <v>288</v>
      </c>
      <c r="O32" s="96">
        <v>121</v>
      </c>
      <c r="P32" s="95">
        <v>10</v>
      </c>
      <c r="Q32" s="94">
        <v>409</v>
      </c>
      <c r="R32" s="44">
        <v>1</v>
      </c>
      <c r="S32" s="219"/>
    </row>
    <row r="33" spans="1:19" ht="12.75" customHeight="1" thickTop="1">
      <c r="A33" s="226" t="s">
        <v>96</v>
      </c>
      <c r="B33" s="227"/>
      <c r="C33" s="121" t="s">
        <v>94</v>
      </c>
      <c r="D33" s="118">
        <v>139</v>
      </c>
      <c r="E33" s="117">
        <v>81</v>
      </c>
      <c r="F33" s="120">
        <v>2</v>
      </c>
      <c r="G33" s="116">
        <v>220</v>
      </c>
      <c r="H33" s="115">
        <v>0</v>
      </c>
      <c r="I33" s="108"/>
      <c r="J33" s="83"/>
      <c r="K33" s="226" t="s">
        <v>95</v>
      </c>
      <c r="L33" s="227"/>
      <c r="M33" s="119" t="s">
        <v>94</v>
      </c>
      <c r="N33" s="118">
        <v>155</v>
      </c>
      <c r="O33" s="117">
        <v>71</v>
      </c>
      <c r="P33" s="117">
        <v>2</v>
      </c>
      <c r="Q33" s="116">
        <v>226</v>
      </c>
      <c r="R33" s="115">
        <v>1</v>
      </c>
      <c r="S33" s="108"/>
    </row>
    <row r="34" spans="1:19" ht="12.75" customHeight="1">
      <c r="A34" s="222"/>
      <c r="B34" s="223"/>
      <c r="C34" s="113" t="s">
        <v>93</v>
      </c>
      <c r="D34" s="112">
        <v>141</v>
      </c>
      <c r="E34" s="111">
        <v>71</v>
      </c>
      <c r="F34" s="114">
        <v>3</v>
      </c>
      <c r="G34" s="110">
        <v>212</v>
      </c>
      <c r="H34" s="109">
        <v>1</v>
      </c>
      <c r="I34" s="108"/>
      <c r="J34" s="83"/>
      <c r="K34" s="222"/>
      <c r="L34" s="223"/>
      <c r="M34" s="113" t="s">
        <v>93</v>
      </c>
      <c r="N34" s="112">
        <v>149</v>
      </c>
      <c r="O34" s="111">
        <v>62</v>
      </c>
      <c r="P34" s="111">
        <v>4</v>
      </c>
      <c r="Q34" s="110">
        <v>211</v>
      </c>
      <c r="R34" s="109">
        <v>0</v>
      </c>
      <c r="S34" s="108"/>
    </row>
    <row r="35" spans="1:19" ht="9.75" customHeight="1">
      <c r="A35" s="224" t="s">
        <v>43</v>
      </c>
      <c r="B35" s="225"/>
      <c r="C35" s="107"/>
      <c r="D35" s="106"/>
      <c r="E35" s="106"/>
      <c r="F35" s="106"/>
      <c r="G35" s="105"/>
      <c r="H35" s="104"/>
      <c r="I35" s="103"/>
      <c r="J35" s="83"/>
      <c r="K35" s="224" t="s">
        <v>92</v>
      </c>
      <c r="L35" s="225"/>
      <c r="M35" s="107"/>
      <c r="N35" s="106"/>
      <c r="O35" s="106"/>
      <c r="P35" s="106"/>
      <c r="Q35" s="105"/>
      <c r="R35" s="104"/>
      <c r="S35" s="103"/>
    </row>
    <row r="36" spans="1:19" ht="9.75" customHeight="1" thickBot="1">
      <c r="A36" s="224"/>
      <c r="B36" s="225"/>
      <c r="C36" s="102"/>
      <c r="D36" s="101"/>
      <c r="E36" s="101"/>
      <c r="F36" s="101"/>
      <c r="G36" s="100"/>
      <c r="H36" s="99"/>
      <c r="I36" s="218">
        <v>0</v>
      </c>
      <c r="J36" s="83"/>
      <c r="K36" s="224"/>
      <c r="L36" s="225"/>
      <c r="M36" s="102"/>
      <c r="N36" s="101"/>
      <c r="O36" s="101"/>
      <c r="P36" s="101"/>
      <c r="Q36" s="100"/>
      <c r="R36" s="99"/>
      <c r="S36" s="218">
        <v>1</v>
      </c>
    </row>
    <row r="37" spans="1:19" ht="15.75" customHeight="1" thickBot="1">
      <c r="A37" s="214">
        <v>17967</v>
      </c>
      <c r="B37" s="215"/>
      <c r="C37" s="98" t="s">
        <v>14</v>
      </c>
      <c r="D37" s="97">
        <v>280</v>
      </c>
      <c r="E37" s="96">
        <v>152</v>
      </c>
      <c r="F37" s="95">
        <v>5</v>
      </c>
      <c r="G37" s="94">
        <v>432</v>
      </c>
      <c r="H37" s="44">
        <v>1</v>
      </c>
      <c r="I37" s="219"/>
      <c r="J37" s="83"/>
      <c r="K37" s="214">
        <v>18624</v>
      </c>
      <c r="L37" s="215"/>
      <c r="M37" s="98" t="s">
        <v>14</v>
      </c>
      <c r="N37" s="97">
        <v>304</v>
      </c>
      <c r="O37" s="96">
        <v>133</v>
      </c>
      <c r="P37" s="95">
        <v>6</v>
      </c>
      <c r="Q37" s="94">
        <v>437</v>
      </c>
      <c r="R37" s="44">
        <v>1</v>
      </c>
      <c r="S37" s="219"/>
    </row>
    <row r="38" spans="1:19" ht="4.5" customHeight="1" thickBot="1" thickTop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</row>
    <row r="39" spans="1:19" ht="19.5" customHeight="1" thickBot="1">
      <c r="A39" s="93">
        <v>6</v>
      </c>
      <c r="B39" s="92"/>
      <c r="C39" s="91" t="s">
        <v>17</v>
      </c>
      <c r="D39" s="90">
        <v>1732</v>
      </c>
      <c r="E39" s="89">
        <v>816</v>
      </c>
      <c r="F39" s="88">
        <v>24</v>
      </c>
      <c r="G39" s="87">
        <v>2548</v>
      </c>
      <c r="H39" s="87">
        <v>6</v>
      </c>
      <c r="I39" s="86">
        <v>2</v>
      </c>
      <c r="J39" s="83"/>
      <c r="K39" s="93">
        <v>6</v>
      </c>
      <c r="L39" s="92"/>
      <c r="M39" s="91" t="s">
        <v>17</v>
      </c>
      <c r="N39" s="90">
        <v>1763</v>
      </c>
      <c r="O39" s="89">
        <v>759</v>
      </c>
      <c r="P39" s="88">
        <v>44</v>
      </c>
      <c r="Q39" s="87">
        <v>2522</v>
      </c>
      <c r="R39" s="87">
        <v>6</v>
      </c>
      <c r="S39" s="86">
        <v>0</v>
      </c>
    </row>
    <row r="40" spans="1:19" ht="4.5" customHeight="1" thickBo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</row>
    <row r="41" spans="1:19" ht="21.75" customHeight="1" thickBot="1">
      <c r="A41" s="85"/>
      <c r="B41" s="84" t="s">
        <v>18</v>
      </c>
      <c r="C41" s="234" t="s">
        <v>44</v>
      </c>
      <c r="D41" s="234"/>
      <c r="E41" s="234"/>
      <c r="F41" s="83"/>
      <c r="G41" s="235" t="s">
        <v>19</v>
      </c>
      <c r="H41" s="236"/>
      <c r="I41" s="82">
        <v>5</v>
      </c>
      <c r="J41" s="83"/>
      <c r="K41" s="85"/>
      <c r="L41" s="84" t="s">
        <v>18</v>
      </c>
      <c r="M41" s="234" t="s">
        <v>91</v>
      </c>
      <c r="N41" s="234"/>
      <c r="O41" s="234"/>
      <c r="P41" s="83"/>
      <c r="Q41" s="235" t="s">
        <v>19</v>
      </c>
      <c r="R41" s="236"/>
      <c r="S41" s="82">
        <v>3</v>
      </c>
    </row>
    <row r="42" spans="1:19" ht="19.5" customHeight="1">
      <c r="A42" s="32"/>
      <c r="B42" s="33" t="s">
        <v>20</v>
      </c>
      <c r="C42" s="192"/>
      <c r="D42" s="192"/>
      <c r="E42" s="192"/>
      <c r="F42" s="81"/>
      <c r="G42" s="81"/>
      <c r="H42" s="81"/>
      <c r="I42" s="81"/>
      <c r="J42" s="81"/>
      <c r="K42" s="32"/>
      <c r="L42" s="33" t="s">
        <v>20</v>
      </c>
      <c r="M42" s="192"/>
      <c r="N42" s="192"/>
      <c r="O42" s="192"/>
      <c r="P42" s="80"/>
      <c r="Q42" s="79"/>
      <c r="R42" s="79"/>
      <c r="S42" s="79"/>
    </row>
    <row r="43" spans="1:19" ht="24.75" customHeight="1">
      <c r="A43" s="33" t="s">
        <v>21</v>
      </c>
      <c r="B43" s="33" t="s">
        <v>22</v>
      </c>
      <c r="C43" s="237" t="s">
        <v>90</v>
      </c>
      <c r="D43" s="237"/>
      <c r="E43" s="237"/>
      <c r="F43" s="237"/>
      <c r="G43" s="237"/>
      <c r="H43" s="237"/>
      <c r="I43" s="33"/>
      <c r="J43" s="33"/>
      <c r="K43" s="33" t="s">
        <v>23</v>
      </c>
      <c r="L43" s="238" t="s">
        <v>89</v>
      </c>
      <c r="M43" s="238"/>
      <c r="N43" s="1"/>
      <c r="O43" s="33" t="s">
        <v>20</v>
      </c>
      <c r="P43" s="193"/>
      <c r="Q43" s="193"/>
      <c r="R43" s="193"/>
      <c r="S43" s="193"/>
    </row>
    <row r="44" spans="1:19" ht="9.75" customHeight="1">
      <c r="A44" s="33"/>
      <c r="B44" s="33"/>
      <c r="C44" s="77"/>
      <c r="D44" s="77"/>
      <c r="E44" s="77"/>
      <c r="F44" s="77"/>
      <c r="G44" s="77"/>
      <c r="H44" s="77"/>
      <c r="I44" s="33"/>
      <c r="J44" s="33"/>
      <c r="K44" s="33"/>
      <c r="L44" s="78"/>
      <c r="M44" s="78"/>
      <c r="N44" s="1"/>
      <c r="O44" s="33"/>
      <c r="P44" s="77"/>
      <c r="Q44" s="77"/>
      <c r="R44" s="77"/>
      <c r="S44" s="77"/>
    </row>
    <row r="45" ht="30" customHeight="1">
      <c r="A45" s="76" t="s">
        <v>88</v>
      </c>
    </row>
    <row r="46" spans="2:11" ht="19.5" customHeight="1">
      <c r="B46" s="75" t="s">
        <v>87</v>
      </c>
      <c r="C46" s="230" t="s">
        <v>86</v>
      </c>
      <c r="D46" s="230"/>
      <c r="I46" s="75" t="s">
        <v>85</v>
      </c>
      <c r="J46" s="231">
        <v>23</v>
      </c>
      <c r="K46" s="231"/>
    </row>
    <row r="47" spans="2:19" ht="19.5" customHeight="1">
      <c r="B47" s="75" t="s">
        <v>84</v>
      </c>
      <c r="C47" s="228" t="s">
        <v>83</v>
      </c>
      <c r="D47" s="228"/>
      <c r="I47" s="75" t="s">
        <v>82</v>
      </c>
      <c r="J47" s="229">
        <v>2</v>
      </c>
      <c r="K47" s="229"/>
      <c r="P47" s="75" t="s">
        <v>81</v>
      </c>
      <c r="Q47" s="232">
        <v>44080</v>
      </c>
      <c r="R47" s="233"/>
      <c r="S47" s="233"/>
    </row>
    <row r="48" ht="9.75" customHeight="1"/>
    <row r="49" spans="1:19" ht="15" customHeight="1">
      <c r="A49" s="239" t="s">
        <v>29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1"/>
    </row>
    <row r="50" spans="1:19" ht="90" customHeight="1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4"/>
    </row>
    <row r="51" ht="4.5" customHeight="1"/>
    <row r="52" spans="1:19" ht="15" customHeight="1">
      <c r="A52" s="184" t="s">
        <v>30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6"/>
    </row>
    <row r="53" spans="1:19" ht="6.75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18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18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18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18" customHeight="1">
      <c r="A57" s="11"/>
      <c r="B57" s="195"/>
      <c r="C57" s="196"/>
      <c r="D57" s="73"/>
      <c r="E57" s="195"/>
      <c r="F57" s="197"/>
      <c r="G57" s="197"/>
      <c r="H57" s="196"/>
      <c r="I57" s="73"/>
      <c r="J57" s="74"/>
      <c r="K57" s="9"/>
      <c r="L57" s="195"/>
      <c r="M57" s="196"/>
      <c r="N57" s="73"/>
      <c r="O57" s="195"/>
      <c r="P57" s="197"/>
      <c r="Q57" s="197"/>
      <c r="R57" s="196"/>
      <c r="S57" s="72"/>
    </row>
    <row r="58" spans="1:19" ht="18" customHeight="1">
      <c r="A58" s="11"/>
      <c r="B58" s="195"/>
      <c r="C58" s="196"/>
      <c r="D58" s="73"/>
      <c r="E58" s="195"/>
      <c r="F58" s="197"/>
      <c r="G58" s="197"/>
      <c r="H58" s="196"/>
      <c r="I58" s="73"/>
      <c r="J58" s="74"/>
      <c r="K58" s="9"/>
      <c r="L58" s="195"/>
      <c r="M58" s="196"/>
      <c r="N58" s="73"/>
      <c r="O58" s="195"/>
      <c r="P58" s="197"/>
      <c r="Q58" s="197"/>
      <c r="R58" s="196"/>
      <c r="S58" s="72"/>
    </row>
    <row r="59" spans="1:19" ht="11.25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spans="1:19" ht="3.75" customHeight="1">
      <c r="A60" s="27"/>
      <c r="B60" s="10"/>
      <c r="C60" s="10"/>
      <c r="D60" s="10"/>
      <c r="E60" s="10"/>
      <c r="F60" s="10"/>
      <c r="G60" s="10"/>
      <c r="H60" s="10"/>
      <c r="I60" s="10"/>
      <c r="J60" s="10"/>
      <c r="K60" s="27"/>
      <c r="L60" s="10"/>
      <c r="M60" s="10"/>
      <c r="N60" s="10"/>
      <c r="O60" s="10"/>
      <c r="P60" s="10"/>
      <c r="Q60" s="10"/>
      <c r="R60" s="10"/>
      <c r="S60" s="10"/>
    </row>
    <row r="61" spans="1:19" ht="19.5" customHeight="1">
      <c r="A61" s="247" t="s">
        <v>36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9"/>
    </row>
    <row r="62" spans="1:19" ht="90" customHeight="1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2"/>
    </row>
    <row r="63" ht="4.5" customHeight="1"/>
    <row r="64" spans="1:19" ht="15" customHeight="1">
      <c r="A64" s="239" t="s">
        <v>37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1"/>
    </row>
    <row r="65" spans="1:19" ht="90" customHeight="1">
      <c r="A65" s="242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4"/>
    </row>
    <row r="66" spans="1:8" ht="30" customHeight="1">
      <c r="A66" s="245" t="s">
        <v>80</v>
      </c>
      <c r="B66" s="245"/>
      <c r="C66" s="246"/>
      <c r="D66" s="246"/>
      <c r="E66" s="246"/>
      <c r="F66" s="246"/>
      <c r="G66" s="246"/>
      <c r="H66" s="246"/>
    </row>
  </sheetData>
  <sheetProtection/>
  <mergeCells count="94">
    <mergeCell ref="A65:S65"/>
    <mergeCell ref="A66:B66"/>
    <mergeCell ref="C66:H66"/>
    <mergeCell ref="A61:S61"/>
    <mergeCell ref="A62:S62"/>
    <mergeCell ref="E58:H58"/>
    <mergeCell ref="L58:M58"/>
    <mergeCell ref="O58:R58"/>
    <mergeCell ref="A64:S64"/>
    <mergeCell ref="B58:C58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M5:M6"/>
    <mergeCell ref="N5:Q5"/>
    <mergeCell ref="A6:B6"/>
    <mergeCell ref="K6:L6"/>
    <mergeCell ref="K12:L12"/>
    <mergeCell ref="A5:B5"/>
    <mergeCell ref="C5:C6"/>
    <mergeCell ref="D5:G5"/>
    <mergeCell ref="K5:L5"/>
    <mergeCell ref="Q1:S1"/>
    <mergeCell ref="B3:I3"/>
    <mergeCell ref="L3:S3"/>
    <mergeCell ref="B1:C2"/>
    <mergeCell ref="D1:I1"/>
    <mergeCell ref="L1:N1"/>
    <mergeCell ref="O1:P1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69" t="s">
        <v>0</v>
      </c>
      <c r="C1" s="169"/>
      <c r="D1" s="171" t="s">
        <v>1</v>
      </c>
      <c r="E1" s="171"/>
      <c r="F1" s="171"/>
      <c r="G1" s="171"/>
      <c r="H1" s="171"/>
      <c r="I1" s="171"/>
      <c r="K1" s="30" t="s">
        <v>2</v>
      </c>
      <c r="L1" s="165" t="s">
        <v>140</v>
      </c>
      <c r="M1" s="165"/>
      <c r="N1" s="165"/>
      <c r="O1" s="166" t="s">
        <v>3</v>
      </c>
      <c r="P1" s="166"/>
      <c r="Q1" s="167">
        <v>43353</v>
      </c>
      <c r="R1" s="168"/>
      <c r="S1" s="168"/>
    </row>
    <row r="2" spans="2:3" ht="6" customHeight="1" thickBot="1">
      <c r="B2" s="170"/>
      <c r="C2" s="170"/>
    </row>
    <row r="3" spans="1:19" ht="19.5" customHeight="1" thickBot="1">
      <c r="A3" s="70" t="s">
        <v>4</v>
      </c>
      <c r="B3" s="162" t="s">
        <v>139</v>
      </c>
      <c r="C3" s="163"/>
      <c r="D3" s="163"/>
      <c r="E3" s="163"/>
      <c r="F3" s="163"/>
      <c r="G3" s="163"/>
      <c r="H3" s="163"/>
      <c r="I3" s="164"/>
      <c r="K3" s="70" t="s">
        <v>5</v>
      </c>
      <c r="L3" s="162" t="s">
        <v>138</v>
      </c>
      <c r="M3" s="163"/>
      <c r="N3" s="163"/>
      <c r="O3" s="163"/>
      <c r="P3" s="163"/>
      <c r="Q3" s="163"/>
      <c r="R3" s="163"/>
      <c r="S3" s="164"/>
    </row>
    <row r="4" ht="4.5" customHeight="1" thickBot="1"/>
    <row r="5" spans="1:19" ht="12.75" customHeight="1">
      <c r="A5" s="155" t="s">
        <v>6</v>
      </c>
      <c r="B5" s="156"/>
      <c r="C5" s="153" t="s">
        <v>7</v>
      </c>
      <c r="D5" s="159" t="s">
        <v>8</v>
      </c>
      <c r="E5" s="160"/>
      <c r="F5" s="160"/>
      <c r="G5" s="161"/>
      <c r="H5" s="151" t="s">
        <v>9</v>
      </c>
      <c r="I5" s="152"/>
      <c r="K5" s="155" t="s">
        <v>6</v>
      </c>
      <c r="L5" s="156"/>
      <c r="M5" s="153" t="s">
        <v>7</v>
      </c>
      <c r="N5" s="159" t="s">
        <v>8</v>
      </c>
      <c r="O5" s="160"/>
      <c r="P5" s="160"/>
      <c r="Q5" s="161"/>
      <c r="R5" s="151" t="s">
        <v>9</v>
      </c>
      <c r="S5" s="152"/>
    </row>
    <row r="6" spans="1:19" ht="12.75" customHeight="1" thickBot="1">
      <c r="A6" s="157" t="s">
        <v>10</v>
      </c>
      <c r="B6" s="158"/>
      <c r="C6" s="154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57" t="s">
        <v>10</v>
      </c>
      <c r="L6" s="158"/>
      <c r="M6" s="154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39" t="s">
        <v>98</v>
      </c>
      <c r="B8" s="140"/>
      <c r="C8" s="63">
        <v>1</v>
      </c>
      <c r="D8" s="62">
        <v>154</v>
      </c>
      <c r="E8" s="61">
        <v>62</v>
      </c>
      <c r="F8" s="61">
        <v>3</v>
      </c>
      <c r="G8" s="60">
        <f>IF(AND(ISBLANK(D8),ISBLANK(E8)),"",D8+E8)</f>
        <v>216</v>
      </c>
      <c r="H8" s="59">
        <f>IF(OR(ISNUMBER($G8),ISNUMBER($Q8)),(SIGN(N($G8)-N($Q8))+1)/2,"")</f>
        <v>0</v>
      </c>
      <c r="I8" s="53"/>
      <c r="K8" s="139" t="s">
        <v>137</v>
      </c>
      <c r="L8" s="140"/>
      <c r="M8" s="63">
        <v>1</v>
      </c>
      <c r="N8" s="62">
        <v>147</v>
      </c>
      <c r="O8" s="61">
        <v>77</v>
      </c>
      <c r="P8" s="61">
        <v>2</v>
      </c>
      <c r="Q8" s="60">
        <f>IF(AND(ISBLANK(N8),ISBLANK(O8)),"",N8+O8)</f>
        <v>224</v>
      </c>
      <c r="R8" s="59">
        <f>IF(ISNUMBER($H8),1-$H8,"")</f>
        <v>1</v>
      </c>
      <c r="S8" s="53"/>
    </row>
    <row r="9" spans="1:19" ht="12.75" customHeight="1">
      <c r="A9" s="141"/>
      <c r="B9" s="142"/>
      <c r="C9" s="58">
        <v>2</v>
      </c>
      <c r="D9" s="57">
        <v>131</v>
      </c>
      <c r="E9" s="56">
        <v>63</v>
      </c>
      <c r="F9" s="56">
        <v>2</v>
      </c>
      <c r="G9" s="55">
        <f>IF(AND(ISBLANK(D9),ISBLANK(E9)),"",D9+E9)</f>
        <v>194</v>
      </c>
      <c r="H9" s="54">
        <f>IF(OR(ISNUMBER($G9),ISNUMBER($Q9)),(SIGN(N($G9)-N($Q9))+1)/2,"")</f>
        <v>0</v>
      </c>
      <c r="I9" s="53"/>
      <c r="K9" s="141"/>
      <c r="L9" s="142"/>
      <c r="M9" s="58">
        <v>2</v>
      </c>
      <c r="N9" s="57">
        <v>158</v>
      </c>
      <c r="O9" s="56">
        <v>66</v>
      </c>
      <c r="P9" s="56">
        <v>1</v>
      </c>
      <c r="Q9" s="55">
        <f>IF(AND(ISBLANK(N9),ISBLANK(O9)),"",N9+O9)</f>
        <v>224</v>
      </c>
      <c r="R9" s="54">
        <f>IF(ISNUMBER($H9),1-$H9,"")</f>
        <v>1</v>
      </c>
      <c r="S9" s="53"/>
    </row>
    <row r="10" spans="1:19" ht="12.75" customHeight="1" thickBot="1">
      <c r="A10" s="143" t="s">
        <v>136</v>
      </c>
      <c r="B10" s="144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43" t="s">
        <v>135</v>
      </c>
      <c r="L10" s="144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45"/>
      <c r="B11" s="146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149">
        <f>IF(ISNUMBER(H12),(SIGN(1000*($H12-$R12)+$G12-$Q12)+1)/2,"")</f>
        <v>0</v>
      </c>
      <c r="K11" s="145"/>
      <c r="L11" s="146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149">
        <f>IF(ISNUMBER($I11),1-$I11,"")</f>
        <v>1</v>
      </c>
    </row>
    <row r="12" spans="1:19" ht="15.75" customHeight="1" thickBot="1">
      <c r="A12" s="147">
        <v>10877</v>
      </c>
      <c r="B12" s="148"/>
      <c r="C12" s="47" t="s">
        <v>14</v>
      </c>
      <c r="D12" s="44">
        <f>IF(ISNUMBER($G12),SUM(D8:D11),"")</f>
        <v>285</v>
      </c>
      <c r="E12" s="46">
        <f>IF(ISNUMBER($G12),SUM(E8:E11),"")</f>
        <v>125</v>
      </c>
      <c r="F12" s="46">
        <f>IF(ISNUMBER($G12),SUM(F8:F11),"")</f>
        <v>5</v>
      </c>
      <c r="G12" s="45">
        <f>IF(SUM($G8:$G11)+SUM($Q8:$Q11)&gt;0,SUM(G8:G11),"")</f>
        <v>410</v>
      </c>
      <c r="H12" s="44">
        <f>IF(ISNUMBER($G12),SUM(H8:H11),"")</f>
        <v>0</v>
      </c>
      <c r="I12" s="150"/>
      <c r="K12" s="147">
        <v>22424</v>
      </c>
      <c r="L12" s="148"/>
      <c r="M12" s="47" t="s">
        <v>14</v>
      </c>
      <c r="N12" s="44">
        <f>IF(ISNUMBER($G12),SUM(N8:N11),"")</f>
        <v>305</v>
      </c>
      <c r="O12" s="46">
        <f>IF(ISNUMBER($G12),SUM(O8:O11),"")</f>
        <v>143</v>
      </c>
      <c r="P12" s="46">
        <f>IF(ISNUMBER($G12),SUM(P8:P11),"")</f>
        <v>3</v>
      </c>
      <c r="Q12" s="45">
        <f>IF(SUM($G8:$G11)+SUM($Q8:$Q11)&gt;0,SUM(Q8:Q11),"")</f>
        <v>448</v>
      </c>
      <c r="R12" s="44">
        <f>IF(ISNUMBER($G12),SUM(R8:R11),"")</f>
        <v>2</v>
      </c>
      <c r="S12" s="150"/>
    </row>
    <row r="13" spans="1:19" ht="12.75" customHeight="1">
      <c r="A13" s="139" t="s">
        <v>132</v>
      </c>
      <c r="B13" s="140"/>
      <c r="C13" s="63">
        <v>1</v>
      </c>
      <c r="D13" s="62">
        <v>149</v>
      </c>
      <c r="E13" s="61">
        <v>71</v>
      </c>
      <c r="F13" s="61">
        <v>1</v>
      </c>
      <c r="G13" s="60">
        <f>IF(AND(ISBLANK(D13),ISBLANK(E13)),"",D13+E13)</f>
        <v>220</v>
      </c>
      <c r="H13" s="59">
        <f>IF(OR(ISNUMBER($G13),ISNUMBER($Q13)),(SIGN(N($G13)-N($Q13))+1)/2,"")</f>
        <v>0</v>
      </c>
      <c r="I13" s="53"/>
      <c r="K13" s="139" t="s">
        <v>134</v>
      </c>
      <c r="L13" s="140"/>
      <c r="M13" s="63">
        <v>1</v>
      </c>
      <c r="N13" s="62">
        <v>152</v>
      </c>
      <c r="O13" s="61">
        <v>79</v>
      </c>
      <c r="P13" s="61">
        <v>3</v>
      </c>
      <c r="Q13" s="60">
        <f>IF(AND(ISBLANK(N13),ISBLANK(O13)),"",N13+O13)</f>
        <v>231</v>
      </c>
      <c r="R13" s="59">
        <f>IF(ISNUMBER($H13),1-$H13,"")</f>
        <v>1</v>
      </c>
      <c r="S13" s="53"/>
    </row>
    <row r="14" spans="1:19" ht="12.75" customHeight="1">
      <c r="A14" s="141"/>
      <c r="B14" s="142"/>
      <c r="C14" s="58">
        <v>2</v>
      </c>
      <c r="D14" s="57">
        <v>149</v>
      </c>
      <c r="E14" s="56">
        <v>70</v>
      </c>
      <c r="F14" s="56">
        <v>3</v>
      </c>
      <c r="G14" s="55">
        <f>IF(AND(ISBLANK(D14),ISBLANK(E14)),"",D14+E14)</f>
        <v>219</v>
      </c>
      <c r="H14" s="54">
        <f>IF(OR(ISNUMBER($G14),ISNUMBER($Q14)),(SIGN(N($G14)-N($Q14))+1)/2,"")</f>
        <v>1</v>
      </c>
      <c r="I14" s="53"/>
      <c r="K14" s="141"/>
      <c r="L14" s="142"/>
      <c r="M14" s="58">
        <v>2</v>
      </c>
      <c r="N14" s="57">
        <v>142</v>
      </c>
      <c r="O14" s="56">
        <v>71</v>
      </c>
      <c r="P14" s="56">
        <v>3</v>
      </c>
      <c r="Q14" s="55">
        <f>IF(AND(ISBLANK(N14),ISBLANK(O14)),"",N14+O14)</f>
        <v>213</v>
      </c>
      <c r="R14" s="54">
        <f>IF(ISNUMBER($H14),1-$H14,"")</f>
        <v>0</v>
      </c>
      <c r="S14" s="53"/>
    </row>
    <row r="15" spans="1:19" ht="12.75" customHeight="1" thickBot="1">
      <c r="A15" s="143" t="s">
        <v>70</v>
      </c>
      <c r="B15" s="144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43" t="s">
        <v>133</v>
      </c>
      <c r="L15" s="144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45"/>
      <c r="B16" s="146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149">
        <f>IF(ISNUMBER(H17),(SIGN(1000*($H17-$R17)+$G17-$Q17)+1)/2,"")</f>
        <v>0</v>
      </c>
      <c r="K16" s="145"/>
      <c r="L16" s="146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149">
        <f>IF(ISNUMBER($I16),1-$I16,"")</f>
        <v>1</v>
      </c>
    </row>
    <row r="17" spans="1:19" ht="15.75" customHeight="1" thickBot="1">
      <c r="A17" s="147">
        <v>893</v>
      </c>
      <c r="B17" s="148"/>
      <c r="C17" s="47" t="s">
        <v>14</v>
      </c>
      <c r="D17" s="44">
        <f>IF(ISNUMBER($G17),SUM(D13:D16),"")</f>
        <v>298</v>
      </c>
      <c r="E17" s="46">
        <f>IF(ISNUMBER($G17),SUM(E13:E16),"")</f>
        <v>141</v>
      </c>
      <c r="F17" s="46">
        <f>IF(ISNUMBER($G17),SUM(F13:F16),"")</f>
        <v>4</v>
      </c>
      <c r="G17" s="45">
        <f>IF(SUM($G13:$G16)+SUM($Q13:$Q16)&gt;0,SUM(G13:G16),"")</f>
        <v>439</v>
      </c>
      <c r="H17" s="44">
        <f>IF(ISNUMBER($G17),SUM(H13:H16),"")</f>
        <v>1</v>
      </c>
      <c r="I17" s="150"/>
      <c r="K17" s="147">
        <v>10072</v>
      </c>
      <c r="L17" s="148"/>
      <c r="M17" s="47" t="s">
        <v>14</v>
      </c>
      <c r="N17" s="44">
        <f>IF(ISNUMBER($G17),SUM(N13:N16),"")</f>
        <v>294</v>
      </c>
      <c r="O17" s="46">
        <f>IF(ISNUMBER($G17),SUM(O13:O16),"")</f>
        <v>150</v>
      </c>
      <c r="P17" s="46">
        <f>IF(ISNUMBER($G17),SUM(P13:P16),"")</f>
        <v>6</v>
      </c>
      <c r="Q17" s="45">
        <f>IF(SUM($G13:$G16)+SUM($Q13:$Q16)&gt;0,SUM(Q13:Q16),"")</f>
        <v>444</v>
      </c>
      <c r="R17" s="44">
        <f>IF(ISNUMBER($G17),SUM(R13:R16),"")</f>
        <v>1</v>
      </c>
      <c r="S17" s="150"/>
    </row>
    <row r="18" spans="1:19" ht="12.75" customHeight="1">
      <c r="A18" s="139" t="s">
        <v>132</v>
      </c>
      <c r="B18" s="140"/>
      <c r="C18" s="63">
        <v>1</v>
      </c>
      <c r="D18" s="62">
        <v>149</v>
      </c>
      <c r="E18" s="61">
        <v>36</v>
      </c>
      <c r="F18" s="61">
        <v>10</v>
      </c>
      <c r="G18" s="60">
        <f>IF(AND(ISBLANK(D18),ISBLANK(E18)),"",D18+E18)</f>
        <v>185</v>
      </c>
      <c r="H18" s="59">
        <f>IF(OR(ISNUMBER($G18),ISNUMBER($Q18)),(SIGN(N($G18)-N($Q18))+1)/2,"")</f>
        <v>0</v>
      </c>
      <c r="I18" s="53"/>
      <c r="K18" s="139" t="s">
        <v>131</v>
      </c>
      <c r="L18" s="140"/>
      <c r="M18" s="63">
        <v>1</v>
      </c>
      <c r="N18" s="62">
        <v>147</v>
      </c>
      <c r="O18" s="61">
        <v>62</v>
      </c>
      <c r="P18" s="61">
        <v>2</v>
      </c>
      <c r="Q18" s="60">
        <f>IF(AND(ISBLANK(N18),ISBLANK(O18)),"",N18+O18)</f>
        <v>209</v>
      </c>
      <c r="R18" s="59">
        <f>IF(ISNUMBER($H18),1-$H18,"")</f>
        <v>1</v>
      </c>
      <c r="S18" s="53"/>
    </row>
    <row r="19" spans="1:19" ht="12.75" customHeight="1">
      <c r="A19" s="141"/>
      <c r="B19" s="142"/>
      <c r="C19" s="58">
        <v>2</v>
      </c>
      <c r="D19" s="57">
        <v>149</v>
      </c>
      <c r="E19" s="56">
        <v>90</v>
      </c>
      <c r="F19" s="56">
        <v>1</v>
      </c>
      <c r="G19" s="55">
        <f>IF(AND(ISBLANK(D19),ISBLANK(E19)),"",D19+E19)</f>
        <v>239</v>
      </c>
      <c r="H19" s="54">
        <f>IF(OR(ISNUMBER($G19),ISNUMBER($Q19)),(SIGN(N($G19)-N($Q19))+1)/2,"")</f>
        <v>1</v>
      </c>
      <c r="I19" s="53"/>
      <c r="K19" s="141"/>
      <c r="L19" s="142"/>
      <c r="M19" s="58">
        <v>2</v>
      </c>
      <c r="N19" s="57">
        <v>151</v>
      </c>
      <c r="O19" s="56">
        <v>76</v>
      </c>
      <c r="P19" s="56">
        <v>1</v>
      </c>
      <c r="Q19" s="55">
        <f>IF(AND(ISBLANK(N19),ISBLANK(O19)),"",N19+O19)</f>
        <v>227</v>
      </c>
      <c r="R19" s="54">
        <f>IF(ISNUMBER($H19),1-$H19,"")</f>
        <v>0</v>
      </c>
      <c r="S19" s="53"/>
    </row>
    <row r="20" spans="1:19" ht="12.75" customHeight="1" thickBot="1">
      <c r="A20" s="143" t="s">
        <v>40</v>
      </c>
      <c r="B20" s="144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43" t="s">
        <v>130</v>
      </c>
      <c r="L20" s="144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45"/>
      <c r="B21" s="146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149">
        <f>IF(ISNUMBER(H22),(SIGN(1000*($H22-$R22)+$G22-$Q22)+1)/2,"")</f>
        <v>0</v>
      </c>
      <c r="K21" s="145"/>
      <c r="L21" s="146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149">
        <f>IF(ISNUMBER($I21),1-$I21,"")</f>
        <v>1</v>
      </c>
    </row>
    <row r="22" spans="1:19" ht="15.75" customHeight="1" thickBot="1">
      <c r="A22" s="147">
        <v>10387</v>
      </c>
      <c r="B22" s="148"/>
      <c r="C22" s="47" t="s">
        <v>14</v>
      </c>
      <c r="D22" s="44">
        <f>IF(ISNUMBER($G22),SUM(D18:D21),"")</f>
        <v>298</v>
      </c>
      <c r="E22" s="46">
        <f>IF(ISNUMBER($G22),SUM(E18:E21),"")</f>
        <v>126</v>
      </c>
      <c r="F22" s="46">
        <f>IF(ISNUMBER($G22),SUM(F18:F21),"")</f>
        <v>11</v>
      </c>
      <c r="G22" s="45">
        <f>IF(SUM($G18:$G21)+SUM($Q18:$Q21)&gt;0,SUM(G18:G21),"")</f>
        <v>424</v>
      </c>
      <c r="H22" s="44">
        <f>IF(ISNUMBER($G22),SUM(H18:H21),"")</f>
        <v>1</v>
      </c>
      <c r="I22" s="150"/>
      <c r="K22" s="147">
        <v>19901</v>
      </c>
      <c r="L22" s="148"/>
      <c r="M22" s="47" t="s">
        <v>14</v>
      </c>
      <c r="N22" s="44">
        <f>IF(ISNUMBER($G22),SUM(N18:N21),"")</f>
        <v>298</v>
      </c>
      <c r="O22" s="46">
        <f>IF(ISNUMBER($G22),SUM(O18:O21),"")</f>
        <v>138</v>
      </c>
      <c r="P22" s="46">
        <f>IF(ISNUMBER($G22),SUM(P18:P21),"")</f>
        <v>3</v>
      </c>
      <c r="Q22" s="45">
        <f>IF(SUM($G18:$G21)+SUM($Q18:$Q21)&gt;0,SUM(Q18:Q21),"")</f>
        <v>436</v>
      </c>
      <c r="R22" s="44">
        <f>IF(ISNUMBER($G22),SUM(R18:R21),"")</f>
        <v>1</v>
      </c>
      <c r="S22" s="150"/>
    </row>
    <row r="23" spans="1:19" ht="12.75" customHeight="1">
      <c r="A23" s="139" t="s">
        <v>129</v>
      </c>
      <c r="B23" s="140"/>
      <c r="C23" s="63">
        <v>1</v>
      </c>
      <c r="D23" s="62">
        <v>143</v>
      </c>
      <c r="E23" s="61">
        <v>61</v>
      </c>
      <c r="F23" s="61">
        <v>3</v>
      </c>
      <c r="G23" s="60">
        <f>IF(AND(ISBLANK(D23),ISBLANK(E23)),"",D23+E23)</f>
        <v>204</v>
      </c>
      <c r="H23" s="59">
        <f>IF(OR(ISNUMBER($G23),ISNUMBER($Q23)),(SIGN(N($G23)-N($Q23))+1)/2,"")</f>
        <v>0</v>
      </c>
      <c r="I23" s="53"/>
      <c r="K23" s="139" t="s">
        <v>128</v>
      </c>
      <c r="L23" s="140"/>
      <c r="M23" s="63">
        <v>1</v>
      </c>
      <c r="N23" s="62">
        <v>145</v>
      </c>
      <c r="O23" s="61">
        <v>79</v>
      </c>
      <c r="P23" s="61">
        <v>1</v>
      </c>
      <c r="Q23" s="60">
        <f>IF(AND(ISBLANK(N23),ISBLANK(O23)),"",N23+O23)</f>
        <v>224</v>
      </c>
      <c r="R23" s="59">
        <f>IF(ISNUMBER($H23),1-$H23,"")</f>
        <v>1</v>
      </c>
      <c r="S23" s="53"/>
    </row>
    <row r="24" spans="1:19" ht="12.75" customHeight="1">
      <c r="A24" s="141"/>
      <c r="B24" s="142"/>
      <c r="C24" s="58">
        <v>2</v>
      </c>
      <c r="D24" s="57">
        <v>148</v>
      </c>
      <c r="E24" s="56">
        <v>78</v>
      </c>
      <c r="F24" s="56">
        <v>1</v>
      </c>
      <c r="G24" s="55">
        <f>IF(AND(ISBLANK(D24),ISBLANK(E24)),"",D24+E24)</f>
        <v>226</v>
      </c>
      <c r="H24" s="54">
        <f>IF(OR(ISNUMBER($G24),ISNUMBER($Q24)),(SIGN(N($G24)-N($Q24))+1)/2,"")</f>
        <v>1</v>
      </c>
      <c r="I24" s="53"/>
      <c r="K24" s="141"/>
      <c r="L24" s="142"/>
      <c r="M24" s="58">
        <v>2</v>
      </c>
      <c r="N24" s="57">
        <v>143</v>
      </c>
      <c r="O24" s="56">
        <v>71</v>
      </c>
      <c r="P24" s="56">
        <v>2</v>
      </c>
      <c r="Q24" s="55">
        <f>IF(AND(ISBLANK(N24),ISBLANK(O24)),"",N24+O24)</f>
        <v>214</v>
      </c>
      <c r="R24" s="54">
        <f>IF(ISNUMBER($H24),1-$H24,"")</f>
        <v>0</v>
      </c>
      <c r="S24" s="53"/>
    </row>
    <row r="25" spans="1:19" ht="12.75" customHeight="1" thickBot="1">
      <c r="A25" s="143" t="s">
        <v>127</v>
      </c>
      <c r="B25" s="144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43" t="s">
        <v>70</v>
      </c>
      <c r="L25" s="144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45"/>
      <c r="B26" s="146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149">
        <f>IF(ISNUMBER(H27),(SIGN(1000*($H27-$R27)+$G27-$Q27)+1)/2,"")</f>
        <v>0</v>
      </c>
      <c r="K26" s="145"/>
      <c r="L26" s="146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149">
        <f>IF(ISNUMBER($I26),1-$I26,"")</f>
        <v>1</v>
      </c>
    </row>
    <row r="27" spans="1:19" ht="15.75" customHeight="1" thickBot="1">
      <c r="A27" s="147">
        <v>2628</v>
      </c>
      <c r="B27" s="148"/>
      <c r="C27" s="47" t="s">
        <v>14</v>
      </c>
      <c r="D27" s="44">
        <f>IF(ISNUMBER($G27),SUM(D23:D26),"")</f>
        <v>291</v>
      </c>
      <c r="E27" s="46">
        <f>IF(ISNUMBER($G27),SUM(E23:E26),"")</f>
        <v>139</v>
      </c>
      <c r="F27" s="46">
        <f>IF(ISNUMBER($G27),SUM(F23:F26),"")</f>
        <v>4</v>
      </c>
      <c r="G27" s="45">
        <f>IF(SUM($G23:$G26)+SUM($Q23:$Q26)&gt;0,SUM(G23:G26),"")</f>
        <v>430</v>
      </c>
      <c r="H27" s="44">
        <f>IF(ISNUMBER($G27),SUM(H23:H26),"")</f>
        <v>1</v>
      </c>
      <c r="I27" s="150"/>
      <c r="K27" s="147">
        <v>997</v>
      </c>
      <c r="L27" s="148"/>
      <c r="M27" s="47" t="s">
        <v>14</v>
      </c>
      <c r="N27" s="44">
        <f>IF(ISNUMBER($G27),SUM(N23:N26),"")</f>
        <v>288</v>
      </c>
      <c r="O27" s="46">
        <f>IF(ISNUMBER($G27),SUM(O23:O26),"")</f>
        <v>150</v>
      </c>
      <c r="P27" s="46">
        <f>IF(ISNUMBER($G27),SUM(P23:P26),"")</f>
        <v>3</v>
      </c>
      <c r="Q27" s="45">
        <f>IF(SUM($G23:$G26)+SUM($Q23:$Q26)&gt;0,SUM(Q23:Q26),"")</f>
        <v>438</v>
      </c>
      <c r="R27" s="44">
        <f>IF(ISNUMBER($G27),SUM(R23:R26),"")</f>
        <v>1</v>
      </c>
      <c r="S27" s="150"/>
    </row>
    <row r="28" spans="1:19" ht="12.75" customHeight="1">
      <c r="A28" s="139" t="s">
        <v>126</v>
      </c>
      <c r="B28" s="140"/>
      <c r="C28" s="63">
        <v>1</v>
      </c>
      <c r="D28" s="62">
        <v>152</v>
      </c>
      <c r="E28" s="61">
        <v>60</v>
      </c>
      <c r="F28" s="61">
        <v>4</v>
      </c>
      <c r="G28" s="60">
        <f>IF(AND(ISBLANK(D28),ISBLANK(E28)),"",D28+E28)</f>
        <v>212</v>
      </c>
      <c r="H28" s="59">
        <f>IF(OR(ISNUMBER($G28),ISNUMBER($Q28)),(SIGN(N($G28)-N($Q28))+1)/2,"")</f>
        <v>1</v>
      </c>
      <c r="I28" s="53"/>
      <c r="K28" s="139" t="s">
        <v>125</v>
      </c>
      <c r="L28" s="140"/>
      <c r="M28" s="63">
        <v>1</v>
      </c>
      <c r="N28" s="62">
        <v>140</v>
      </c>
      <c r="O28" s="61">
        <v>70</v>
      </c>
      <c r="P28" s="61">
        <v>0</v>
      </c>
      <c r="Q28" s="60">
        <f>IF(AND(ISBLANK(N28),ISBLANK(O28)),"",N28+O28)</f>
        <v>210</v>
      </c>
      <c r="R28" s="59">
        <f>IF(ISNUMBER($H28),1-$H28,"")</f>
        <v>0</v>
      </c>
      <c r="S28" s="53"/>
    </row>
    <row r="29" spans="1:19" ht="12.75" customHeight="1">
      <c r="A29" s="141"/>
      <c r="B29" s="142"/>
      <c r="C29" s="58">
        <v>2</v>
      </c>
      <c r="D29" s="57">
        <v>140</v>
      </c>
      <c r="E29" s="56">
        <v>67</v>
      </c>
      <c r="F29" s="56">
        <v>2</v>
      </c>
      <c r="G29" s="55">
        <f>IF(AND(ISBLANK(D29),ISBLANK(E29)),"",D29+E29)</f>
        <v>207</v>
      </c>
      <c r="H29" s="54">
        <f>IF(OR(ISNUMBER($G29),ISNUMBER($Q29)),(SIGN(N($G29)-N($Q29))+1)/2,"")</f>
        <v>0</v>
      </c>
      <c r="I29" s="53"/>
      <c r="K29" s="141"/>
      <c r="L29" s="142"/>
      <c r="M29" s="58">
        <v>2</v>
      </c>
      <c r="N29" s="57">
        <v>167</v>
      </c>
      <c r="O29" s="56">
        <v>72</v>
      </c>
      <c r="P29" s="56">
        <v>4</v>
      </c>
      <c r="Q29" s="55">
        <f>IF(AND(ISBLANK(N29),ISBLANK(O29)),"",N29+O29)</f>
        <v>239</v>
      </c>
      <c r="R29" s="54">
        <f>IF(ISNUMBER($H29),1-$H29,"")</f>
        <v>1</v>
      </c>
      <c r="S29" s="53"/>
    </row>
    <row r="30" spans="1:19" ht="12.75" customHeight="1" thickBot="1">
      <c r="A30" s="143" t="s">
        <v>108</v>
      </c>
      <c r="B30" s="144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43" t="s">
        <v>124</v>
      </c>
      <c r="L30" s="144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45"/>
      <c r="B31" s="146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149">
        <f>IF(ISNUMBER(H32),(SIGN(1000*($H32-$R32)+$G32-$Q32)+1)/2,"")</f>
        <v>0</v>
      </c>
      <c r="K31" s="145"/>
      <c r="L31" s="146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149">
        <f>IF(ISNUMBER($I31),1-$I31,"")</f>
        <v>1</v>
      </c>
    </row>
    <row r="32" spans="1:19" ht="15.75" customHeight="1" thickBot="1">
      <c r="A32" s="147">
        <v>19701</v>
      </c>
      <c r="B32" s="148"/>
      <c r="C32" s="47" t="s">
        <v>14</v>
      </c>
      <c r="D32" s="44">
        <f>IF(ISNUMBER($G32),SUM(D28:D31),"")</f>
        <v>292</v>
      </c>
      <c r="E32" s="46">
        <f>IF(ISNUMBER($G32),SUM(E28:E31),"")</f>
        <v>127</v>
      </c>
      <c r="F32" s="46">
        <f>IF(ISNUMBER($G32),SUM(F28:F31),"")</f>
        <v>6</v>
      </c>
      <c r="G32" s="45">
        <f>IF(SUM($G28:$G31)+SUM($Q28:$Q31)&gt;0,SUM(G28:G31),"")</f>
        <v>419</v>
      </c>
      <c r="H32" s="44">
        <f>IF(ISNUMBER($G32),SUM(H28:H31),"")</f>
        <v>1</v>
      </c>
      <c r="I32" s="150"/>
      <c r="K32" s="147">
        <v>1037</v>
      </c>
      <c r="L32" s="148"/>
      <c r="M32" s="47" t="s">
        <v>14</v>
      </c>
      <c r="N32" s="44">
        <f>IF(ISNUMBER($G32),SUM(N28:N31),"")</f>
        <v>307</v>
      </c>
      <c r="O32" s="46">
        <f>IF(ISNUMBER($G32),SUM(O28:O31),"")</f>
        <v>142</v>
      </c>
      <c r="P32" s="46">
        <f>IF(ISNUMBER($G32),SUM(P28:P31),"")</f>
        <v>4</v>
      </c>
      <c r="Q32" s="45">
        <f>IF(SUM($G28:$G31)+SUM($Q28:$Q31)&gt;0,SUM(Q28:Q31),"")</f>
        <v>449</v>
      </c>
      <c r="R32" s="44">
        <f>IF(ISNUMBER($G32),SUM(R28:R31),"")</f>
        <v>1</v>
      </c>
      <c r="S32" s="150"/>
    </row>
    <row r="33" spans="1:19" ht="12.75" customHeight="1">
      <c r="A33" s="139" t="s">
        <v>123</v>
      </c>
      <c r="B33" s="140"/>
      <c r="C33" s="63">
        <v>1</v>
      </c>
      <c r="D33" s="62">
        <v>136</v>
      </c>
      <c r="E33" s="61">
        <v>54</v>
      </c>
      <c r="F33" s="61">
        <v>3</v>
      </c>
      <c r="G33" s="60">
        <f>IF(AND(ISBLANK(D33),ISBLANK(E33)),"",D33+E33)</f>
        <v>190</v>
      </c>
      <c r="H33" s="59">
        <f>IF(OR(ISNUMBER($G33),ISNUMBER($Q33)),(SIGN(N($G33)-N($Q33))+1)/2,"")</f>
        <v>0</v>
      </c>
      <c r="I33" s="53"/>
      <c r="K33" s="139" t="s">
        <v>122</v>
      </c>
      <c r="L33" s="140"/>
      <c r="M33" s="63">
        <v>1</v>
      </c>
      <c r="N33" s="62">
        <v>149</v>
      </c>
      <c r="O33" s="61">
        <v>44</v>
      </c>
      <c r="P33" s="61">
        <v>10</v>
      </c>
      <c r="Q33" s="60">
        <f>IF(AND(ISBLANK(N33),ISBLANK(O33)),"",N33+O33)</f>
        <v>193</v>
      </c>
      <c r="R33" s="59">
        <f>IF(ISNUMBER($H33),1-$H33,"")</f>
        <v>1</v>
      </c>
      <c r="S33" s="53"/>
    </row>
    <row r="34" spans="1:19" ht="12.75" customHeight="1">
      <c r="A34" s="141"/>
      <c r="B34" s="142"/>
      <c r="C34" s="58">
        <v>2</v>
      </c>
      <c r="D34" s="57">
        <v>144</v>
      </c>
      <c r="E34" s="56">
        <v>54</v>
      </c>
      <c r="F34" s="56">
        <v>2</v>
      </c>
      <c r="G34" s="55">
        <f>IF(AND(ISBLANK(D34),ISBLANK(E34)),"",D34+E34)</f>
        <v>198</v>
      </c>
      <c r="H34" s="54">
        <f>IF(OR(ISNUMBER($G34),ISNUMBER($Q34)),(SIGN(N($G34)-N($Q34))+1)/2,"")</f>
        <v>0</v>
      </c>
      <c r="I34" s="53"/>
      <c r="K34" s="141"/>
      <c r="L34" s="142"/>
      <c r="M34" s="58">
        <v>2</v>
      </c>
      <c r="N34" s="57">
        <v>172</v>
      </c>
      <c r="O34" s="56">
        <v>63</v>
      </c>
      <c r="P34" s="56">
        <v>3</v>
      </c>
      <c r="Q34" s="55">
        <f>IF(AND(ISBLANK(N34),ISBLANK(O34)),"",N34+O34)</f>
        <v>235</v>
      </c>
      <c r="R34" s="54">
        <f>IF(ISNUMBER($H34),1-$H34,"")</f>
        <v>1</v>
      </c>
      <c r="S34" s="53"/>
    </row>
    <row r="35" spans="1:19" ht="12.75" customHeight="1" thickBot="1">
      <c r="A35" s="143" t="s">
        <v>97</v>
      </c>
      <c r="B35" s="144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43" t="s">
        <v>121</v>
      </c>
      <c r="L35" s="144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45"/>
      <c r="B36" s="146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149">
        <f>IF(ISNUMBER(H37),(SIGN(1000*($H37-$R37)+$G37-$Q37)+1)/2,"")</f>
        <v>0</v>
      </c>
      <c r="K36" s="145"/>
      <c r="L36" s="146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149">
        <f>IF(ISNUMBER($I36),1-$I36,"")</f>
        <v>1</v>
      </c>
    </row>
    <row r="37" spans="1:19" ht="15.75" customHeight="1" thickBot="1">
      <c r="A37" s="147">
        <v>10041</v>
      </c>
      <c r="B37" s="148"/>
      <c r="C37" s="47" t="s">
        <v>14</v>
      </c>
      <c r="D37" s="44">
        <f>IF(ISNUMBER($G37),SUM(D33:D36),"")</f>
        <v>280</v>
      </c>
      <c r="E37" s="46">
        <f>IF(ISNUMBER($G37),SUM(E33:E36),"")</f>
        <v>108</v>
      </c>
      <c r="F37" s="46">
        <f>IF(ISNUMBER($G37),SUM(F33:F36),"")</f>
        <v>5</v>
      </c>
      <c r="G37" s="45">
        <f>IF(SUM($G33:$G36)+SUM($Q33:$Q36)&gt;0,SUM(G33:G36),"")</f>
        <v>388</v>
      </c>
      <c r="H37" s="44">
        <f>IF(ISNUMBER($G37),SUM(H33:H36),"")</f>
        <v>0</v>
      </c>
      <c r="I37" s="150"/>
      <c r="K37" s="147">
        <v>1010</v>
      </c>
      <c r="L37" s="148"/>
      <c r="M37" s="47" t="s">
        <v>14</v>
      </c>
      <c r="N37" s="44">
        <f>IF(ISNUMBER($G37),SUM(N33:N36),"")</f>
        <v>321</v>
      </c>
      <c r="O37" s="46">
        <f>IF(ISNUMBER($G37),SUM(O33:O36),"")</f>
        <v>107</v>
      </c>
      <c r="P37" s="46">
        <f>IF(ISNUMBER($G37),SUM(P33:P36),"")</f>
        <v>13</v>
      </c>
      <c r="Q37" s="45">
        <f>IF(SUM($G33:$G36)+SUM($Q33:$Q36)&gt;0,SUM(Q33:Q36),"")</f>
        <v>428</v>
      </c>
      <c r="R37" s="44">
        <f>IF(ISNUMBER($G37),SUM(R33:R36),"")</f>
        <v>2</v>
      </c>
      <c r="S37" s="150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1744</v>
      </c>
      <c r="E39" s="39">
        <f>IF(ISNUMBER($G39),SUM(E12,E17,E22,E27,E32,E37),"")</f>
        <v>766</v>
      </c>
      <c r="F39" s="39">
        <f>IF(ISNUMBER($G39),SUM(F12,F17,F22,F27,F32,F37),"")</f>
        <v>35</v>
      </c>
      <c r="G39" s="38">
        <f>IF(SUM($G$8:$G$37)+SUM($Q$8:$Q$37)&gt;0,SUM(G12,G17,G22,G27,G32,G37),"")</f>
        <v>2510</v>
      </c>
      <c r="H39" s="37">
        <f>IF(SUM($G$8:$G$37)+SUM($Q$8:$Q$37)&gt;0,SUM(H12,H17,H22,H27,H32,H37),"")</f>
        <v>4</v>
      </c>
      <c r="I39" s="36">
        <f>IF(ISNUMBER($G39),(SIGN($G39-$Q39)+1)/IF(COUNT(I$11,I$16,I$21,I$26,I$31,I$36)&gt;3,1,2),"")</f>
        <v>0</v>
      </c>
      <c r="K39" s="43"/>
      <c r="L39" s="42"/>
      <c r="M39" s="41" t="s">
        <v>17</v>
      </c>
      <c r="N39" s="40">
        <f>IF(ISNUMBER($G39),SUM(N12,N17,N22,N27,N32,N37),"")</f>
        <v>1813</v>
      </c>
      <c r="O39" s="39">
        <f>IF(ISNUMBER($G39),SUM(O12,O17,O22,O27,O32,O37),"")</f>
        <v>830</v>
      </c>
      <c r="P39" s="39">
        <f>IF(ISNUMBER($G39),SUM(P12,P17,P22,P27,P32,P37),"")</f>
        <v>32</v>
      </c>
      <c r="Q39" s="38">
        <f>IF(SUM($G$8:$G$37)+SUM($Q$8:$Q$37)&gt;0,SUM(Q12,Q17,Q22,Q27,Q32,Q37),"")</f>
        <v>2643</v>
      </c>
      <c r="R39" s="37">
        <f>IF(SUM($G$8:$G$37)+SUM($Q$8:$Q$37)&gt;0,SUM(R12,R17,R22,R27,R32,R37),"")</f>
        <v>8</v>
      </c>
      <c r="S39" s="3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2"/>
      <c r="B41" s="33" t="s">
        <v>18</v>
      </c>
      <c r="C41" s="253" t="s">
        <v>120</v>
      </c>
      <c r="D41" s="191"/>
      <c r="E41" s="191"/>
      <c r="G41" s="175"/>
      <c r="H41" s="175"/>
      <c r="I41" s="35">
        <f>IF(ISNUMBER(I$39),SUM(I11,I16,I21,I26,I31,I36,I39),"")</f>
        <v>0</v>
      </c>
      <c r="K41" s="32"/>
      <c r="L41" s="33" t="s">
        <v>18</v>
      </c>
      <c r="M41" s="253" t="s">
        <v>119</v>
      </c>
      <c r="N41" s="191"/>
      <c r="O41" s="191"/>
      <c r="Q41" s="175" t="s">
        <v>19</v>
      </c>
      <c r="R41" s="175"/>
      <c r="S41" s="35">
        <f>IF(ISNUMBER(S$39),SUM(S11,S16,S21,S26,S31,S36,S39),"")</f>
        <v>8</v>
      </c>
    </row>
    <row r="42" spans="1:19" ht="18" customHeight="1">
      <c r="A42" s="32"/>
      <c r="B42" s="33" t="s">
        <v>20</v>
      </c>
      <c r="C42" s="192"/>
      <c r="D42" s="192"/>
      <c r="E42" s="192"/>
      <c r="G42" s="34"/>
      <c r="H42" s="34"/>
      <c r="I42" s="34"/>
      <c r="K42" s="32"/>
      <c r="L42" s="33" t="s">
        <v>20</v>
      </c>
      <c r="M42" s="192"/>
      <c r="N42" s="192"/>
      <c r="O42" s="192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93" t="s">
        <v>118</v>
      </c>
      <c r="D43" s="193"/>
      <c r="E43" s="193"/>
      <c r="F43" s="193"/>
      <c r="G43" s="193"/>
      <c r="H43" s="193"/>
      <c r="I43" s="33"/>
      <c r="J43" s="33"/>
      <c r="K43" s="33" t="s">
        <v>23</v>
      </c>
      <c r="L43" s="194"/>
      <c r="M43" s="194"/>
      <c r="O43" s="33" t="s">
        <v>20</v>
      </c>
      <c r="P43" s="193"/>
      <c r="Q43" s="193"/>
      <c r="R43" s="193"/>
      <c r="S43" s="193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Konstruktiva Praha A – KK Slavia Praha</v>
      </c>
    </row>
    <row r="46" spans="2:11" ht="19.5" customHeight="1">
      <c r="B46" s="30" t="s">
        <v>24</v>
      </c>
      <c r="C46" s="176">
        <v>0.7708333333333334</v>
      </c>
      <c r="D46" s="172"/>
      <c r="I46" s="30" t="s">
        <v>25</v>
      </c>
      <c r="J46" s="172">
        <v>20</v>
      </c>
      <c r="K46" s="172"/>
    </row>
    <row r="47" spans="2:19" ht="19.5" customHeight="1">
      <c r="B47" s="30" t="s">
        <v>26</v>
      </c>
      <c r="C47" s="173">
        <v>0.9166666666666666</v>
      </c>
      <c r="D47" s="174"/>
      <c r="I47" s="30" t="s">
        <v>27</v>
      </c>
      <c r="J47" s="174">
        <v>5</v>
      </c>
      <c r="K47" s="174"/>
      <c r="P47" s="30" t="s">
        <v>28</v>
      </c>
      <c r="Q47" s="254"/>
      <c r="R47" s="190"/>
      <c r="S47" s="190"/>
    </row>
    <row r="48" ht="9.75" customHeight="1"/>
    <row r="49" spans="1:19" ht="15" customHeight="1">
      <c r="A49" s="184" t="s">
        <v>29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6"/>
    </row>
    <row r="50" spans="1:19" ht="81" customHeigh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9"/>
    </row>
    <row r="51" ht="4.5" customHeight="1"/>
    <row r="52" spans="1:19" ht="15" customHeight="1">
      <c r="A52" s="184" t="s">
        <v>30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6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95"/>
      <c r="C57" s="196"/>
      <c r="D57" s="8"/>
      <c r="E57" s="195"/>
      <c r="F57" s="197"/>
      <c r="G57" s="197"/>
      <c r="H57" s="196"/>
      <c r="I57" s="8"/>
      <c r="J57" s="10"/>
      <c r="K57" s="9"/>
      <c r="L57" s="195"/>
      <c r="M57" s="196"/>
      <c r="N57" s="8"/>
      <c r="O57" s="195"/>
      <c r="P57" s="197"/>
      <c r="Q57" s="197"/>
      <c r="R57" s="196"/>
      <c r="S57" s="7"/>
    </row>
    <row r="58" spans="1:19" ht="21" customHeight="1">
      <c r="A58" s="11"/>
      <c r="B58" s="195"/>
      <c r="C58" s="196"/>
      <c r="D58" s="8"/>
      <c r="E58" s="195"/>
      <c r="F58" s="197"/>
      <c r="G58" s="197"/>
      <c r="H58" s="196"/>
      <c r="I58" s="8"/>
      <c r="J58" s="10"/>
      <c r="K58" s="9"/>
      <c r="L58" s="195"/>
      <c r="M58" s="196"/>
      <c r="N58" s="8"/>
      <c r="O58" s="195"/>
      <c r="P58" s="197"/>
      <c r="Q58" s="197"/>
      <c r="R58" s="196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78" t="s">
        <v>36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</row>
    <row r="62" spans="1:19" ht="81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</row>
    <row r="63" ht="4.5" customHeight="1"/>
    <row r="64" spans="1:19" ht="15" customHeight="1">
      <c r="A64" s="184" t="s">
        <v>37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6"/>
    </row>
    <row r="65" spans="1:19" ht="81" customHeight="1">
      <c r="A65" s="256" t="s">
        <v>117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</row>
    <row r="66" spans="1:8" ht="30" customHeight="1">
      <c r="A66" s="3"/>
      <c r="B66" s="2" t="s">
        <v>38</v>
      </c>
      <c r="C66" s="255">
        <v>43363</v>
      </c>
      <c r="D66" s="177"/>
      <c r="E66" s="177"/>
      <c r="F66" s="177"/>
      <c r="G66" s="177"/>
      <c r="H66" s="177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A52:S52"/>
    <mergeCell ref="C66:H66"/>
    <mergeCell ref="A61:S61"/>
    <mergeCell ref="A62:S62"/>
    <mergeCell ref="A64:S64"/>
    <mergeCell ref="A65:S65"/>
    <mergeCell ref="M42:O42"/>
    <mergeCell ref="B57:C57"/>
    <mergeCell ref="J47:K47"/>
    <mergeCell ref="C42:E42"/>
    <mergeCell ref="C43:H43"/>
    <mergeCell ref="Q47:S47"/>
    <mergeCell ref="A49:S49"/>
    <mergeCell ref="A50:S50"/>
    <mergeCell ref="C46:D46"/>
    <mergeCell ref="J46:K46"/>
    <mergeCell ref="C47:D47"/>
    <mergeCell ref="A8:B9"/>
    <mergeCell ref="A28:B29"/>
    <mergeCell ref="A30:B31"/>
    <mergeCell ref="A32:B32"/>
    <mergeCell ref="Q41:R41"/>
    <mergeCell ref="M41:O41"/>
    <mergeCell ref="G41:H41"/>
    <mergeCell ref="C41:E41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I26:I27"/>
    <mergeCell ref="L3:S3"/>
    <mergeCell ref="L1:N1"/>
    <mergeCell ref="O1:P1"/>
    <mergeCell ref="Q1:S1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27:B27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K13:L14"/>
    <mergeCell ref="A10:B11"/>
    <mergeCell ref="A12:B12"/>
    <mergeCell ref="A13:B14"/>
    <mergeCell ref="K10:L11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69" t="s">
        <v>0</v>
      </c>
      <c r="C1" s="169"/>
      <c r="D1" s="171" t="s">
        <v>1</v>
      </c>
      <c r="E1" s="171"/>
      <c r="F1" s="171"/>
      <c r="G1" s="171"/>
      <c r="H1" s="171"/>
      <c r="I1" s="171"/>
      <c r="K1" s="30" t="s">
        <v>2</v>
      </c>
      <c r="L1" s="165" t="s">
        <v>171</v>
      </c>
      <c r="M1" s="165"/>
      <c r="N1" s="165"/>
      <c r="O1" s="166" t="s">
        <v>3</v>
      </c>
      <c r="P1" s="166"/>
      <c r="Q1" s="168" t="s">
        <v>170</v>
      </c>
      <c r="R1" s="168"/>
      <c r="S1" s="168"/>
    </row>
    <row r="2" spans="2:3" ht="6" customHeight="1" thickBot="1">
      <c r="B2" s="170"/>
      <c r="C2" s="170"/>
    </row>
    <row r="3" spans="1:19" ht="19.5" customHeight="1" thickBot="1">
      <c r="A3" s="70" t="s">
        <v>4</v>
      </c>
      <c r="B3" s="162" t="s">
        <v>169</v>
      </c>
      <c r="C3" s="163"/>
      <c r="D3" s="163"/>
      <c r="E3" s="163"/>
      <c r="F3" s="163"/>
      <c r="G3" s="163"/>
      <c r="H3" s="163"/>
      <c r="I3" s="164"/>
      <c r="K3" s="70" t="s">
        <v>5</v>
      </c>
      <c r="L3" s="162" t="s">
        <v>168</v>
      </c>
      <c r="M3" s="163"/>
      <c r="N3" s="163"/>
      <c r="O3" s="163"/>
      <c r="P3" s="163"/>
      <c r="Q3" s="163"/>
      <c r="R3" s="163"/>
      <c r="S3" s="164"/>
    </row>
    <row r="4" ht="4.5" customHeight="1" thickBot="1"/>
    <row r="5" spans="1:19" ht="12.75" customHeight="1">
      <c r="A5" s="155" t="s">
        <v>6</v>
      </c>
      <c r="B5" s="156"/>
      <c r="C5" s="153" t="s">
        <v>7</v>
      </c>
      <c r="D5" s="159" t="s">
        <v>8</v>
      </c>
      <c r="E5" s="160"/>
      <c r="F5" s="160"/>
      <c r="G5" s="161"/>
      <c r="H5" s="151" t="s">
        <v>9</v>
      </c>
      <c r="I5" s="152"/>
      <c r="K5" s="155" t="s">
        <v>6</v>
      </c>
      <c r="L5" s="156"/>
      <c r="M5" s="153" t="s">
        <v>7</v>
      </c>
      <c r="N5" s="159" t="s">
        <v>8</v>
      </c>
      <c r="O5" s="160"/>
      <c r="P5" s="160"/>
      <c r="Q5" s="161"/>
      <c r="R5" s="151" t="s">
        <v>9</v>
      </c>
      <c r="S5" s="152"/>
    </row>
    <row r="6" spans="1:19" ht="12.75" customHeight="1" thickBot="1">
      <c r="A6" s="157" t="s">
        <v>10</v>
      </c>
      <c r="B6" s="158"/>
      <c r="C6" s="154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57" t="s">
        <v>10</v>
      </c>
      <c r="L6" s="158"/>
      <c r="M6" s="154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39" t="s">
        <v>167</v>
      </c>
      <c r="B8" s="140"/>
      <c r="C8" s="63">
        <v>1</v>
      </c>
      <c r="D8" s="62">
        <v>132</v>
      </c>
      <c r="E8" s="61">
        <v>72</v>
      </c>
      <c r="F8" s="61">
        <v>1</v>
      </c>
      <c r="G8" s="60">
        <v>204</v>
      </c>
      <c r="H8" s="59">
        <v>0</v>
      </c>
      <c r="I8" s="53"/>
      <c r="K8" s="139" t="s">
        <v>157</v>
      </c>
      <c r="L8" s="140"/>
      <c r="M8" s="63">
        <v>1</v>
      </c>
      <c r="N8" s="62">
        <v>153</v>
      </c>
      <c r="O8" s="61">
        <v>69</v>
      </c>
      <c r="P8" s="61">
        <v>2</v>
      </c>
      <c r="Q8" s="60">
        <v>222</v>
      </c>
      <c r="R8" s="59">
        <v>1</v>
      </c>
      <c r="S8" s="53"/>
    </row>
    <row r="9" spans="1:19" ht="12.75" customHeight="1">
      <c r="A9" s="141"/>
      <c r="B9" s="142"/>
      <c r="C9" s="58">
        <v>2</v>
      </c>
      <c r="D9" s="57">
        <v>148</v>
      </c>
      <c r="E9" s="56">
        <v>81</v>
      </c>
      <c r="F9" s="56">
        <v>1</v>
      </c>
      <c r="G9" s="55">
        <v>229</v>
      </c>
      <c r="H9" s="54">
        <v>1</v>
      </c>
      <c r="I9" s="53"/>
      <c r="K9" s="141"/>
      <c r="L9" s="142"/>
      <c r="M9" s="58">
        <v>2</v>
      </c>
      <c r="N9" s="57">
        <v>142</v>
      </c>
      <c r="O9" s="56">
        <v>69</v>
      </c>
      <c r="P9" s="56">
        <v>2</v>
      </c>
      <c r="Q9" s="55">
        <v>211</v>
      </c>
      <c r="R9" s="54">
        <v>0</v>
      </c>
      <c r="S9" s="53"/>
    </row>
    <row r="10" spans="1:19" ht="12.75" customHeight="1" thickBot="1">
      <c r="A10" s="143" t="s">
        <v>39</v>
      </c>
      <c r="B10" s="144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43" t="s">
        <v>97</v>
      </c>
      <c r="L10" s="144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45"/>
      <c r="B11" s="146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149">
        <v>0.5</v>
      </c>
      <c r="K11" s="145"/>
      <c r="L11" s="146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149">
        <v>0.5</v>
      </c>
    </row>
    <row r="12" spans="1:19" ht="15.75" customHeight="1" thickBot="1">
      <c r="A12" s="147" t="s">
        <v>166</v>
      </c>
      <c r="B12" s="148"/>
      <c r="C12" s="47" t="s">
        <v>14</v>
      </c>
      <c r="D12" s="44">
        <v>280</v>
      </c>
      <c r="E12" s="46">
        <v>153</v>
      </c>
      <c r="F12" s="46">
        <v>2</v>
      </c>
      <c r="G12" s="45">
        <v>433</v>
      </c>
      <c r="H12" s="44">
        <v>1</v>
      </c>
      <c r="I12" s="150"/>
      <c r="K12" s="147" t="s">
        <v>165</v>
      </c>
      <c r="L12" s="148"/>
      <c r="M12" s="47" t="s">
        <v>14</v>
      </c>
      <c r="N12" s="44">
        <v>295</v>
      </c>
      <c r="O12" s="46">
        <v>138</v>
      </c>
      <c r="P12" s="46">
        <v>4</v>
      </c>
      <c r="Q12" s="45">
        <v>433</v>
      </c>
      <c r="R12" s="44">
        <v>1</v>
      </c>
      <c r="S12" s="150"/>
    </row>
    <row r="13" spans="1:19" ht="12.75" customHeight="1">
      <c r="A13" s="139" t="s">
        <v>164</v>
      </c>
      <c r="B13" s="140"/>
      <c r="C13" s="63">
        <v>1</v>
      </c>
      <c r="D13" s="62">
        <v>118</v>
      </c>
      <c r="E13" s="61">
        <v>54</v>
      </c>
      <c r="F13" s="61">
        <v>4</v>
      </c>
      <c r="G13" s="60">
        <v>172</v>
      </c>
      <c r="H13" s="59">
        <v>0</v>
      </c>
      <c r="I13" s="53"/>
      <c r="K13" s="139" t="s">
        <v>157</v>
      </c>
      <c r="L13" s="140"/>
      <c r="M13" s="63">
        <v>1</v>
      </c>
      <c r="N13" s="62">
        <v>129</v>
      </c>
      <c r="O13" s="61">
        <v>59</v>
      </c>
      <c r="P13" s="61">
        <v>3</v>
      </c>
      <c r="Q13" s="60">
        <v>188</v>
      </c>
      <c r="R13" s="59">
        <v>1</v>
      </c>
      <c r="S13" s="53"/>
    </row>
    <row r="14" spans="1:19" ht="12.75" customHeight="1">
      <c r="A14" s="141"/>
      <c r="B14" s="142"/>
      <c r="C14" s="58">
        <v>2</v>
      </c>
      <c r="D14" s="57">
        <v>154</v>
      </c>
      <c r="E14" s="56">
        <v>53</v>
      </c>
      <c r="F14" s="56">
        <v>4</v>
      </c>
      <c r="G14" s="55">
        <v>207</v>
      </c>
      <c r="H14" s="54">
        <v>0</v>
      </c>
      <c r="I14" s="53"/>
      <c r="K14" s="141"/>
      <c r="L14" s="142"/>
      <c r="M14" s="58">
        <v>2</v>
      </c>
      <c r="N14" s="57">
        <v>142</v>
      </c>
      <c r="O14" s="56">
        <v>67</v>
      </c>
      <c r="P14" s="56">
        <v>0</v>
      </c>
      <c r="Q14" s="55">
        <v>209</v>
      </c>
      <c r="R14" s="54">
        <v>1</v>
      </c>
      <c r="S14" s="53"/>
    </row>
    <row r="15" spans="1:19" ht="12.75" customHeight="1" thickBot="1">
      <c r="A15" s="143" t="s">
        <v>124</v>
      </c>
      <c r="B15" s="144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43" t="s">
        <v>39</v>
      </c>
      <c r="L15" s="144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45"/>
      <c r="B16" s="146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149">
        <v>0</v>
      </c>
      <c r="K16" s="145"/>
      <c r="L16" s="146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149">
        <v>1</v>
      </c>
    </row>
    <row r="17" spans="1:19" ht="15.75" customHeight="1" thickBot="1">
      <c r="A17" s="147" t="s">
        <v>163</v>
      </c>
      <c r="B17" s="148"/>
      <c r="C17" s="47" t="s">
        <v>14</v>
      </c>
      <c r="D17" s="44">
        <v>272</v>
      </c>
      <c r="E17" s="46">
        <v>107</v>
      </c>
      <c r="F17" s="46">
        <v>8</v>
      </c>
      <c r="G17" s="45">
        <v>379</v>
      </c>
      <c r="H17" s="44">
        <v>0</v>
      </c>
      <c r="I17" s="150"/>
      <c r="K17" s="147" t="s">
        <v>162</v>
      </c>
      <c r="L17" s="148"/>
      <c r="M17" s="47" t="s">
        <v>14</v>
      </c>
      <c r="N17" s="44">
        <v>271</v>
      </c>
      <c r="O17" s="46">
        <v>126</v>
      </c>
      <c r="P17" s="46">
        <v>3</v>
      </c>
      <c r="Q17" s="45">
        <v>397</v>
      </c>
      <c r="R17" s="44">
        <v>2</v>
      </c>
      <c r="S17" s="150"/>
    </row>
    <row r="18" spans="1:19" ht="12.75" customHeight="1">
      <c r="A18" s="139" t="s">
        <v>161</v>
      </c>
      <c r="B18" s="140"/>
      <c r="C18" s="63">
        <v>1</v>
      </c>
      <c r="D18" s="62">
        <v>150</v>
      </c>
      <c r="E18" s="61">
        <v>78</v>
      </c>
      <c r="F18" s="61">
        <v>1</v>
      </c>
      <c r="G18" s="60">
        <v>228</v>
      </c>
      <c r="H18" s="59">
        <v>1</v>
      </c>
      <c r="I18" s="53"/>
      <c r="K18" s="139" t="s">
        <v>157</v>
      </c>
      <c r="L18" s="140"/>
      <c r="M18" s="63">
        <v>1</v>
      </c>
      <c r="N18" s="62">
        <v>148</v>
      </c>
      <c r="O18" s="61">
        <v>63</v>
      </c>
      <c r="P18" s="61">
        <v>4</v>
      </c>
      <c r="Q18" s="60">
        <v>211</v>
      </c>
      <c r="R18" s="59">
        <v>0</v>
      </c>
      <c r="S18" s="53"/>
    </row>
    <row r="19" spans="1:19" ht="12.75" customHeight="1">
      <c r="A19" s="141"/>
      <c r="B19" s="142"/>
      <c r="C19" s="58">
        <v>2</v>
      </c>
      <c r="D19" s="57">
        <v>146</v>
      </c>
      <c r="E19" s="56">
        <v>67</v>
      </c>
      <c r="F19" s="56">
        <v>1</v>
      </c>
      <c r="G19" s="55">
        <v>213</v>
      </c>
      <c r="H19" s="54">
        <v>1</v>
      </c>
      <c r="I19" s="53"/>
      <c r="K19" s="141"/>
      <c r="L19" s="142"/>
      <c r="M19" s="58">
        <v>2</v>
      </c>
      <c r="N19" s="57">
        <v>147</v>
      </c>
      <c r="O19" s="56">
        <v>62</v>
      </c>
      <c r="P19" s="56">
        <v>0</v>
      </c>
      <c r="Q19" s="55">
        <v>209</v>
      </c>
      <c r="R19" s="54">
        <v>0</v>
      </c>
      <c r="S19" s="53"/>
    </row>
    <row r="20" spans="1:19" ht="12.75" customHeight="1" thickBot="1">
      <c r="A20" s="143" t="s">
        <v>39</v>
      </c>
      <c r="B20" s="144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43" t="s">
        <v>40</v>
      </c>
      <c r="L20" s="144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45"/>
      <c r="B21" s="146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149">
        <v>1</v>
      </c>
      <c r="K21" s="145"/>
      <c r="L21" s="146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149">
        <v>0</v>
      </c>
    </row>
    <row r="22" spans="1:19" ht="15.75" customHeight="1" thickBot="1">
      <c r="A22" s="147" t="s">
        <v>160</v>
      </c>
      <c r="B22" s="148"/>
      <c r="C22" s="47" t="s">
        <v>14</v>
      </c>
      <c r="D22" s="44">
        <v>296</v>
      </c>
      <c r="E22" s="46">
        <v>145</v>
      </c>
      <c r="F22" s="46">
        <v>2</v>
      </c>
      <c r="G22" s="45">
        <v>441</v>
      </c>
      <c r="H22" s="44">
        <v>2</v>
      </c>
      <c r="I22" s="150"/>
      <c r="K22" s="147" t="s">
        <v>159</v>
      </c>
      <c r="L22" s="148"/>
      <c r="M22" s="47" t="s">
        <v>14</v>
      </c>
      <c r="N22" s="44">
        <v>295</v>
      </c>
      <c r="O22" s="46">
        <v>125</v>
      </c>
      <c r="P22" s="46">
        <v>4</v>
      </c>
      <c r="Q22" s="45">
        <v>420</v>
      </c>
      <c r="R22" s="44">
        <v>0</v>
      </c>
      <c r="S22" s="150"/>
    </row>
    <row r="23" spans="1:19" ht="12.75" customHeight="1">
      <c r="A23" s="139" t="s">
        <v>158</v>
      </c>
      <c r="B23" s="140"/>
      <c r="C23" s="63">
        <v>1</v>
      </c>
      <c r="D23" s="62">
        <v>133</v>
      </c>
      <c r="E23" s="61">
        <v>53</v>
      </c>
      <c r="F23" s="61">
        <v>1</v>
      </c>
      <c r="G23" s="60">
        <v>186</v>
      </c>
      <c r="H23" s="59">
        <v>0</v>
      </c>
      <c r="I23" s="53"/>
      <c r="K23" s="139" t="s">
        <v>157</v>
      </c>
      <c r="L23" s="140"/>
      <c r="M23" s="63">
        <v>1</v>
      </c>
      <c r="N23" s="62">
        <v>129</v>
      </c>
      <c r="O23" s="61">
        <v>63</v>
      </c>
      <c r="P23" s="61">
        <v>3</v>
      </c>
      <c r="Q23" s="60">
        <v>192</v>
      </c>
      <c r="R23" s="59">
        <v>1</v>
      </c>
      <c r="S23" s="53"/>
    </row>
    <row r="24" spans="1:19" ht="12.75" customHeight="1">
      <c r="A24" s="141"/>
      <c r="B24" s="142"/>
      <c r="C24" s="58">
        <v>2</v>
      </c>
      <c r="D24" s="57">
        <v>148</v>
      </c>
      <c r="E24" s="56">
        <v>61</v>
      </c>
      <c r="F24" s="56">
        <v>1</v>
      </c>
      <c r="G24" s="55">
        <v>209</v>
      </c>
      <c r="H24" s="54">
        <v>0.5</v>
      </c>
      <c r="I24" s="53"/>
      <c r="K24" s="141"/>
      <c r="L24" s="142"/>
      <c r="M24" s="58">
        <v>2</v>
      </c>
      <c r="N24" s="57">
        <v>146</v>
      </c>
      <c r="O24" s="56">
        <v>63</v>
      </c>
      <c r="P24" s="56">
        <v>4</v>
      </c>
      <c r="Q24" s="55">
        <v>209</v>
      </c>
      <c r="R24" s="54">
        <v>0.5</v>
      </c>
      <c r="S24" s="53"/>
    </row>
    <row r="25" spans="1:19" ht="12.75" customHeight="1" thickBot="1">
      <c r="A25" s="143" t="s">
        <v>156</v>
      </c>
      <c r="B25" s="144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43" t="s">
        <v>70</v>
      </c>
      <c r="L25" s="144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45"/>
      <c r="B26" s="146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149">
        <v>0</v>
      </c>
      <c r="K26" s="145"/>
      <c r="L26" s="146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149">
        <v>1</v>
      </c>
    </row>
    <row r="27" spans="1:19" ht="15.75" customHeight="1" thickBot="1">
      <c r="A27" s="147" t="s">
        <v>155</v>
      </c>
      <c r="B27" s="148"/>
      <c r="C27" s="47" t="s">
        <v>14</v>
      </c>
      <c r="D27" s="44">
        <v>281</v>
      </c>
      <c r="E27" s="46">
        <v>114</v>
      </c>
      <c r="F27" s="46">
        <v>2</v>
      </c>
      <c r="G27" s="45">
        <v>395</v>
      </c>
      <c r="H27" s="44">
        <v>0.5</v>
      </c>
      <c r="I27" s="150"/>
      <c r="K27" s="147" t="s">
        <v>154</v>
      </c>
      <c r="L27" s="148"/>
      <c r="M27" s="47" t="s">
        <v>14</v>
      </c>
      <c r="N27" s="44">
        <v>275</v>
      </c>
      <c r="O27" s="46">
        <v>126</v>
      </c>
      <c r="P27" s="46">
        <v>7</v>
      </c>
      <c r="Q27" s="45">
        <v>401</v>
      </c>
      <c r="R27" s="44">
        <v>1.5</v>
      </c>
      <c r="S27" s="150"/>
    </row>
    <row r="28" spans="1:19" ht="12.75" customHeight="1">
      <c r="A28" s="139" t="s">
        <v>153</v>
      </c>
      <c r="B28" s="140"/>
      <c r="C28" s="63">
        <v>1</v>
      </c>
      <c r="D28" s="62">
        <v>136</v>
      </c>
      <c r="E28" s="61">
        <v>72</v>
      </c>
      <c r="F28" s="61">
        <v>1</v>
      </c>
      <c r="G28" s="60">
        <v>208</v>
      </c>
      <c r="H28" s="59">
        <v>1</v>
      </c>
      <c r="I28" s="53"/>
      <c r="K28" s="139" t="s">
        <v>152</v>
      </c>
      <c r="L28" s="140"/>
      <c r="M28" s="63">
        <v>1</v>
      </c>
      <c r="N28" s="62">
        <v>142</v>
      </c>
      <c r="O28" s="61">
        <v>61</v>
      </c>
      <c r="P28" s="61">
        <v>3</v>
      </c>
      <c r="Q28" s="60">
        <v>203</v>
      </c>
      <c r="R28" s="59">
        <v>0</v>
      </c>
      <c r="S28" s="53"/>
    </row>
    <row r="29" spans="1:19" ht="12.75" customHeight="1">
      <c r="A29" s="141"/>
      <c r="B29" s="142"/>
      <c r="C29" s="58">
        <v>2</v>
      </c>
      <c r="D29" s="57">
        <v>134</v>
      </c>
      <c r="E29" s="56">
        <v>67</v>
      </c>
      <c r="F29" s="56">
        <v>2</v>
      </c>
      <c r="G29" s="55">
        <v>201</v>
      </c>
      <c r="H29" s="54">
        <v>1</v>
      </c>
      <c r="I29" s="53"/>
      <c r="K29" s="141"/>
      <c r="L29" s="142"/>
      <c r="M29" s="58">
        <v>2</v>
      </c>
      <c r="N29" s="57">
        <v>134</v>
      </c>
      <c r="O29" s="56">
        <v>51</v>
      </c>
      <c r="P29" s="56">
        <v>3</v>
      </c>
      <c r="Q29" s="55">
        <v>185</v>
      </c>
      <c r="R29" s="54">
        <v>0</v>
      </c>
      <c r="S29" s="53"/>
    </row>
    <row r="30" spans="1:19" ht="12.75" customHeight="1" thickBot="1">
      <c r="A30" s="143" t="s">
        <v>48</v>
      </c>
      <c r="B30" s="144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43" t="s">
        <v>42</v>
      </c>
      <c r="L30" s="144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45"/>
      <c r="B31" s="146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149">
        <v>1</v>
      </c>
      <c r="K31" s="145"/>
      <c r="L31" s="146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149">
        <v>0</v>
      </c>
    </row>
    <row r="32" spans="1:19" ht="15.75" customHeight="1" thickBot="1">
      <c r="A32" s="147" t="s">
        <v>151</v>
      </c>
      <c r="B32" s="148"/>
      <c r="C32" s="47" t="s">
        <v>14</v>
      </c>
      <c r="D32" s="44">
        <v>270</v>
      </c>
      <c r="E32" s="46">
        <v>139</v>
      </c>
      <c r="F32" s="46">
        <v>3</v>
      </c>
      <c r="G32" s="45">
        <v>409</v>
      </c>
      <c r="H32" s="44">
        <v>2</v>
      </c>
      <c r="I32" s="150"/>
      <c r="K32" s="147" t="s">
        <v>150</v>
      </c>
      <c r="L32" s="148"/>
      <c r="M32" s="47" t="s">
        <v>14</v>
      </c>
      <c r="N32" s="44">
        <v>276</v>
      </c>
      <c r="O32" s="46">
        <v>112</v>
      </c>
      <c r="P32" s="46">
        <v>6</v>
      </c>
      <c r="Q32" s="45">
        <v>388</v>
      </c>
      <c r="R32" s="44">
        <v>0</v>
      </c>
      <c r="S32" s="150"/>
    </row>
    <row r="33" spans="1:19" ht="12.75" customHeight="1">
      <c r="A33" s="139" t="s">
        <v>149</v>
      </c>
      <c r="B33" s="140"/>
      <c r="C33" s="63">
        <v>1</v>
      </c>
      <c r="D33" s="62">
        <v>147</v>
      </c>
      <c r="E33" s="61">
        <v>36</v>
      </c>
      <c r="F33" s="61">
        <v>7</v>
      </c>
      <c r="G33" s="60">
        <v>183</v>
      </c>
      <c r="H33" s="59">
        <v>0</v>
      </c>
      <c r="I33" s="53"/>
      <c r="K33" s="139" t="s">
        <v>148</v>
      </c>
      <c r="L33" s="140"/>
      <c r="M33" s="63">
        <v>1</v>
      </c>
      <c r="N33" s="62">
        <v>136</v>
      </c>
      <c r="O33" s="61">
        <v>52</v>
      </c>
      <c r="P33" s="61">
        <v>6</v>
      </c>
      <c r="Q33" s="60">
        <v>188</v>
      </c>
      <c r="R33" s="59">
        <v>1</v>
      </c>
      <c r="S33" s="53"/>
    </row>
    <row r="34" spans="1:19" ht="12.75" customHeight="1">
      <c r="A34" s="141"/>
      <c r="B34" s="142"/>
      <c r="C34" s="58">
        <v>2</v>
      </c>
      <c r="D34" s="57">
        <v>125</v>
      </c>
      <c r="E34" s="56">
        <v>41</v>
      </c>
      <c r="F34" s="56">
        <v>6</v>
      </c>
      <c r="G34" s="55">
        <v>166</v>
      </c>
      <c r="H34" s="54">
        <v>0</v>
      </c>
      <c r="I34" s="53"/>
      <c r="K34" s="141"/>
      <c r="L34" s="142"/>
      <c r="M34" s="58">
        <v>2</v>
      </c>
      <c r="N34" s="57">
        <v>122</v>
      </c>
      <c r="O34" s="56">
        <v>62</v>
      </c>
      <c r="P34" s="56">
        <v>0</v>
      </c>
      <c r="Q34" s="55">
        <v>184</v>
      </c>
      <c r="R34" s="54">
        <v>1</v>
      </c>
      <c r="S34" s="53"/>
    </row>
    <row r="35" spans="1:19" ht="12.75" customHeight="1" thickBot="1">
      <c r="A35" s="143" t="s">
        <v>97</v>
      </c>
      <c r="B35" s="144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43" t="s">
        <v>40</v>
      </c>
      <c r="L35" s="144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45"/>
      <c r="B36" s="146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149">
        <v>0</v>
      </c>
      <c r="K36" s="145"/>
      <c r="L36" s="146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149">
        <v>1</v>
      </c>
    </row>
    <row r="37" spans="1:19" ht="15.75" customHeight="1" thickBot="1">
      <c r="A37" s="147" t="s">
        <v>147</v>
      </c>
      <c r="B37" s="148"/>
      <c r="C37" s="47" t="s">
        <v>14</v>
      </c>
      <c r="D37" s="44">
        <v>272</v>
      </c>
      <c r="E37" s="46">
        <v>77</v>
      </c>
      <c r="F37" s="46">
        <v>13</v>
      </c>
      <c r="G37" s="45">
        <v>349</v>
      </c>
      <c r="H37" s="44">
        <v>0</v>
      </c>
      <c r="I37" s="150"/>
      <c r="K37" s="147" t="s">
        <v>146</v>
      </c>
      <c r="L37" s="148"/>
      <c r="M37" s="47" t="s">
        <v>14</v>
      </c>
      <c r="N37" s="44">
        <v>258</v>
      </c>
      <c r="O37" s="46">
        <v>114</v>
      </c>
      <c r="P37" s="46">
        <v>6</v>
      </c>
      <c r="Q37" s="45">
        <v>372</v>
      </c>
      <c r="R37" s="44">
        <v>2</v>
      </c>
      <c r="S37" s="150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v>1671</v>
      </c>
      <c r="E39" s="39">
        <v>735</v>
      </c>
      <c r="F39" s="39">
        <v>30</v>
      </c>
      <c r="G39" s="38">
        <v>2406</v>
      </c>
      <c r="H39" s="37">
        <v>5.5</v>
      </c>
      <c r="I39" s="36">
        <v>0</v>
      </c>
      <c r="K39" s="43"/>
      <c r="L39" s="42"/>
      <c r="M39" s="41" t="s">
        <v>17</v>
      </c>
      <c r="N39" s="40">
        <v>1670</v>
      </c>
      <c r="O39" s="39">
        <v>741</v>
      </c>
      <c r="P39" s="39">
        <v>30</v>
      </c>
      <c r="Q39" s="38">
        <v>2411</v>
      </c>
      <c r="R39" s="37">
        <v>6.5</v>
      </c>
      <c r="S39" s="36">
        <v>2</v>
      </c>
    </row>
    <row r="40" ht="4.5" customHeight="1" thickBot="1"/>
    <row r="41" spans="1:19" ht="18" customHeight="1" thickBot="1">
      <c r="A41" s="32"/>
      <c r="B41" s="33" t="s">
        <v>18</v>
      </c>
      <c r="C41" s="191" t="s">
        <v>145</v>
      </c>
      <c r="D41" s="191"/>
      <c r="E41" s="191"/>
      <c r="G41" s="175" t="s">
        <v>19</v>
      </c>
      <c r="H41" s="175"/>
      <c r="I41" s="35">
        <v>2.5</v>
      </c>
      <c r="K41" s="32"/>
      <c r="L41" s="33" t="s">
        <v>18</v>
      </c>
      <c r="M41" s="191" t="s">
        <v>144</v>
      </c>
      <c r="N41" s="191"/>
      <c r="O41" s="191"/>
      <c r="Q41" s="175" t="s">
        <v>19</v>
      </c>
      <c r="R41" s="175"/>
      <c r="S41" s="35">
        <v>5.5</v>
      </c>
    </row>
    <row r="42" spans="1:19" ht="18" customHeight="1">
      <c r="A42" s="32"/>
      <c r="B42" s="33" t="s">
        <v>20</v>
      </c>
      <c r="C42" s="192"/>
      <c r="D42" s="192"/>
      <c r="E42" s="192"/>
      <c r="G42" s="34"/>
      <c r="H42" s="34"/>
      <c r="I42" s="34"/>
      <c r="K42" s="32"/>
      <c r="L42" s="33" t="s">
        <v>20</v>
      </c>
      <c r="M42" s="192"/>
      <c r="N42" s="192"/>
      <c r="O42" s="192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93" t="s">
        <v>143</v>
      </c>
      <c r="D43" s="193"/>
      <c r="E43" s="193"/>
      <c r="F43" s="193"/>
      <c r="G43" s="193"/>
      <c r="H43" s="193"/>
      <c r="I43" s="33"/>
      <c r="J43" s="33"/>
      <c r="K43" s="33" t="s">
        <v>23</v>
      </c>
      <c r="L43" s="194" t="s">
        <v>142</v>
      </c>
      <c r="M43" s="194"/>
      <c r="O43" s="33" t="s">
        <v>20</v>
      </c>
      <c r="P43" s="193"/>
      <c r="Q43" s="193"/>
      <c r="R43" s="193"/>
      <c r="S43" s="193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PSK Union Praha  A – Mladá Boleslav A</v>
      </c>
    </row>
    <row r="46" spans="2:11" ht="19.5" customHeight="1">
      <c r="B46" s="30" t="s">
        <v>24</v>
      </c>
      <c r="C46" s="176">
        <v>0.8020833333333334</v>
      </c>
      <c r="D46" s="172"/>
      <c r="I46" s="30" t="s">
        <v>25</v>
      </c>
      <c r="J46" s="172">
        <v>24</v>
      </c>
      <c r="K46" s="172"/>
    </row>
    <row r="47" spans="2:19" ht="19.5" customHeight="1">
      <c r="B47" s="30" t="s">
        <v>26</v>
      </c>
      <c r="C47" s="173">
        <v>0.9166666666666666</v>
      </c>
      <c r="D47" s="174"/>
      <c r="I47" s="30" t="s">
        <v>27</v>
      </c>
      <c r="J47" s="174">
        <v>2</v>
      </c>
      <c r="K47" s="174"/>
      <c r="P47" s="30" t="s">
        <v>28</v>
      </c>
      <c r="Q47" s="254">
        <v>44444</v>
      </c>
      <c r="R47" s="190"/>
      <c r="S47" s="190"/>
    </row>
    <row r="48" ht="9.75" customHeight="1"/>
    <row r="49" spans="1:19" ht="15" customHeight="1">
      <c r="A49" s="184" t="s">
        <v>29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6"/>
    </row>
    <row r="50" spans="1:19" ht="81" customHeigh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9"/>
    </row>
    <row r="51" ht="4.5" customHeight="1"/>
    <row r="52" spans="1:19" ht="15" customHeight="1">
      <c r="A52" s="184" t="s">
        <v>30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6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95"/>
      <c r="C57" s="196"/>
      <c r="D57" s="8"/>
      <c r="E57" s="195"/>
      <c r="F57" s="197"/>
      <c r="G57" s="197"/>
      <c r="H57" s="196"/>
      <c r="I57" s="8"/>
      <c r="J57" s="10"/>
      <c r="K57" s="9"/>
      <c r="L57" s="195"/>
      <c r="M57" s="196"/>
      <c r="N57" s="8"/>
      <c r="O57" s="195"/>
      <c r="P57" s="197"/>
      <c r="Q57" s="197"/>
      <c r="R57" s="196"/>
      <c r="S57" s="7"/>
    </row>
    <row r="58" spans="1:19" ht="21" customHeight="1">
      <c r="A58" s="11"/>
      <c r="B58" s="195"/>
      <c r="C58" s="196"/>
      <c r="D58" s="8"/>
      <c r="E58" s="195"/>
      <c r="F58" s="197"/>
      <c r="G58" s="197"/>
      <c r="H58" s="196"/>
      <c r="I58" s="8"/>
      <c r="J58" s="10"/>
      <c r="K58" s="9"/>
      <c r="L58" s="195"/>
      <c r="M58" s="196"/>
      <c r="N58" s="8"/>
      <c r="O58" s="195"/>
      <c r="P58" s="197"/>
      <c r="Q58" s="197"/>
      <c r="R58" s="196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78" t="s">
        <v>36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</row>
    <row r="62" spans="1:19" ht="81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</row>
    <row r="63" ht="4.5" customHeight="1"/>
    <row r="64" spans="1:19" ht="15" customHeight="1">
      <c r="A64" s="184" t="s">
        <v>37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6"/>
    </row>
    <row r="65" spans="1:19" ht="81" customHeight="1">
      <c r="A65" s="187" t="s">
        <v>141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9"/>
    </row>
    <row r="66" spans="1:8" ht="30" customHeight="1">
      <c r="A66" s="3"/>
      <c r="B66" s="2" t="s">
        <v>38</v>
      </c>
      <c r="C66" s="177"/>
      <c r="D66" s="177"/>
      <c r="E66" s="177"/>
      <c r="F66" s="177"/>
      <c r="G66" s="177"/>
      <c r="H66" s="17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69" t="s">
        <v>0</v>
      </c>
      <c r="C1" s="169"/>
      <c r="D1" s="171" t="s">
        <v>1</v>
      </c>
      <c r="E1" s="171"/>
      <c r="F1" s="171"/>
      <c r="G1" s="171"/>
      <c r="H1" s="171"/>
      <c r="I1" s="171"/>
      <c r="K1" s="30" t="s">
        <v>2</v>
      </c>
      <c r="L1" s="165" t="s">
        <v>188</v>
      </c>
      <c r="M1" s="165"/>
      <c r="N1" s="165"/>
      <c r="O1" s="166" t="s">
        <v>3</v>
      </c>
      <c r="P1" s="166"/>
      <c r="Q1" s="167" t="s">
        <v>187</v>
      </c>
      <c r="R1" s="168"/>
      <c r="S1" s="168"/>
    </row>
    <row r="2" spans="2:3" ht="6" customHeight="1" thickBot="1">
      <c r="B2" s="170"/>
      <c r="C2" s="170"/>
    </row>
    <row r="3" spans="1:19" ht="19.5" customHeight="1" thickBot="1">
      <c r="A3" s="70" t="s">
        <v>4</v>
      </c>
      <c r="B3" s="162" t="s">
        <v>186</v>
      </c>
      <c r="C3" s="163"/>
      <c r="D3" s="163"/>
      <c r="E3" s="163"/>
      <c r="F3" s="163"/>
      <c r="G3" s="163"/>
      <c r="H3" s="163"/>
      <c r="I3" s="164"/>
      <c r="K3" s="70" t="s">
        <v>5</v>
      </c>
      <c r="L3" s="162" t="s">
        <v>185</v>
      </c>
      <c r="M3" s="163"/>
      <c r="N3" s="163"/>
      <c r="O3" s="163"/>
      <c r="P3" s="163"/>
      <c r="Q3" s="163"/>
      <c r="R3" s="163"/>
      <c r="S3" s="164"/>
    </row>
    <row r="4" ht="4.5" customHeight="1" thickBot="1"/>
    <row r="5" spans="1:19" ht="12.75" customHeight="1">
      <c r="A5" s="155" t="s">
        <v>6</v>
      </c>
      <c r="B5" s="156"/>
      <c r="C5" s="153" t="s">
        <v>7</v>
      </c>
      <c r="D5" s="159" t="s">
        <v>8</v>
      </c>
      <c r="E5" s="160"/>
      <c r="F5" s="160"/>
      <c r="G5" s="161"/>
      <c r="H5" s="151" t="s">
        <v>9</v>
      </c>
      <c r="I5" s="152"/>
      <c r="K5" s="155" t="s">
        <v>6</v>
      </c>
      <c r="L5" s="156"/>
      <c r="M5" s="153" t="s">
        <v>7</v>
      </c>
      <c r="N5" s="159" t="s">
        <v>8</v>
      </c>
      <c r="O5" s="160"/>
      <c r="P5" s="160"/>
      <c r="Q5" s="161"/>
      <c r="R5" s="151" t="s">
        <v>9</v>
      </c>
      <c r="S5" s="152"/>
    </row>
    <row r="6" spans="1:19" ht="12.75" customHeight="1" thickBot="1">
      <c r="A6" s="157" t="s">
        <v>10</v>
      </c>
      <c r="B6" s="158"/>
      <c r="C6" s="154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57" t="s">
        <v>10</v>
      </c>
      <c r="L6" s="158"/>
      <c r="M6" s="154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39" t="s">
        <v>184</v>
      </c>
      <c r="B8" s="140"/>
      <c r="C8" s="63">
        <v>1</v>
      </c>
      <c r="D8" s="62">
        <v>135</v>
      </c>
      <c r="E8" s="61">
        <v>70</v>
      </c>
      <c r="F8" s="61">
        <v>0</v>
      </c>
      <c r="G8" s="60">
        <f>IF(AND(ISBLANK(D8),ISBLANK(E8)),"",D8+E8)</f>
        <v>205</v>
      </c>
      <c r="H8" s="59">
        <f>IF(OR(ISNUMBER($G8),ISNUMBER($Q8)),(SIGN(N($G8)-N($Q8))+1)/2,"")</f>
        <v>1</v>
      </c>
      <c r="I8" s="53"/>
      <c r="K8" s="139" t="s">
        <v>56</v>
      </c>
      <c r="L8" s="140"/>
      <c r="M8" s="63">
        <v>1</v>
      </c>
      <c r="N8" s="62">
        <v>147</v>
      </c>
      <c r="O8" s="61">
        <v>49</v>
      </c>
      <c r="P8" s="61">
        <v>5</v>
      </c>
      <c r="Q8" s="60">
        <f>IF(AND(ISBLANK(N8),ISBLANK(O8)),"",N8+O8)</f>
        <v>196</v>
      </c>
      <c r="R8" s="59">
        <f>IF(ISNUMBER($H8),1-$H8,"")</f>
        <v>0</v>
      </c>
      <c r="S8" s="53"/>
    </row>
    <row r="9" spans="1:19" ht="12.75" customHeight="1">
      <c r="A9" s="141"/>
      <c r="B9" s="142"/>
      <c r="C9" s="58">
        <v>2</v>
      </c>
      <c r="D9" s="57">
        <v>160</v>
      </c>
      <c r="E9" s="56">
        <v>71</v>
      </c>
      <c r="F9" s="56">
        <v>4</v>
      </c>
      <c r="G9" s="55">
        <f>IF(AND(ISBLANK(D9),ISBLANK(E9)),"",D9+E9)</f>
        <v>231</v>
      </c>
      <c r="H9" s="54">
        <f>IF(OR(ISNUMBER($G9),ISNUMBER($Q9)),(SIGN(N($G9)-N($Q9))+1)/2,"")</f>
        <v>0</v>
      </c>
      <c r="I9" s="53"/>
      <c r="K9" s="141"/>
      <c r="L9" s="142"/>
      <c r="M9" s="58">
        <v>2</v>
      </c>
      <c r="N9" s="57">
        <v>155</v>
      </c>
      <c r="O9" s="56">
        <v>79</v>
      </c>
      <c r="P9" s="56">
        <v>4</v>
      </c>
      <c r="Q9" s="55">
        <f>IF(AND(ISBLANK(N9),ISBLANK(O9)),"",N9+O9)</f>
        <v>234</v>
      </c>
      <c r="R9" s="54">
        <f>IF(ISNUMBER($H9),1-$H9,"")</f>
        <v>1</v>
      </c>
      <c r="S9" s="53"/>
    </row>
    <row r="10" spans="1:19" ht="12.75" customHeight="1" thickBot="1">
      <c r="A10" s="143" t="s">
        <v>66</v>
      </c>
      <c r="B10" s="144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43" t="s">
        <v>49</v>
      </c>
      <c r="L10" s="144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45"/>
      <c r="B11" s="146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149">
        <f>IF(ISNUMBER(H12),(SIGN(1000*($H12-$R12)+$G12-$Q12)+1)/2,"")</f>
        <v>1</v>
      </c>
      <c r="K11" s="145"/>
      <c r="L11" s="146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149">
        <f>IF(ISNUMBER($I11),1-$I11,"")</f>
        <v>0</v>
      </c>
    </row>
    <row r="12" spans="1:19" ht="15.75" customHeight="1" thickBot="1">
      <c r="A12" s="147">
        <v>23147</v>
      </c>
      <c r="B12" s="148"/>
      <c r="C12" s="47" t="s">
        <v>14</v>
      </c>
      <c r="D12" s="44">
        <f>IF(ISNUMBER($G12),SUM(D8:D11),"")</f>
        <v>295</v>
      </c>
      <c r="E12" s="46">
        <f>IF(ISNUMBER($G12),SUM(E8:E11),"")</f>
        <v>141</v>
      </c>
      <c r="F12" s="46">
        <f>IF(ISNUMBER($G12),SUM(F8:F11),"")</f>
        <v>4</v>
      </c>
      <c r="G12" s="45">
        <f>IF(SUM($G8:$G11)+SUM($Q8:$Q11)&gt;0,SUM(G8:G11),"")</f>
        <v>436</v>
      </c>
      <c r="H12" s="44">
        <f>IF(ISNUMBER($G12),SUM(H8:H11),"")</f>
        <v>1</v>
      </c>
      <c r="I12" s="150"/>
      <c r="K12" s="147">
        <v>9536</v>
      </c>
      <c r="L12" s="148"/>
      <c r="M12" s="47" t="s">
        <v>14</v>
      </c>
      <c r="N12" s="44">
        <f>IF(ISNUMBER($G12),SUM(N8:N11),"")</f>
        <v>302</v>
      </c>
      <c r="O12" s="46">
        <f>IF(ISNUMBER($G12),SUM(O8:O11),"")</f>
        <v>128</v>
      </c>
      <c r="P12" s="46">
        <f>IF(ISNUMBER($G12),SUM(P8:P11),"")</f>
        <v>9</v>
      </c>
      <c r="Q12" s="45">
        <f>IF(SUM($G8:$G11)+SUM($Q8:$Q11)&gt;0,SUM(Q8:Q11),"")</f>
        <v>430</v>
      </c>
      <c r="R12" s="44">
        <f>IF(ISNUMBER($G12),SUM(R8:R11),"")</f>
        <v>1</v>
      </c>
      <c r="S12" s="150"/>
    </row>
    <row r="13" spans="1:19" ht="12.75" customHeight="1">
      <c r="A13" s="139" t="s">
        <v>183</v>
      </c>
      <c r="B13" s="140"/>
      <c r="C13" s="63">
        <v>1</v>
      </c>
      <c r="D13" s="62">
        <v>143</v>
      </c>
      <c r="E13" s="61">
        <v>90</v>
      </c>
      <c r="F13" s="61">
        <v>2</v>
      </c>
      <c r="G13" s="60">
        <f>IF(AND(ISBLANK(D13),ISBLANK(E13)),"",D13+E13)</f>
        <v>233</v>
      </c>
      <c r="H13" s="59">
        <f>IF(OR(ISNUMBER($G13),ISNUMBER($Q13)),(SIGN(N($G13)-N($Q13))+1)/2,"")</f>
        <v>1</v>
      </c>
      <c r="I13" s="53"/>
      <c r="K13" s="139" t="s">
        <v>54</v>
      </c>
      <c r="L13" s="140"/>
      <c r="M13" s="63">
        <v>1</v>
      </c>
      <c r="N13" s="62">
        <v>155</v>
      </c>
      <c r="O13" s="61">
        <v>60</v>
      </c>
      <c r="P13" s="61">
        <v>5</v>
      </c>
      <c r="Q13" s="60">
        <f>IF(AND(ISBLANK(N13),ISBLANK(O13)),"",N13+O13)</f>
        <v>215</v>
      </c>
      <c r="R13" s="59">
        <f>IF(ISNUMBER($H13),1-$H13,"")</f>
        <v>0</v>
      </c>
      <c r="S13" s="53"/>
    </row>
    <row r="14" spans="1:19" ht="12.75" customHeight="1">
      <c r="A14" s="141"/>
      <c r="B14" s="142"/>
      <c r="C14" s="58">
        <v>2</v>
      </c>
      <c r="D14" s="57">
        <v>160</v>
      </c>
      <c r="E14" s="56">
        <v>61</v>
      </c>
      <c r="F14" s="56">
        <v>7</v>
      </c>
      <c r="G14" s="55">
        <f>IF(AND(ISBLANK(D14),ISBLANK(E14)),"",D14+E14)</f>
        <v>221</v>
      </c>
      <c r="H14" s="54">
        <f>IF(OR(ISNUMBER($G14),ISNUMBER($Q14)),(SIGN(N($G14)-N($Q14))+1)/2,"")</f>
        <v>1</v>
      </c>
      <c r="I14" s="53"/>
      <c r="K14" s="141"/>
      <c r="L14" s="142"/>
      <c r="M14" s="58">
        <v>2</v>
      </c>
      <c r="N14" s="57">
        <v>138</v>
      </c>
      <c r="O14" s="56">
        <v>61</v>
      </c>
      <c r="P14" s="56">
        <v>3</v>
      </c>
      <c r="Q14" s="55">
        <f>IF(AND(ISBLANK(N14),ISBLANK(O14)),"",N14+O14)</f>
        <v>199</v>
      </c>
      <c r="R14" s="54">
        <f>IF(ISNUMBER($H14),1-$H14,"")</f>
        <v>0</v>
      </c>
      <c r="S14" s="53"/>
    </row>
    <row r="15" spans="1:19" ht="12.75" customHeight="1" thickBot="1">
      <c r="A15" s="143" t="s">
        <v>70</v>
      </c>
      <c r="B15" s="144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43" t="s">
        <v>182</v>
      </c>
      <c r="L15" s="144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45"/>
      <c r="B16" s="146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149">
        <f>IF(ISNUMBER(H17),(SIGN(1000*($H17-$R17)+$G17-$Q17)+1)/2,"")</f>
        <v>1</v>
      </c>
      <c r="K16" s="145"/>
      <c r="L16" s="146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149">
        <f>IF(ISNUMBER($I16),1-$I16,"")</f>
        <v>0</v>
      </c>
    </row>
    <row r="17" spans="1:19" ht="15.75" customHeight="1" thickBot="1">
      <c r="A17" s="147">
        <v>24111</v>
      </c>
      <c r="B17" s="148"/>
      <c r="C17" s="47" t="s">
        <v>14</v>
      </c>
      <c r="D17" s="44">
        <f>IF(ISNUMBER($G17),SUM(D13:D16),"")</f>
        <v>303</v>
      </c>
      <c r="E17" s="46">
        <f>IF(ISNUMBER($G17),SUM(E13:E16),"")</f>
        <v>151</v>
      </c>
      <c r="F17" s="46">
        <f>IF(ISNUMBER($G17),SUM(F13:F16),"")</f>
        <v>9</v>
      </c>
      <c r="G17" s="45">
        <f>IF(SUM($G13:$G16)+SUM($Q13:$Q16)&gt;0,SUM(G13:G16),"")</f>
        <v>454</v>
      </c>
      <c r="H17" s="44">
        <f>IF(ISNUMBER($G17),SUM(H13:H16),"")</f>
        <v>2</v>
      </c>
      <c r="I17" s="150"/>
      <c r="K17" s="147">
        <v>1935</v>
      </c>
      <c r="L17" s="148"/>
      <c r="M17" s="47" t="s">
        <v>14</v>
      </c>
      <c r="N17" s="44">
        <f>IF(ISNUMBER($G17),SUM(N13:N16),"")</f>
        <v>293</v>
      </c>
      <c r="O17" s="46">
        <f>IF(ISNUMBER($G17),SUM(O13:O16),"")</f>
        <v>121</v>
      </c>
      <c r="P17" s="46">
        <f>IF(ISNUMBER($G17),SUM(P13:P16),"")</f>
        <v>8</v>
      </c>
      <c r="Q17" s="45">
        <f>IF(SUM($G13:$G16)+SUM($Q13:$Q16)&gt;0,SUM(Q13:Q16),"")</f>
        <v>414</v>
      </c>
      <c r="R17" s="44">
        <f>IF(ISNUMBER($G17),SUM(R13:R16),"")</f>
        <v>0</v>
      </c>
      <c r="S17" s="150"/>
    </row>
    <row r="18" spans="1:19" ht="12.75" customHeight="1">
      <c r="A18" s="139" t="s">
        <v>181</v>
      </c>
      <c r="B18" s="140"/>
      <c r="C18" s="63">
        <v>1</v>
      </c>
      <c r="D18" s="62">
        <v>160</v>
      </c>
      <c r="E18" s="61">
        <v>72</v>
      </c>
      <c r="F18" s="61">
        <v>1</v>
      </c>
      <c r="G18" s="60">
        <f>IF(AND(ISBLANK(D18),ISBLANK(E18)),"",D18+E18)</f>
        <v>232</v>
      </c>
      <c r="H18" s="59">
        <f>IF(OR(ISNUMBER($G18),ISNUMBER($Q18)),(SIGN(N($G18)-N($Q18))+1)/2,"")</f>
        <v>1</v>
      </c>
      <c r="I18" s="53"/>
      <c r="K18" s="139" t="s">
        <v>53</v>
      </c>
      <c r="L18" s="140"/>
      <c r="M18" s="63">
        <v>1</v>
      </c>
      <c r="N18" s="62">
        <v>148</v>
      </c>
      <c r="O18" s="61">
        <v>79</v>
      </c>
      <c r="P18" s="61">
        <v>3</v>
      </c>
      <c r="Q18" s="60">
        <f>IF(AND(ISBLANK(N18),ISBLANK(O18)),"",N18+O18)</f>
        <v>227</v>
      </c>
      <c r="R18" s="59">
        <f>IF(ISNUMBER($H18),1-$H18,"")</f>
        <v>0</v>
      </c>
      <c r="S18" s="53"/>
    </row>
    <row r="19" spans="1:19" ht="12.75" customHeight="1">
      <c r="A19" s="141"/>
      <c r="B19" s="142"/>
      <c r="C19" s="58">
        <v>2</v>
      </c>
      <c r="D19" s="57">
        <v>160</v>
      </c>
      <c r="E19" s="56">
        <v>62</v>
      </c>
      <c r="F19" s="56">
        <v>1</v>
      </c>
      <c r="G19" s="55">
        <f>IF(AND(ISBLANK(D19),ISBLANK(E19)),"",D19+E19)</f>
        <v>222</v>
      </c>
      <c r="H19" s="54">
        <f>IF(OR(ISNUMBER($G19),ISNUMBER($Q19)),(SIGN(N($G19)-N($Q19))+1)/2,"")</f>
        <v>1</v>
      </c>
      <c r="I19" s="53"/>
      <c r="K19" s="141"/>
      <c r="L19" s="142"/>
      <c r="M19" s="58">
        <v>2</v>
      </c>
      <c r="N19" s="57">
        <v>167</v>
      </c>
      <c r="O19" s="56">
        <v>52</v>
      </c>
      <c r="P19" s="56">
        <v>5</v>
      </c>
      <c r="Q19" s="55">
        <f>IF(AND(ISBLANK(N19),ISBLANK(O19)),"",N19+O19)</f>
        <v>219</v>
      </c>
      <c r="R19" s="54">
        <f>IF(ISNUMBER($H19),1-$H19,"")</f>
        <v>0</v>
      </c>
      <c r="S19" s="53"/>
    </row>
    <row r="20" spans="1:19" ht="12.75" customHeight="1" thickBot="1">
      <c r="A20" s="143" t="s">
        <v>43</v>
      </c>
      <c r="B20" s="144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43" t="s">
        <v>52</v>
      </c>
      <c r="L20" s="144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45"/>
      <c r="B21" s="146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149">
        <f>IF(ISNUMBER(H22),(SIGN(1000*($H22-$R22)+$G22-$Q22)+1)/2,"")</f>
        <v>1</v>
      </c>
      <c r="K21" s="145"/>
      <c r="L21" s="146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149">
        <f>IF(ISNUMBER($I21),1-$I21,"")</f>
        <v>0</v>
      </c>
    </row>
    <row r="22" spans="1:19" ht="15.75" customHeight="1" thickBot="1">
      <c r="A22" s="147">
        <v>14260</v>
      </c>
      <c r="B22" s="148"/>
      <c r="C22" s="47" t="s">
        <v>14</v>
      </c>
      <c r="D22" s="44">
        <f>IF(ISNUMBER($G22),SUM(D18:D21),"")</f>
        <v>320</v>
      </c>
      <c r="E22" s="46">
        <f>IF(ISNUMBER($G22),SUM(E18:E21),"")</f>
        <v>134</v>
      </c>
      <c r="F22" s="46">
        <f>IF(ISNUMBER($G22),SUM(F18:F21),"")</f>
        <v>2</v>
      </c>
      <c r="G22" s="45">
        <f>IF(SUM($G18:$G21)+SUM($Q18:$Q21)&gt;0,SUM(G18:G21),"")</f>
        <v>454</v>
      </c>
      <c r="H22" s="44">
        <f>IF(ISNUMBER($G22),SUM(H18:H21),"")</f>
        <v>2</v>
      </c>
      <c r="I22" s="150"/>
      <c r="K22" s="147">
        <v>15163</v>
      </c>
      <c r="L22" s="148"/>
      <c r="M22" s="47" t="s">
        <v>14</v>
      </c>
      <c r="N22" s="44">
        <f>IF(ISNUMBER($G22),SUM(N18:N21),"")</f>
        <v>315</v>
      </c>
      <c r="O22" s="46">
        <f>IF(ISNUMBER($G22),SUM(O18:O21),"")</f>
        <v>131</v>
      </c>
      <c r="P22" s="46">
        <f>IF(ISNUMBER($G22),SUM(P18:P21),"")</f>
        <v>8</v>
      </c>
      <c r="Q22" s="45">
        <f>IF(SUM($G18:$G21)+SUM($Q18:$Q21)&gt;0,SUM(Q18:Q21),"")</f>
        <v>446</v>
      </c>
      <c r="R22" s="44">
        <f>IF(ISNUMBER($G22),SUM(R18:R21),"")</f>
        <v>0</v>
      </c>
      <c r="S22" s="150"/>
    </row>
    <row r="23" spans="1:19" ht="12.75" customHeight="1">
      <c r="A23" s="139" t="s">
        <v>180</v>
      </c>
      <c r="B23" s="140"/>
      <c r="C23" s="63">
        <v>1</v>
      </c>
      <c r="D23" s="62">
        <v>129</v>
      </c>
      <c r="E23" s="61">
        <v>87</v>
      </c>
      <c r="F23" s="61">
        <v>1</v>
      </c>
      <c r="G23" s="60">
        <f>IF(AND(ISBLANK(D23),ISBLANK(E23)),"",D23+E23)</f>
        <v>216</v>
      </c>
      <c r="H23" s="59">
        <f>IF(OR(ISNUMBER($G23),ISNUMBER($Q23)),(SIGN(N($G23)-N($Q23))+1)/2,"")</f>
        <v>1</v>
      </c>
      <c r="I23" s="53"/>
      <c r="K23" s="139" t="s">
        <v>47</v>
      </c>
      <c r="L23" s="140"/>
      <c r="M23" s="63">
        <v>1</v>
      </c>
      <c r="N23" s="62">
        <v>139</v>
      </c>
      <c r="O23" s="61">
        <v>52</v>
      </c>
      <c r="P23" s="61">
        <v>2</v>
      </c>
      <c r="Q23" s="60">
        <f>IF(AND(ISBLANK(N23),ISBLANK(O23)),"",N23+O23)</f>
        <v>191</v>
      </c>
      <c r="R23" s="59">
        <f>IF(ISNUMBER($H23),1-$H23,"")</f>
        <v>0</v>
      </c>
      <c r="S23" s="53"/>
    </row>
    <row r="24" spans="1:19" ht="12.75" customHeight="1">
      <c r="A24" s="141"/>
      <c r="B24" s="142"/>
      <c r="C24" s="58">
        <v>2</v>
      </c>
      <c r="D24" s="57">
        <v>152</v>
      </c>
      <c r="E24" s="56">
        <v>88</v>
      </c>
      <c r="F24" s="56">
        <v>2</v>
      </c>
      <c r="G24" s="55">
        <f>IF(AND(ISBLANK(D24),ISBLANK(E24)),"",D24+E24)</f>
        <v>240</v>
      </c>
      <c r="H24" s="54">
        <f>IF(OR(ISNUMBER($G24),ISNUMBER($Q24)),(SIGN(N($G24)-N($Q24))+1)/2,"")</f>
        <v>1</v>
      </c>
      <c r="I24" s="53"/>
      <c r="K24" s="141"/>
      <c r="L24" s="142"/>
      <c r="M24" s="58">
        <v>2</v>
      </c>
      <c r="N24" s="57">
        <v>163</v>
      </c>
      <c r="O24" s="56">
        <v>69</v>
      </c>
      <c r="P24" s="56">
        <v>3</v>
      </c>
      <c r="Q24" s="55">
        <f>IF(AND(ISBLANK(N24),ISBLANK(O24)),"",N24+O24)</f>
        <v>232</v>
      </c>
      <c r="R24" s="54">
        <f>IF(ISNUMBER($H24),1-$H24,"")</f>
        <v>0</v>
      </c>
      <c r="S24" s="53"/>
    </row>
    <row r="25" spans="1:19" ht="12.75" customHeight="1" thickBot="1">
      <c r="A25" s="143" t="s">
        <v>179</v>
      </c>
      <c r="B25" s="144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43" t="s">
        <v>46</v>
      </c>
      <c r="L25" s="144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45"/>
      <c r="B26" s="146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149">
        <f>IF(ISNUMBER(H27),(SIGN(1000*($H27-$R27)+$G27-$Q27)+1)/2,"")</f>
        <v>1</v>
      </c>
      <c r="K26" s="145"/>
      <c r="L26" s="146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149">
        <f>IF(ISNUMBER($I26),1-$I26,"")</f>
        <v>0</v>
      </c>
    </row>
    <row r="27" spans="1:19" ht="15.75" customHeight="1" thickBot="1">
      <c r="A27" s="147">
        <v>19177</v>
      </c>
      <c r="B27" s="148"/>
      <c r="C27" s="47" t="s">
        <v>14</v>
      </c>
      <c r="D27" s="44">
        <f>IF(ISNUMBER($G27),SUM(D23:D26),"")</f>
        <v>281</v>
      </c>
      <c r="E27" s="46">
        <f>IF(ISNUMBER($G27),SUM(E23:E26),"")</f>
        <v>175</v>
      </c>
      <c r="F27" s="46">
        <f>IF(ISNUMBER($G27),SUM(F23:F26),"")</f>
        <v>3</v>
      </c>
      <c r="G27" s="45">
        <f>IF(SUM($G23:$G26)+SUM($Q23:$Q26)&gt;0,SUM(G23:G26),"")</f>
        <v>456</v>
      </c>
      <c r="H27" s="44">
        <f>IF(ISNUMBER($G27),SUM(H23:H26),"")</f>
        <v>2</v>
      </c>
      <c r="I27" s="150"/>
      <c r="K27" s="147">
        <v>1932</v>
      </c>
      <c r="L27" s="148"/>
      <c r="M27" s="47" t="s">
        <v>14</v>
      </c>
      <c r="N27" s="44">
        <f>IF(ISNUMBER($G27),SUM(N23:N26),"")</f>
        <v>302</v>
      </c>
      <c r="O27" s="46">
        <f>IF(ISNUMBER($G27),SUM(O23:O26),"")</f>
        <v>121</v>
      </c>
      <c r="P27" s="46">
        <f>IF(ISNUMBER($G27),SUM(P23:P26),"")</f>
        <v>5</v>
      </c>
      <c r="Q27" s="45">
        <f>IF(SUM($G23:$G26)+SUM($Q23:$Q26)&gt;0,SUM(Q23:Q26),"")</f>
        <v>423</v>
      </c>
      <c r="R27" s="44">
        <f>IF(ISNUMBER($G27),SUM(R23:R26),"")</f>
        <v>0</v>
      </c>
      <c r="S27" s="150"/>
    </row>
    <row r="28" spans="1:19" ht="12.75" customHeight="1">
      <c r="A28" s="139" t="s">
        <v>178</v>
      </c>
      <c r="B28" s="140"/>
      <c r="C28" s="63">
        <v>1</v>
      </c>
      <c r="D28" s="62">
        <v>149</v>
      </c>
      <c r="E28" s="61">
        <v>63</v>
      </c>
      <c r="F28" s="61">
        <v>3</v>
      </c>
      <c r="G28" s="60">
        <f>IF(AND(ISBLANK(D28),ISBLANK(E28)),"",D28+E28)</f>
        <v>212</v>
      </c>
      <c r="H28" s="59">
        <f>IF(OR(ISNUMBER($G28),ISNUMBER($Q28)),(SIGN(N($G28)-N($Q28))+1)/2,"")</f>
        <v>1</v>
      </c>
      <c r="I28" s="53"/>
      <c r="K28" s="139" t="s">
        <v>50</v>
      </c>
      <c r="L28" s="140"/>
      <c r="M28" s="63">
        <v>1</v>
      </c>
      <c r="N28" s="62">
        <v>136</v>
      </c>
      <c r="O28" s="61">
        <v>63</v>
      </c>
      <c r="P28" s="61">
        <v>4</v>
      </c>
      <c r="Q28" s="60">
        <f>IF(AND(ISBLANK(N28),ISBLANK(O28)),"",N28+O28)</f>
        <v>199</v>
      </c>
      <c r="R28" s="59">
        <f>IF(ISNUMBER($H28),1-$H28,"")</f>
        <v>0</v>
      </c>
      <c r="S28" s="53"/>
    </row>
    <row r="29" spans="1:19" ht="12.75" customHeight="1">
      <c r="A29" s="141"/>
      <c r="B29" s="142"/>
      <c r="C29" s="58">
        <v>2</v>
      </c>
      <c r="D29" s="57">
        <v>161</v>
      </c>
      <c r="E29" s="56">
        <v>53</v>
      </c>
      <c r="F29" s="56">
        <v>5</v>
      </c>
      <c r="G29" s="55">
        <f>IF(AND(ISBLANK(D29),ISBLANK(E29)),"",D29+E29)</f>
        <v>214</v>
      </c>
      <c r="H29" s="54">
        <f>IF(OR(ISNUMBER($G29),ISNUMBER($Q29)),(SIGN(N($G29)-N($Q29))+1)/2,"")</f>
        <v>0</v>
      </c>
      <c r="I29" s="53"/>
      <c r="K29" s="141"/>
      <c r="L29" s="142"/>
      <c r="M29" s="58">
        <v>2</v>
      </c>
      <c r="N29" s="57">
        <v>160</v>
      </c>
      <c r="O29" s="56">
        <v>75</v>
      </c>
      <c r="P29" s="56">
        <v>2</v>
      </c>
      <c r="Q29" s="55">
        <f>IF(AND(ISBLANK(N29),ISBLANK(O29)),"",N29+O29)</f>
        <v>235</v>
      </c>
      <c r="R29" s="54">
        <f>IF(ISNUMBER($H29),1-$H29,"")</f>
        <v>1</v>
      </c>
      <c r="S29" s="53"/>
    </row>
    <row r="30" spans="1:19" ht="12.75" customHeight="1" thickBot="1">
      <c r="A30" s="143" t="s">
        <v>177</v>
      </c>
      <c r="B30" s="144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43" t="s">
        <v>49</v>
      </c>
      <c r="L30" s="144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45"/>
      <c r="B31" s="146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149">
        <f>IF(ISNUMBER(H32),(SIGN(1000*($H32-$R32)+$G32-$Q32)+1)/2,"")</f>
        <v>0</v>
      </c>
      <c r="K31" s="145"/>
      <c r="L31" s="146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149">
        <f>IF(ISNUMBER($I31),1-$I31,"")</f>
        <v>1</v>
      </c>
    </row>
    <row r="32" spans="1:19" ht="15.75" customHeight="1" thickBot="1">
      <c r="A32" s="147">
        <v>19175</v>
      </c>
      <c r="B32" s="148"/>
      <c r="C32" s="47" t="s">
        <v>14</v>
      </c>
      <c r="D32" s="44">
        <f>IF(ISNUMBER($G32),SUM(D28:D31),"")</f>
        <v>310</v>
      </c>
      <c r="E32" s="46">
        <f>IF(ISNUMBER($G32),SUM(E28:E31),"")</f>
        <v>116</v>
      </c>
      <c r="F32" s="46">
        <f>IF(ISNUMBER($G32),SUM(F28:F31),"")</f>
        <v>8</v>
      </c>
      <c r="G32" s="45">
        <f>IF(SUM($G28:$G31)+SUM($Q28:$Q31)&gt;0,SUM(G28:G31),"")</f>
        <v>426</v>
      </c>
      <c r="H32" s="44">
        <f>IF(ISNUMBER($G32),SUM(H28:H31),"")</f>
        <v>1</v>
      </c>
      <c r="I32" s="150"/>
      <c r="K32" s="147">
        <v>1928</v>
      </c>
      <c r="L32" s="148"/>
      <c r="M32" s="47" t="s">
        <v>14</v>
      </c>
      <c r="N32" s="44">
        <f>IF(ISNUMBER($G32),SUM(N28:N31),"")</f>
        <v>296</v>
      </c>
      <c r="O32" s="46">
        <f>IF(ISNUMBER($G32),SUM(O28:O31),"")</f>
        <v>138</v>
      </c>
      <c r="P32" s="46">
        <f>IF(ISNUMBER($G32),SUM(P28:P31),"")</f>
        <v>6</v>
      </c>
      <c r="Q32" s="45">
        <f>IF(SUM($G28:$G31)+SUM($Q28:$Q31)&gt;0,SUM(Q28:Q31),"")</f>
        <v>434</v>
      </c>
      <c r="R32" s="44">
        <f>IF(ISNUMBER($G32),SUM(R28:R31),"")</f>
        <v>1</v>
      </c>
      <c r="S32" s="150"/>
    </row>
    <row r="33" spans="1:19" ht="12.75" customHeight="1">
      <c r="A33" s="139" t="s">
        <v>48</v>
      </c>
      <c r="B33" s="140"/>
      <c r="C33" s="63">
        <v>1</v>
      </c>
      <c r="D33" s="62">
        <v>152</v>
      </c>
      <c r="E33" s="61">
        <v>53</v>
      </c>
      <c r="F33" s="61">
        <v>8</v>
      </c>
      <c r="G33" s="60">
        <f>IF(AND(ISBLANK(D33),ISBLANK(E33)),"",D33+E33)</f>
        <v>205</v>
      </c>
      <c r="H33" s="59">
        <f>IF(OR(ISNUMBER($G33),ISNUMBER($Q33)),(SIGN(N($G33)-N($Q33))+1)/2,"")</f>
        <v>0</v>
      </c>
      <c r="I33" s="53"/>
      <c r="K33" s="139" t="s">
        <v>51</v>
      </c>
      <c r="L33" s="140"/>
      <c r="M33" s="63">
        <v>1</v>
      </c>
      <c r="N33" s="62">
        <v>154</v>
      </c>
      <c r="O33" s="61">
        <v>89</v>
      </c>
      <c r="P33" s="61">
        <v>3</v>
      </c>
      <c r="Q33" s="60">
        <f>IF(AND(ISBLANK(N33),ISBLANK(O33)),"",N33+O33)</f>
        <v>243</v>
      </c>
      <c r="R33" s="59">
        <f>IF(ISNUMBER($H33),1-$H33,"")</f>
        <v>1</v>
      </c>
      <c r="S33" s="53"/>
    </row>
    <row r="34" spans="1:19" ht="12.75" customHeight="1">
      <c r="A34" s="141"/>
      <c r="B34" s="142"/>
      <c r="C34" s="58">
        <v>2</v>
      </c>
      <c r="D34" s="57">
        <v>147</v>
      </c>
      <c r="E34" s="56">
        <v>77</v>
      </c>
      <c r="F34" s="56">
        <v>0</v>
      </c>
      <c r="G34" s="55">
        <f>IF(AND(ISBLANK(D34),ISBLANK(E34)),"",D34+E34)</f>
        <v>224</v>
      </c>
      <c r="H34" s="54">
        <f>IF(OR(ISNUMBER($G34),ISNUMBER($Q34)),(SIGN(N($G34)-N($Q34))+1)/2,"")</f>
        <v>1</v>
      </c>
      <c r="I34" s="53"/>
      <c r="K34" s="141"/>
      <c r="L34" s="142"/>
      <c r="M34" s="58">
        <v>2</v>
      </c>
      <c r="N34" s="57">
        <v>147</v>
      </c>
      <c r="O34" s="56">
        <v>61</v>
      </c>
      <c r="P34" s="56">
        <v>2</v>
      </c>
      <c r="Q34" s="55">
        <f>IF(AND(ISBLANK(N34),ISBLANK(O34)),"",N34+O34)</f>
        <v>208</v>
      </c>
      <c r="R34" s="54">
        <f>IF(ISNUMBER($H34),1-$H34,"")</f>
        <v>0</v>
      </c>
      <c r="S34" s="53"/>
    </row>
    <row r="35" spans="1:19" ht="12.75" customHeight="1" thickBot="1">
      <c r="A35" s="143" t="s">
        <v>176</v>
      </c>
      <c r="B35" s="144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43" t="s">
        <v>43</v>
      </c>
      <c r="L35" s="144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45"/>
      <c r="B36" s="146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149">
        <f>IF(ISNUMBER(H37),(SIGN(1000*($H37-$R37)+$G37-$Q37)+1)/2,"")</f>
        <v>0</v>
      </c>
      <c r="K36" s="145"/>
      <c r="L36" s="146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149">
        <f>IF(ISNUMBER($I36),1-$I36,"")</f>
        <v>1</v>
      </c>
    </row>
    <row r="37" spans="1:19" ht="15.75" customHeight="1" thickBot="1">
      <c r="A37" s="147">
        <v>13517</v>
      </c>
      <c r="B37" s="148"/>
      <c r="C37" s="47" t="s">
        <v>14</v>
      </c>
      <c r="D37" s="44">
        <f>IF(ISNUMBER($G37),SUM(D33:D36),"")</f>
        <v>299</v>
      </c>
      <c r="E37" s="46">
        <f>IF(ISNUMBER($G37),SUM(E33:E36),"")</f>
        <v>130</v>
      </c>
      <c r="F37" s="46">
        <f>IF(ISNUMBER($G37),SUM(F33:F36),"")</f>
        <v>8</v>
      </c>
      <c r="G37" s="45">
        <f>IF(SUM($G33:$G36)+SUM($Q33:$Q36)&gt;0,SUM(G33:G36),"")</f>
        <v>429</v>
      </c>
      <c r="H37" s="44">
        <f>IF(ISNUMBER($G37),SUM(H33:H36),"")</f>
        <v>1</v>
      </c>
      <c r="I37" s="150"/>
      <c r="K37" s="147">
        <v>1944</v>
      </c>
      <c r="L37" s="148"/>
      <c r="M37" s="47" t="s">
        <v>14</v>
      </c>
      <c r="N37" s="44">
        <f>IF(ISNUMBER($G37),SUM(N33:N36),"")</f>
        <v>301</v>
      </c>
      <c r="O37" s="46">
        <f>IF(ISNUMBER($G37),SUM(O33:O36),"")</f>
        <v>150</v>
      </c>
      <c r="P37" s="46">
        <f>IF(ISNUMBER($G37),SUM(P33:P36),"")</f>
        <v>5</v>
      </c>
      <c r="Q37" s="45">
        <f>IF(SUM($G33:$G36)+SUM($Q33:$Q36)&gt;0,SUM(Q33:Q36),"")</f>
        <v>451</v>
      </c>
      <c r="R37" s="44">
        <f>IF(ISNUMBER($G37),SUM(R33:R36),"")</f>
        <v>1</v>
      </c>
      <c r="S37" s="150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1808</v>
      </c>
      <c r="E39" s="39">
        <f>IF(ISNUMBER($G39),SUM(E12,E17,E22,E27,E32,E37),"")</f>
        <v>847</v>
      </c>
      <c r="F39" s="39">
        <f>IF(ISNUMBER($G39),SUM(F12,F17,F22,F27,F32,F37),"")</f>
        <v>34</v>
      </c>
      <c r="G39" s="38">
        <f>IF(SUM($G$8:$G$37)+SUM($Q$8:$Q$37)&gt;0,SUM(G12,G17,G22,G27,G32,G37),"")</f>
        <v>2655</v>
      </c>
      <c r="H39" s="37">
        <f>IF(SUM($G$8:$G$37)+SUM($Q$8:$Q$37)&gt;0,SUM(H12,H17,H22,H27,H32,H37),"")</f>
        <v>9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1809</v>
      </c>
      <c r="O39" s="39">
        <f>IF(ISNUMBER($G39),SUM(O12,O17,O22,O27,O32,O37),"")</f>
        <v>789</v>
      </c>
      <c r="P39" s="39">
        <f>IF(ISNUMBER($G39),SUM(P12,P17,P22,P27,P32,P37),"")</f>
        <v>41</v>
      </c>
      <c r="Q39" s="38">
        <f>IF(SUM($G$8:$G$37)+SUM($Q$8:$Q$37)&gt;0,SUM(Q12,Q17,Q22,Q27,Q32,Q37),"")</f>
        <v>2598</v>
      </c>
      <c r="R39" s="37">
        <f>IF(SUM($G$8:$G$37)+SUM($Q$8:$Q$37)&gt;0,SUM(R12,R17,R22,R27,R32,R37),"")</f>
        <v>3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91" t="s">
        <v>175</v>
      </c>
      <c r="D41" s="191"/>
      <c r="E41" s="191"/>
      <c r="G41" s="175"/>
      <c r="H41" s="175"/>
      <c r="I41" s="35">
        <f>IF(ISNUMBER(I$39),SUM(I11,I16,I21,I26,I31,I36,I39),"")</f>
        <v>6</v>
      </c>
      <c r="K41" s="32"/>
      <c r="L41" s="33" t="s">
        <v>18</v>
      </c>
      <c r="M41" s="191" t="s">
        <v>45</v>
      </c>
      <c r="N41" s="191"/>
      <c r="O41" s="191"/>
      <c r="Q41" s="175" t="s">
        <v>19</v>
      </c>
      <c r="R41" s="175"/>
      <c r="S41" s="35">
        <f>IF(ISNUMBER(S$39),SUM(S11,S16,S21,S26,S31,S36,S39),"")</f>
        <v>2</v>
      </c>
    </row>
    <row r="42" spans="1:19" ht="18" customHeight="1">
      <c r="A42" s="32"/>
      <c r="B42" s="33" t="s">
        <v>20</v>
      </c>
      <c r="C42" s="192"/>
      <c r="D42" s="192"/>
      <c r="E42" s="192"/>
      <c r="G42" s="34"/>
      <c r="H42" s="34"/>
      <c r="I42" s="34"/>
      <c r="K42" s="32"/>
      <c r="L42" s="33" t="s">
        <v>20</v>
      </c>
      <c r="M42" s="192"/>
      <c r="N42" s="192"/>
      <c r="O42" s="192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93" t="s">
        <v>174</v>
      </c>
      <c r="D43" s="193"/>
      <c r="E43" s="193"/>
      <c r="F43" s="193"/>
      <c r="G43" s="193"/>
      <c r="H43" s="193"/>
      <c r="I43" s="33"/>
      <c r="J43" s="33"/>
      <c r="K43" s="33" t="s">
        <v>23</v>
      </c>
      <c r="L43" s="194" t="s">
        <v>173</v>
      </c>
      <c r="M43" s="194"/>
      <c r="O43" s="33" t="s">
        <v>20</v>
      </c>
      <c r="P43" s="193"/>
      <c r="Q43" s="193"/>
      <c r="R43" s="193"/>
      <c r="S43" s="193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Jiří Poděbrady -  B – TJ Sparta Kutná Hora -  B</v>
      </c>
    </row>
    <row r="46" spans="2:11" ht="19.5" customHeight="1">
      <c r="B46" s="30" t="s">
        <v>24</v>
      </c>
      <c r="C46" s="176">
        <v>0.7083333333333334</v>
      </c>
      <c r="D46" s="172"/>
      <c r="I46" s="30" t="s">
        <v>25</v>
      </c>
      <c r="J46" s="172">
        <v>22</v>
      </c>
      <c r="K46" s="172"/>
    </row>
    <row r="47" spans="2:19" ht="19.5" customHeight="1">
      <c r="B47" s="30" t="s">
        <v>26</v>
      </c>
      <c r="C47" s="173">
        <v>0.8159722222222222</v>
      </c>
      <c r="D47" s="174"/>
      <c r="I47" s="30" t="s">
        <v>27</v>
      </c>
      <c r="J47" s="174">
        <v>10</v>
      </c>
      <c r="K47" s="174"/>
      <c r="P47" s="30" t="s">
        <v>28</v>
      </c>
      <c r="Q47" s="254">
        <v>44074</v>
      </c>
      <c r="R47" s="190"/>
      <c r="S47" s="190"/>
    </row>
    <row r="48" ht="9.75" customHeight="1"/>
    <row r="49" spans="1:19" ht="15" customHeight="1">
      <c r="A49" s="184" t="s">
        <v>29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6"/>
    </row>
    <row r="50" spans="1:19" ht="81" customHeigh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9"/>
    </row>
    <row r="51" ht="4.5" customHeight="1"/>
    <row r="52" spans="1:19" ht="15" customHeight="1">
      <c r="A52" s="184" t="s">
        <v>30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6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95"/>
      <c r="C57" s="196"/>
      <c r="D57" s="8"/>
      <c r="E57" s="195"/>
      <c r="F57" s="197"/>
      <c r="G57" s="197"/>
      <c r="H57" s="196"/>
      <c r="I57" s="8"/>
      <c r="J57" s="10"/>
      <c r="K57" s="9"/>
      <c r="L57" s="195"/>
      <c r="M57" s="196"/>
      <c r="N57" s="8"/>
      <c r="O57" s="195"/>
      <c r="P57" s="197"/>
      <c r="Q57" s="197"/>
      <c r="R57" s="196"/>
      <c r="S57" s="7"/>
    </row>
    <row r="58" spans="1:19" ht="21" customHeight="1">
      <c r="A58" s="11"/>
      <c r="B58" s="195"/>
      <c r="C58" s="196"/>
      <c r="D58" s="8"/>
      <c r="E58" s="195"/>
      <c r="F58" s="197"/>
      <c r="G58" s="197"/>
      <c r="H58" s="196"/>
      <c r="I58" s="8"/>
      <c r="J58" s="10"/>
      <c r="K58" s="9"/>
      <c r="L58" s="195"/>
      <c r="M58" s="196"/>
      <c r="N58" s="8"/>
      <c r="O58" s="195"/>
      <c r="P58" s="197"/>
      <c r="Q58" s="197"/>
      <c r="R58" s="196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78" t="s">
        <v>36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</row>
    <row r="62" spans="1:19" ht="81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</row>
    <row r="63" ht="4.5" customHeight="1"/>
    <row r="64" spans="1:19" ht="15" customHeight="1">
      <c r="A64" s="184" t="s">
        <v>37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6"/>
    </row>
    <row r="65" spans="1:19" ht="81" customHeight="1">
      <c r="A65" s="187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9"/>
    </row>
    <row r="66" spans="1:8" ht="30" customHeight="1">
      <c r="A66" s="3"/>
      <c r="B66" s="2" t="s">
        <v>38</v>
      </c>
      <c r="C66" s="257" t="s">
        <v>172</v>
      </c>
      <c r="D66" s="177"/>
      <c r="E66" s="177"/>
      <c r="F66" s="177"/>
      <c r="G66" s="177"/>
      <c r="H66" s="17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69" t="s">
        <v>0</v>
      </c>
      <c r="C1" s="169"/>
      <c r="D1" s="171" t="s">
        <v>1</v>
      </c>
      <c r="E1" s="171"/>
      <c r="F1" s="171"/>
      <c r="G1" s="171"/>
      <c r="H1" s="171"/>
      <c r="I1" s="171"/>
      <c r="K1" s="30" t="s">
        <v>2</v>
      </c>
      <c r="L1" s="165" t="s">
        <v>211</v>
      </c>
      <c r="M1" s="165"/>
      <c r="N1" s="165"/>
      <c r="O1" s="166" t="s">
        <v>3</v>
      </c>
      <c r="P1" s="166"/>
      <c r="Q1" s="168" t="s">
        <v>210</v>
      </c>
      <c r="R1" s="168"/>
      <c r="S1" s="168"/>
    </row>
    <row r="2" spans="2:3" ht="6" customHeight="1" thickBot="1">
      <c r="B2" s="170"/>
      <c r="C2" s="170"/>
    </row>
    <row r="3" spans="1:19" ht="19.5" customHeight="1" thickBot="1">
      <c r="A3" s="70" t="s">
        <v>4</v>
      </c>
      <c r="B3" s="162" t="s">
        <v>209</v>
      </c>
      <c r="C3" s="163"/>
      <c r="D3" s="163"/>
      <c r="E3" s="163"/>
      <c r="F3" s="163"/>
      <c r="G3" s="163"/>
      <c r="H3" s="163"/>
      <c r="I3" s="164"/>
      <c r="K3" s="70" t="s">
        <v>5</v>
      </c>
      <c r="L3" s="162" t="s">
        <v>208</v>
      </c>
      <c r="M3" s="163"/>
      <c r="N3" s="163"/>
      <c r="O3" s="163"/>
      <c r="P3" s="163"/>
      <c r="Q3" s="163"/>
      <c r="R3" s="163"/>
      <c r="S3" s="164"/>
    </row>
    <row r="4" ht="4.5" customHeight="1" thickBot="1"/>
    <row r="5" spans="1:19" ht="12.75" customHeight="1">
      <c r="A5" s="155" t="s">
        <v>6</v>
      </c>
      <c r="B5" s="156"/>
      <c r="C5" s="153" t="s">
        <v>7</v>
      </c>
      <c r="D5" s="159" t="s">
        <v>8</v>
      </c>
      <c r="E5" s="160"/>
      <c r="F5" s="160"/>
      <c r="G5" s="161"/>
      <c r="H5" s="151" t="s">
        <v>9</v>
      </c>
      <c r="I5" s="152"/>
      <c r="K5" s="155" t="s">
        <v>6</v>
      </c>
      <c r="L5" s="156"/>
      <c r="M5" s="153" t="s">
        <v>7</v>
      </c>
      <c r="N5" s="159" t="s">
        <v>8</v>
      </c>
      <c r="O5" s="160"/>
      <c r="P5" s="160"/>
      <c r="Q5" s="161"/>
      <c r="R5" s="151" t="s">
        <v>9</v>
      </c>
      <c r="S5" s="152"/>
    </row>
    <row r="6" spans="1:19" ht="12.75" customHeight="1" thickBot="1">
      <c r="A6" s="157" t="s">
        <v>10</v>
      </c>
      <c r="B6" s="158"/>
      <c r="C6" s="154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57" t="s">
        <v>10</v>
      </c>
      <c r="L6" s="158"/>
      <c r="M6" s="154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39" t="s">
        <v>62</v>
      </c>
      <c r="B8" s="140"/>
      <c r="C8" s="63">
        <v>1</v>
      </c>
      <c r="D8" s="62">
        <v>151</v>
      </c>
      <c r="E8" s="61">
        <v>51</v>
      </c>
      <c r="F8" s="61">
        <v>8</v>
      </c>
      <c r="G8" s="60">
        <f>IF(AND(ISBLANK(D8),ISBLANK(E8)),"",D8+E8)</f>
        <v>202</v>
      </c>
      <c r="H8" s="59">
        <f>IF(OR(ISNUMBER($G8),ISNUMBER($Q8)),(SIGN(N($G8)-N($Q8))+1)/2,"")</f>
        <v>1</v>
      </c>
      <c r="I8" s="53"/>
      <c r="K8" s="139" t="s">
        <v>207</v>
      </c>
      <c r="L8" s="140"/>
      <c r="M8" s="63">
        <v>1</v>
      </c>
      <c r="N8" s="62">
        <v>135</v>
      </c>
      <c r="O8" s="61">
        <v>62</v>
      </c>
      <c r="P8" s="61">
        <v>3</v>
      </c>
      <c r="Q8" s="60">
        <f>IF(AND(ISBLANK(N8),ISBLANK(O8)),"",N8+O8)</f>
        <v>197</v>
      </c>
      <c r="R8" s="59">
        <f>IF(ISNUMBER($H8),1-$H8,"")</f>
        <v>0</v>
      </c>
      <c r="S8" s="53"/>
    </row>
    <row r="9" spans="1:19" ht="12.75" customHeight="1">
      <c r="A9" s="141"/>
      <c r="B9" s="142"/>
      <c r="C9" s="58">
        <v>2</v>
      </c>
      <c r="D9" s="57">
        <v>132</v>
      </c>
      <c r="E9" s="56">
        <v>62</v>
      </c>
      <c r="F9" s="56">
        <v>4</v>
      </c>
      <c r="G9" s="55">
        <f>IF(AND(ISBLANK(D9),ISBLANK(E9)),"",D9+E9)</f>
        <v>194</v>
      </c>
      <c r="H9" s="54">
        <f>IF(OR(ISNUMBER($G9),ISNUMBER($Q9)),(SIGN(N($G9)-N($Q9))+1)/2,"")</f>
        <v>0</v>
      </c>
      <c r="I9" s="53"/>
      <c r="K9" s="141"/>
      <c r="L9" s="142"/>
      <c r="M9" s="58">
        <v>2</v>
      </c>
      <c r="N9" s="57">
        <v>151</v>
      </c>
      <c r="O9" s="56">
        <v>62</v>
      </c>
      <c r="P9" s="56">
        <v>2</v>
      </c>
      <c r="Q9" s="55">
        <f>IF(AND(ISBLANK(N9),ISBLANK(O9)),"",N9+O9)</f>
        <v>213</v>
      </c>
      <c r="R9" s="54">
        <f>IF(ISNUMBER($H9),1-$H9,"")</f>
        <v>1</v>
      </c>
      <c r="S9" s="53"/>
    </row>
    <row r="10" spans="1:19" ht="12.75" customHeight="1" thickBot="1">
      <c r="A10" s="143" t="s">
        <v>179</v>
      </c>
      <c r="B10" s="144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43" t="s">
        <v>206</v>
      </c>
      <c r="L10" s="144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45"/>
      <c r="B11" s="146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149">
        <f>IF(ISNUMBER(H12),(SIGN(1000*($H12-$R12)+$G12-$Q12)+1)/2,"")</f>
        <v>0</v>
      </c>
      <c r="K11" s="145"/>
      <c r="L11" s="146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149">
        <f>IF(ISNUMBER($I11),1-$I11,"")</f>
        <v>1</v>
      </c>
    </row>
    <row r="12" spans="1:19" ht="15.75" customHeight="1" thickBot="1">
      <c r="A12" s="147">
        <v>21788</v>
      </c>
      <c r="B12" s="148"/>
      <c r="C12" s="47" t="s">
        <v>14</v>
      </c>
      <c r="D12" s="44">
        <f>IF(ISNUMBER($G12),SUM(D8:D11),"")</f>
        <v>283</v>
      </c>
      <c r="E12" s="46">
        <f>IF(ISNUMBER($G12),SUM(E8:E11),"")</f>
        <v>113</v>
      </c>
      <c r="F12" s="46">
        <f>IF(ISNUMBER($G12),SUM(F8:F11),"")</f>
        <v>12</v>
      </c>
      <c r="G12" s="45">
        <f>IF(SUM($G8:$G11)+SUM($Q8:$Q11)&gt;0,SUM(G8:G11),"")</f>
        <v>396</v>
      </c>
      <c r="H12" s="44">
        <f>IF(ISNUMBER($G12),SUM(H8:H11),"")</f>
        <v>1</v>
      </c>
      <c r="I12" s="150"/>
      <c r="K12" s="147">
        <v>915</v>
      </c>
      <c r="L12" s="148"/>
      <c r="M12" s="47" t="s">
        <v>14</v>
      </c>
      <c r="N12" s="44">
        <f>IF(ISNUMBER($G12),SUM(N8:N11),"")</f>
        <v>286</v>
      </c>
      <c r="O12" s="46">
        <f>IF(ISNUMBER($G12),SUM(O8:O11),"")</f>
        <v>124</v>
      </c>
      <c r="P12" s="46">
        <f>IF(ISNUMBER($G12),SUM(P8:P11),"")</f>
        <v>5</v>
      </c>
      <c r="Q12" s="45">
        <f>IF(SUM($G8:$G11)+SUM($Q8:$Q11)&gt;0,SUM(Q8:Q11),"")</f>
        <v>410</v>
      </c>
      <c r="R12" s="44">
        <f>IF(ISNUMBER($G12),SUM(R8:R11),"")</f>
        <v>1</v>
      </c>
      <c r="S12" s="150"/>
    </row>
    <row r="13" spans="1:19" ht="12.75" customHeight="1">
      <c r="A13" s="139" t="s">
        <v>205</v>
      </c>
      <c r="B13" s="140"/>
      <c r="C13" s="63">
        <v>1</v>
      </c>
      <c r="D13" s="62">
        <v>140</v>
      </c>
      <c r="E13" s="61">
        <v>95</v>
      </c>
      <c r="F13" s="61">
        <v>1</v>
      </c>
      <c r="G13" s="60">
        <f>IF(AND(ISBLANK(D13),ISBLANK(E13)),"",D13+E13)</f>
        <v>235</v>
      </c>
      <c r="H13" s="59">
        <f>IF(OR(ISNUMBER($G13),ISNUMBER($Q13)),(SIGN(N($G13)-N($Q13))+1)/2,"")</f>
        <v>1</v>
      </c>
      <c r="I13" s="53"/>
      <c r="K13" s="139" t="s">
        <v>204</v>
      </c>
      <c r="L13" s="140"/>
      <c r="M13" s="63">
        <v>1</v>
      </c>
      <c r="N13" s="62">
        <v>133</v>
      </c>
      <c r="O13" s="61">
        <v>36</v>
      </c>
      <c r="P13" s="61">
        <v>10</v>
      </c>
      <c r="Q13" s="60">
        <f>IF(AND(ISBLANK(N13),ISBLANK(O13)),"",N13+O13)</f>
        <v>169</v>
      </c>
      <c r="R13" s="59">
        <f>IF(ISNUMBER($H13),1-$H13,"")</f>
        <v>0</v>
      </c>
      <c r="S13" s="53"/>
    </row>
    <row r="14" spans="1:19" ht="12.75" customHeight="1">
      <c r="A14" s="141"/>
      <c r="B14" s="142"/>
      <c r="C14" s="58">
        <v>2</v>
      </c>
      <c r="D14" s="57">
        <v>144</v>
      </c>
      <c r="E14" s="56">
        <v>53</v>
      </c>
      <c r="F14" s="56">
        <v>7</v>
      </c>
      <c r="G14" s="55">
        <f>IF(AND(ISBLANK(D14),ISBLANK(E14)),"",D14+E14)</f>
        <v>197</v>
      </c>
      <c r="H14" s="54">
        <f>IF(OR(ISNUMBER($G14),ISNUMBER($Q14)),(SIGN(N($G14)-N($Q14))+1)/2,"")</f>
        <v>1</v>
      </c>
      <c r="I14" s="53"/>
      <c r="K14" s="141"/>
      <c r="L14" s="142"/>
      <c r="M14" s="58">
        <v>2</v>
      </c>
      <c r="N14" s="57">
        <v>137</v>
      </c>
      <c r="O14" s="56">
        <v>36</v>
      </c>
      <c r="P14" s="56">
        <v>8</v>
      </c>
      <c r="Q14" s="55">
        <f>IF(AND(ISBLANK(N14),ISBLANK(O14)),"",N14+O14)</f>
        <v>173</v>
      </c>
      <c r="R14" s="54">
        <f>IF(ISNUMBER($H14),1-$H14,"")</f>
        <v>0</v>
      </c>
      <c r="S14" s="53"/>
    </row>
    <row r="15" spans="1:19" ht="12.75" customHeight="1" thickBot="1">
      <c r="A15" s="143" t="s">
        <v>97</v>
      </c>
      <c r="B15" s="144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43" t="s">
        <v>203</v>
      </c>
      <c r="L15" s="144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45"/>
      <c r="B16" s="146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149">
        <f>IF(ISNUMBER(H17),(SIGN(1000*($H17-$R17)+$G17-$Q17)+1)/2,"")</f>
        <v>1</v>
      </c>
      <c r="K16" s="145"/>
      <c r="L16" s="146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149">
        <f>IF(ISNUMBER($I16),1-$I16,"")</f>
        <v>0</v>
      </c>
    </row>
    <row r="17" spans="1:19" ht="15.75" customHeight="1" thickBot="1">
      <c r="A17" s="147">
        <v>18911</v>
      </c>
      <c r="B17" s="148"/>
      <c r="C17" s="47" t="s">
        <v>14</v>
      </c>
      <c r="D17" s="44">
        <f>IF(ISNUMBER($G17),SUM(D13:D16),"")</f>
        <v>284</v>
      </c>
      <c r="E17" s="46">
        <f>IF(ISNUMBER($G17),SUM(E13:E16),"")</f>
        <v>148</v>
      </c>
      <c r="F17" s="46">
        <f>IF(ISNUMBER($G17),SUM(F13:F16),"")</f>
        <v>8</v>
      </c>
      <c r="G17" s="45">
        <f>IF(SUM($G13:$G16)+SUM($Q13:$Q16)&gt;0,SUM(G13:G16),"")</f>
        <v>432</v>
      </c>
      <c r="H17" s="44">
        <f>IF(ISNUMBER($G17),SUM(H13:H16),"")</f>
        <v>2</v>
      </c>
      <c r="I17" s="150"/>
      <c r="K17" s="147">
        <v>20199</v>
      </c>
      <c r="L17" s="148"/>
      <c r="M17" s="47" t="s">
        <v>14</v>
      </c>
      <c r="N17" s="44">
        <f>IF(ISNUMBER($G17),SUM(N13:N16),"")</f>
        <v>270</v>
      </c>
      <c r="O17" s="46">
        <f>IF(ISNUMBER($G17),SUM(O13:O16),"")</f>
        <v>72</v>
      </c>
      <c r="P17" s="46">
        <f>IF(ISNUMBER($G17),SUM(P13:P16),"")</f>
        <v>18</v>
      </c>
      <c r="Q17" s="45">
        <f>IF(SUM($G13:$G16)+SUM($Q13:$Q16)&gt;0,SUM(Q13:Q16),"")</f>
        <v>342</v>
      </c>
      <c r="R17" s="44">
        <f>IF(ISNUMBER($G17),SUM(R13:R16),"")</f>
        <v>0</v>
      </c>
      <c r="S17" s="150"/>
    </row>
    <row r="18" spans="1:19" ht="12.75" customHeight="1">
      <c r="A18" s="139" t="s">
        <v>202</v>
      </c>
      <c r="B18" s="140"/>
      <c r="C18" s="63">
        <v>1</v>
      </c>
      <c r="D18" s="62">
        <v>132</v>
      </c>
      <c r="E18" s="61">
        <v>44</v>
      </c>
      <c r="F18" s="61">
        <v>3</v>
      </c>
      <c r="G18" s="60">
        <f>IF(AND(ISBLANK(D18),ISBLANK(E18)),"",D18+E18)</f>
        <v>176</v>
      </c>
      <c r="H18" s="59">
        <f>IF(OR(ISNUMBER($G18),ISNUMBER($Q18)),(SIGN(N($G18)-N($Q18))+1)/2,"")</f>
        <v>0</v>
      </c>
      <c r="I18" s="53"/>
      <c r="K18" s="139" t="s">
        <v>201</v>
      </c>
      <c r="L18" s="140"/>
      <c r="M18" s="63">
        <v>1</v>
      </c>
      <c r="N18" s="62">
        <v>153</v>
      </c>
      <c r="O18" s="61">
        <v>53</v>
      </c>
      <c r="P18" s="61">
        <v>5</v>
      </c>
      <c r="Q18" s="60">
        <f>IF(AND(ISBLANK(N18),ISBLANK(O18)),"",N18+O18)</f>
        <v>206</v>
      </c>
      <c r="R18" s="59">
        <f>IF(ISNUMBER($H18),1-$H18,"")</f>
        <v>1</v>
      </c>
      <c r="S18" s="53"/>
    </row>
    <row r="19" spans="1:19" ht="12.75" customHeight="1">
      <c r="A19" s="141"/>
      <c r="B19" s="142"/>
      <c r="C19" s="58">
        <v>2</v>
      </c>
      <c r="D19" s="57">
        <v>149</v>
      </c>
      <c r="E19" s="56">
        <v>71</v>
      </c>
      <c r="F19" s="56">
        <v>1</v>
      </c>
      <c r="G19" s="55">
        <f>IF(AND(ISBLANK(D19),ISBLANK(E19)),"",D19+E19)</f>
        <v>220</v>
      </c>
      <c r="H19" s="54">
        <f>IF(OR(ISNUMBER($G19),ISNUMBER($Q19)),(SIGN(N($G19)-N($Q19))+1)/2,"")</f>
        <v>1</v>
      </c>
      <c r="I19" s="53"/>
      <c r="K19" s="141"/>
      <c r="L19" s="142"/>
      <c r="M19" s="58">
        <v>2</v>
      </c>
      <c r="N19" s="57">
        <v>144</v>
      </c>
      <c r="O19" s="56">
        <v>52</v>
      </c>
      <c r="P19" s="56">
        <v>7</v>
      </c>
      <c r="Q19" s="55">
        <f>IF(AND(ISBLANK(N19),ISBLANK(O19)),"",N19+O19)</f>
        <v>196</v>
      </c>
      <c r="R19" s="54">
        <f>IF(ISNUMBER($H19),1-$H19,"")</f>
        <v>0</v>
      </c>
      <c r="S19" s="53"/>
    </row>
    <row r="20" spans="1:19" ht="12.75" customHeight="1" thickBot="1">
      <c r="A20" s="143" t="s">
        <v>124</v>
      </c>
      <c r="B20" s="144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43" t="s">
        <v>200</v>
      </c>
      <c r="L20" s="144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45"/>
      <c r="B21" s="146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149">
        <f>IF(ISNUMBER(H22),(SIGN(1000*($H22-$R22)+$G22-$Q22)+1)/2,"")</f>
        <v>0</v>
      </c>
      <c r="K21" s="145"/>
      <c r="L21" s="146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149">
        <f>IF(ISNUMBER($I21),1-$I21,"")</f>
        <v>1</v>
      </c>
    </row>
    <row r="22" spans="1:19" ht="15.75" customHeight="1" thickBot="1">
      <c r="A22" s="147">
        <v>22292</v>
      </c>
      <c r="B22" s="148"/>
      <c r="C22" s="47" t="s">
        <v>14</v>
      </c>
      <c r="D22" s="44">
        <f>IF(ISNUMBER($G22),SUM(D18:D21),"")</f>
        <v>281</v>
      </c>
      <c r="E22" s="46">
        <f>IF(ISNUMBER($G22),SUM(E18:E21),"")</f>
        <v>115</v>
      </c>
      <c r="F22" s="46">
        <f>IF(ISNUMBER($G22),SUM(F18:F21),"")</f>
        <v>4</v>
      </c>
      <c r="G22" s="45">
        <f>IF(SUM($G18:$G21)+SUM($Q18:$Q21)&gt;0,SUM(G18:G21),"")</f>
        <v>396</v>
      </c>
      <c r="H22" s="44">
        <f>IF(ISNUMBER($G22),SUM(H18:H21),"")</f>
        <v>1</v>
      </c>
      <c r="I22" s="150"/>
      <c r="K22" s="147">
        <v>1363</v>
      </c>
      <c r="L22" s="148"/>
      <c r="M22" s="47" t="s">
        <v>14</v>
      </c>
      <c r="N22" s="44">
        <f>IF(ISNUMBER($G22),SUM(N18:N21),"")</f>
        <v>297</v>
      </c>
      <c r="O22" s="46">
        <f>IF(ISNUMBER($G22),SUM(O18:O21),"")</f>
        <v>105</v>
      </c>
      <c r="P22" s="46">
        <f>IF(ISNUMBER($G22),SUM(P18:P21),"")</f>
        <v>12</v>
      </c>
      <c r="Q22" s="45">
        <f>IF(SUM($G18:$G21)+SUM($Q18:$Q21)&gt;0,SUM(Q18:Q21),"")</f>
        <v>402</v>
      </c>
      <c r="R22" s="44">
        <f>IF(ISNUMBER($G22),SUM(R18:R21),"")</f>
        <v>1</v>
      </c>
      <c r="S22" s="150"/>
    </row>
    <row r="23" spans="1:19" ht="12.75" customHeight="1">
      <c r="A23" s="139" t="s">
        <v>199</v>
      </c>
      <c r="B23" s="140"/>
      <c r="C23" s="63">
        <v>1</v>
      </c>
      <c r="D23" s="62">
        <v>161</v>
      </c>
      <c r="E23" s="61">
        <v>80</v>
      </c>
      <c r="F23" s="61">
        <v>3</v>
      </c>
      <c r="G23" s="60">
        <f>IF(AND(ISBLANK(D23),ISBLANK(E23)),"",D23+E23)</f>
        <v>241</v>
      </c>
      <c r="H23" s="59">
        <f>IF(OR(ISNUMBER($G23),ISNUMBER($Q23)),(SIGN(N($G23)-N($Q23))+1)/2,"")</f>
        <v>1</v>
      </c>
      <c r="I23" s="53"/>
      <c r="K23" s="139" t="s">
        <v>198</v>
      </c>
      <c r="L23" s="140"/>
      <c r="M23" s="63">
        <v>1</v>
      </c>
      <c r="N23" s="62">
        <v>152</v>
      </c>
      <c r="O23" s="61">
        <v>43</v>
      </c>
      <c r="P23" s="61">
        <v>5</v>
      </c>
      <c r="Q23" s="60">
        <f>IF(AND(ISBLANK(N23),ISBLANK(O23)),"",N23+O23)</f>
        <v>195</v>
      </c>
      <c r="R23" s="59">
        <f>IF(ISNUMBER($H23),1-$H23,"")</f>
        <v>0</v>
      </c>
      <c r="S23" s="53"/>
    </row>
    <row r="24" spans="1:19" ht="12.75" customHeight="1">
      <c r="A24" s="141"/>
      <c r="B24" s="142"/>
      <c r="C24" s="58">
        <v>2</v>
      </c>
      <c r="D24" s="57">
        <v>136</v>
      </c>
      <c r="E24" s="56">
        <v>62</v>
      </c>
      <c r="F24" s="56">
        <v>5</v>
      </c>
      <c r="G24" s="55">
        <f>IF(AND(ISBLANK(D24),ISBLANK(E24)),"",D24+E24)</f>
        <v>198</v>
      </c>
      <c r="H24" s="54">
        <f>IF(OR(ISNUMBER($G24),ISNUMBER($Q24)),(SIGN(N($G24)-N($Q24))+1)/2,"")</f>
        <v>1</v>
      </c>
      <c r="I24" s="53"/>
      <c r="K24" s="141"/>
      <c r="L24" s="142"/>
      <c r="M24" s="58">
        <v>2</v>
      </c>
      <c r="N24" s="57">
        <v>152</v>
      </c>
      <c r="O24" s="56">
        <v>44</v>
      </c>
      <c r="P24" s="56">
        <v>5</v>
      </c>
      <c r="Q24" s="55">
        <f>IF(AND(ISBLANK(N24),ISBLANK(O24)),"",N24+O24)</f>
        <v>196</v>
      </c>
      <c r="R24" s="54">
        <f>IF(ISNUMBER($H24),1-$H24,"")</f>
        <v>0</v>
      </c>
      <c r="S24" s="53"/>
    </row>
    <row r="25" spans="1:19" ht="12.75" customHeight="1" thickBot="1">
      <c r="A25" s="143" t="s">
        <v>197</v>
      </c>
      <c r="B25" s="144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43" t="s">
        <v>55</v>
      </c>
      <c r="L25" s="144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45"/>
      <c r="B26" s="146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149">
        <f>IF(ISNUMBER(H27),(SIGN(1000*($H27-$R27)+$G27-$Q27)+1)/2,"")</f>
        <v>1</v>
      </c>
      <c r="K26" s="145"/>
      <c r="L26" s="146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149">
        <f>IF(ISNUMBER($I26),1-$I26,"")</f>
        <v>0</v>
      </c>
    </row>
    <row r="27" spans="1:19" ht="15.75" customHeight="1" thickBot="1">
      <c r="A27" s="147">
        <v>16443</v>
      </c>
      <c r="B27" s="148"/>
      <c r="C27" s="47" t="s">
        <v>14</v>
      </c>
      <c r="D27" s="44">
        <f>IF(ISNUMBER($G27),SUM(D23:D26),"")</f>
        <v>297</v>
      </c>
      <c r="E27" s="46">
        <f>IF(ISNUMBER($G27),SUM(E23:E26),"")</f>
        <v>142</v>
      </c>
      <c r="F27" s="46">
        <f>IF(ISNUMBER($G27),SUM(F23:F26),"")</f>
        <v>8</v>
      </c>
      <c r="G27" s="45">
        <f>IF(SUM($G23:$G26)+SUM($Q23:$Q26)&gt;0,SUM(G23:G26),"")</f>
        <v>439</v>
      </c>
      <c r="H27" s="44">
        <f>IF(ISNUMBER($G27),SUM(H23:H26),"")</f>
        <v>2</v>
      </c>
      <c r="I27" s="150"/>
      <c r="K27" s="147">
        <v>3734</v>
      </c>
      <c r="L27" s="148"/>
      <c r="M27" s="47" t="s">
        <v>14</v>
      </c>
      <c r="N27" s="44">
        <f>IF(ISNUMBER($G27),SUM(N23:N26),"")</f>
        <v>304</v>
      </c>
      <c r="O27" s="46">
        <f>IF(ISNUMBER($G27),SUM(O23:O26),"")</f>
        <v>87</v>
      </c>
      <c r="P27" s="46">
        <f>IF(ISNUMBER($G27),SUM(P23:P26),"")</f>
        <v>10</v>
      </c>
      <c r="Q27" s="45">
        <f>IF(SUM($G23:$G26)+SUM($Q23:$Q26)&gt;0,SUM(Q23:Q26),"")</f>
        <v>391</v>
      </c>
      <c r="R27" s="44">
        <f>IF(ISNUMBER($G27),SUM(R23:R26),"")</f>
        <v>0</v>
      </c>
      <c r="S27" s="150"/>
    </row>
    <row r="28" spans="1:19" ht="12.75" customHeight="1">
      <c r="A28" s="139" t="s">
        <v>196</v>
      </c>
      <c r="B28" s="140"/>
      <c r="C28" s="63">
        <v>1</v>
      </c>
      <c r="D28" s="62">
        <v>142</v>
      </c>
      <c r="E28" s="61">
        <v>58</v>
      </c>
      <c r="F28" s="61">
        <v>6</v>
      </c>
      <c r="G28" s="60">
        <f>IF(AND(ISBLANK(D28),ISBLANK(E28)),"",D28+E28)</f>
        <v>200</v>
      </c>
      <c r="H28" s="59">
        <f>IF(OR(ISNUMBER($G28),ISNUMBER($Q28)),(SIGN(N($G28)-N($Q28))+1)/2,"")</f>
        <v>0</v>
      </c>
      <c r="I28" s="53"/>
      <c r="K28" s="139" t="s">
        <v>195</v>
      </c>
      <c r="L28" s="140"/>
      <c r="M28" s="63">
        <v>1</v>
      </c>
      <c r="N28" s="62">
        <v>150</v>
      </c>
      <c r="O28" s="61">
        <v>57</v>
      </c>
      <c r="P28" s="61">
        <v>2</v>
      </c>
      <c r="Q28" s="60">
        <f>IF(AND(ISBLANK(N28),ISBLANK(O28)),"",N28+O28)</f>
        <v>207</v>
      </c>
      <c r="R28" s="59">
        <f>IF(ISNUMBER($H28),1-$H28,"")</f>
        <v>1</v>
      </c>
      <c r="S28" s="53"/>
    </row>
    <row r="29" spans="1:19" ht="12.75" customHeight="1">
      <c r="A29" s="141"/>
      <c r="B29" s="142"/>
      <c r="C29" s="58">
        <v>2</v>
      </c>
      <c r="D29" s="57">
        <v>162</v>
      </c>
      <c r="E29" s="56">
        <v>54</v>
      </c>
      <c r="F29" s="56">
        <v>6</v>
      </c>
      <c r="G29" s="55">
        <f>IF(AND(ISBLANK(D29),ISBLANK(E29)),"",D29+E29)</f>
        <v>216</v>
      </c>
      <c r="H29" s="54">
        <f>IF(OR(ISNUMBER($G29),ISNUMBER($Q29)),(SIGN(N($G29)-N($Q29))+1)/2,"")</f>
        <v>0</v>
      </c>
      <c r="I29" s="53"/>
      <c r="K29" s="141"/>
      <c r="L29" s="142"/>
      <c r="M29" s="58">
        <v>2</v>
      </c>
      <c r="N29" s="57">
        <v>145</v>
      </c>
      <c r="O29" s="56">
        <v>72</v>
      </c>
      <c r="P29" s="56">
        <v>1</v>
      </c>
      <c r="Q29" s="55">
        <f>IF(AND(ISBLANK(N29),ISBLANK(O29)),"",N29+O29)</f>
        <v>217</v>
      </c>
      <c r="R29" s="54">
        <f>IF(ISNUMBER($H29),1-$H29,"")</f>
        <v>1</v>
      </c>
      <c r="S29" s="53"/>
    </row>
    <row r="30" spans="1:19" ht="12.75" customHeight="1" thickBot="1">
      <c r="A30" s="143" t="s">
        <v>40</v>
      </c>
      <c r="B30" s="144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43" t="s">
        <v>194</v>
      </c>
      <c r="L30" s="144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45"/>
      <c r="B31" s="146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149">
        <f>IF(ISNUMBER(H32),(SIGN(1000*($H32-$R32)+$G32-$Q32)+1)/2,"")</f>
        <v>0</v>
      </c>
      <c r="K31" s="145"/>
      <c r="L31" s="146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149">
        <f>IF(ISNUMBER($I31),1-$I31,"")</f>
        <v>1</v>
      </c>
    </row>
    <row r="32" spans="1:19" ht="15.75" customHeight="1" thickBot="1">
      <c r="A32" s="147">
        <v>17600</v>
      </c>
      <c r="B32" s="148"/>
      <c r="C32" s="47" t="s">
        <v>14</v>
      </c>
      <c r="D32" s="44">
        <f>IF(ISNUMBER($G32),SUM(D28:D31),"")</f>
        <v>304</v>
      </c>
      <c r="E32" s="46">
        <f>IF(ISNUMBER($G32),SUM(E28:E31),"")</f>
        <v>112</v>
      </c>
      <c r="F32" s="46">
        <f>IF(ISNUMBER($G32),SUM(F28:F31),"")</f>
        <v>12</v>
      </c>
      <c r="G32" s="45">
        <f>IF(SUM($G28:$G31)+SUM($Q28:$Q31)&gt;0,SUM(G28:G31),"")</f>
        <v>416</v>
      </c>
      <c r="H32" s="44">
        <f>IF(ISNUMBER($G32),SUM(H28:H31),"")</f>
        <v>0</v>
      </c>
      <c r="I32" s="150"/>
      <c r="K32" s="147">
        <v>5123</v>
      </c>
      <c r="L32" s="148"/>
      <c r="M32" s="47" t="s">
        <v>14</v>
      </c>
      <c r="N32" s="44">
        <f>IF(ISNUMBER($G32),SUM(N28:N31),"")</f>
        <v>295</v>
      </c>
      <c r="O32" s="46">
        <f>IF(ISNUMBER($G32),SUM(O28:O31),"")</f>
        <v>129</v>
      </c>
      <c r="P32" s="46">
        <f>IF(ISNUMBER($G32),SUM(P28:P31),"")</f>
        <v>3</v>
      </c>
      <c r="Q32" s="45">
        <f>IF(SUM($G28:$G31)+SUM($Q28:$Q31)&gt;0,SUM(Q28:Q31),"")</f>
        <v>424</v>
      </c>
      <c r="R32" s="44">
        <f>IF(ISNUMBER($G32),SUM(R28:R31),"")</f>
        <v>2</v>
      </c>
      <c r="S32" s="150"/>
    </row>
    <row r="33" spans="1:19" ht="12.75" customHeight="1">
      <c r="A33" s="139" t="s">
        <v>193</v>
      </c>
      <c r="B33" s="140"/>
      <c r="C33" s="63">
        <v>1</v>
      </c>
      <c r="D33" s="62">
        <v>165</v>
      </c>
      <c r="E33" s="61">
        <v>108</v>
      </c>
      <c r="F33" s="61">
        <v>2</v>
      </c>
      <c r="G33" s="60">
        <f>IF(AND(ISBLANK(D33),ISBLANK(E33)),"",D33+E33)</f>
        <v>273</v>
      </c>
      <c r="H33" s="59">
        <f>IF(OR(ISNUMBER($G33),ISNUMBER($Q33)),(SIGN(N($G33)-N($Q33))+1)/2,"")</f>
        <v>1</v>
      </c>
      <c r="I33" s="53"/>
      <c r="K33" s="139" t="s">
        <v>192</v>
      </c>
      <c r="L33" s="140"/>
      <c r="M33" s="63">
        <v>1</v>
      </c>
      <c r="N33" s="62">
        <v>138</v>
      </c>
      <c r="O33" s="61">
        <v>68</v>
      </c>
      <c r="P33" s="61">
        <v>4</v>
      </c>
      <c r="Q33" s="60">
        <f>IF(AND(ISBLANK(N33),ISBLANK(O33)),"",N33+O33)</f>
        <v>206</v>
      </c>
      <c r="R33" s="59">
        <f>IF(ISNUMBER($H33),1-$H33,"")</f>
        <v>0</v>
      </c>
      <c r="S33" s="53"/>
    </row>
    <row r="34" spans="1:19" ht="12.75" customHeight="1">
      <c r="A34" s="141"/>
      <c r="B34" s="142"/>
      <c r="C34" s="58">
        <v>2</v>
      </c>
      <c r="D34" s="57">
        <v>152</v>
      </c>
      <c r="E34" s="56">
        <v>59</v>
      </c>
      <c r="F34" s="56">
        <v>4</v>
      </c>
      <c r="G34" s="55">
        <f>IF(AND(ISBLANK(D34),ISBLANK(E34)),"",D34+E34)</f>
        <v>211</v>
      </c>
      <c r="H34" s="54">
        <f>IF(OR(ISNUMBER($G34),ISNUMBER($Q34)),(SIGN(N($G34)-N($Q34))+1)/2,"")</f>
        <v>0</v>
      </c>
      <c r="I34" s="53"/>
      <c r="K34" s="141"/>
      <c r="L34" s="142"/>
      <c r="M34" s="58">
        <v>2</v>
      </c>
      <c r="N34" s="57">
        <v>153</v>
      </c>
      <c r="O34" s="56">
        <v>63</v>
      </c>
      <c r="P34" s="56">
        <v>5</v>
      </c>
      <c r="Q34" s="55">
        <f>IF(AND(ISBLANK(N34),ISBLANK(O34)),"",N34+O34)</f>
        <v>216</v>
      </c>
      <c r="R34" s="54">
        <f>IF(ISNUMBER($H34),1-$H34,"")</f>
        <v>1</v>
      </c>
      <c r="S34" s="53"/>
    </row>
    <row r="35" spans="1:19" ht="12.75" customHeight="1" thickBot="1">
      <c r="A35" s="143" t="s">
        <v>66</v>
      </c>
      <c r="B35" s="144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43" t="s">
        <v>39</v>
      </c>
      <c r="L35" s="144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45"/>
      <c r="B36" s="146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149">
        <f>IF(ISNUMBER(H37),(SIGN(1000*($H37-$R37)+$G37-$Q37)+1)/2,"")</f>
        <v>1</v>
      </c>
      <c r="K36" s="145"/>
      <c r="L36" s="146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149">
        <f>IF(ISNUMBER($I36),1-$I36,"")</f>
        <v>0</v>
      </c>
    </row>
    <row r="37" spans="1:19" ht="15.75" customHeight="1" thickBot="1">
      <c r="A37" s="147">
        <v>15225</v>
      </c>
      <c r="B37" s="148"/>
      <c r="C37" s="47" t="s">
        <v>14</v>
      </c>
      <c r="D37" s="44">
        <f>IF(ISNUMBER($G37),SUM(D33:D36),"")</f>
        <v>317</v>
      </c>
      <c r="E37" s="46">
        <f>IF(ISNUMBER($G37),SUM(E33:E36),"")</f>
        <v>167</v>
      </c>
      <c r="F37" s="46">
        <f>IF(ISNUMBER($G37),SUM(F33:F36),"")</f>
        <v>6</v>
      </c>
      <c r="G37" s="45">
        <f>IF(SUM($G33:$G36)+SUM($Q33:$Q36)&gt;0,SUM(G33:G36),"")</f>
        <v>484</v>
      </c>
      <c r="H37" s="44">
        <f>IF(ISNUMBER($G37),SUM(H33:H36),"")</f>
        <v>1</v>
      </c>
      <c r="I37" s="150"/>
      <c r="K37" s="147">
        <v>21805</v>
      </c>
      <c r="L37" s="148"/>
      <c r="M37" s="47" t="s">
        <v>14</v>
      </c>
      <c r="N37" s="44">
        <f>IF(ISNUMBER($G37),SUM(N33:N36),"")</f>
        <v>291</v>
      </c>
      <c r="O37" s="46">
        <f>IF(ISNUMBER($G37),SUM(O33:O36),"")</f>
        <v>131</v>
      </c>
      <c r="P37" s="46">
        <f>IF(ISNUMBER($G37),SUM(P33:P36),"")</f>
        <v>9</v>
      </c>
      <c r="Q37" s="45">
        <f>IF(SUM($G33:$G36)+SUM($Q33:$Q36)&gt;0,SUM(Q33:Q36),"")</f>
        <v>422</v>
      </c>
      <c r="R37" s="44">
        <f>IF(ISNUMBER($G37),SUM(R33:R36),"")</f>
        <v>1</v>
      </c>
      <c r="S37" s="150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1766</v>
      </c>
      <c r="E39" s="39">
        <f>IF(ISNUMBER($G39),SUM(E12,E17,E22,E27,E32,E37),"")</f>
        <v>797</v>
      </c>
      <c r="F39" s="39">
        <f>IF(ISNUMBER($G39),SUM(F12,F17,F22,F27,F32,F37),"")</f>
        <v>50</v>
      </c>
      <c r="G39" s="38">
        <f>IF(SUM($G$8:$G$37)+SUM($Q$8:$Q$37)&gt;0,SUM(G12,G17,G22,G27,G32,G37),"")</f>
        <v>2563</v>
      </c>
      <c r="H39" s="37">
        <f>IF(SUM($G$8:$G$37)+SUM($Q$8:$Q$37)&gt;0,SUM(H12,H17,H22,H27,H32,H37),"")</f>
        <v>7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1743</v>
      </c>
      <c r="O39" s="39">
        <f>IF(ISNUMBER($G39),SUM(O12,O17,O22,O27,O32,O37),"")</f>
        <v>648</v>
      </c>
      <c r="P39" s="39">
        <f>IF(ISNUMBER($G39),SUM(P12,P17,P22,P27,P32,P37),"")</f>
        <v>57</v>
      </c>
      <c r="Q39" s="38">
        <f>IF(SUM($G$8:$G$37)+SUM($Q$8:$Q$37)&gt;0,SUM(Q12,Q17,Q22,Q27,Q32,Q37),"")</f>
        <v>2391</v>
      </c>
      <c r="R39" s="37">
        <f>IF(SUM($G$8:$G$37)+SUM($Q$8:$Q$37)&gt;0,SUM(R12,R17,R22,R27,R32,R37),"")</f>
        <v>5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91" t="s">
        <v>191</v>
      </c>
      <c r="D41" s="191"/>
      <c r="E41" s="191"/>
      <c r="G41" s="175"/>
      <c r="H41" s="175"/>
      <c r="I41" s="35">
        <f>IF(ISNUMBER(I$39),SUM(I11,I16,I21,I26,I31,I36,I39),"")</f>
        <v>5</v>
      </c>
      <c r="K41" s="32"/>
      <c r="L41" s="33" t="s">
        <v>18</v>
      </c>
      <c r="M41" s="191" t="s">
        <v>190</v>
      </c>
      <c r="N41" s="191"/>
      <c r="O41" s="191"/>
      <c r="Q41" s="175" t="s">
        <v>19</v>
      </c>
      <c r="R41" s="175"/>
      <c r="S41" s="35">
        <f>IF(ISNUMBER(S$39),SUM(S11,S16,S21,S26,S31,S36,S39),"")</f>
        <v>3</v>
      </c>
    </row>
    <row r="42" spans="1:19" ht="18" customHeight="1">
      <c r="A42" s="32"/>
      <c r="B42" s="33" t="s">
        <v>20</v>
      </c>
      <c r="C42" s="192"/>
      <c r="D42" s="192"/>
      <c r="E42" s="192"/>
      <c r="G42" s="34"/>
      <c r="H42" s="34"/>
      <c r="I42" s="34"/>
      <c r="K42" s="32"/>
      <c r="L42" s="33" t="s">
        <v>20</v>
      </c>
      <c r="M42" s="192"/>
      <c r="N42" s="192"/>
      <c r="O42" s="192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93" t="s">
        <v>118</v>
      </c>
      <c r="D43" s="193"/>
      <c r="E43" s="193"/>
      <c r="F43" s="193"/>
      <c r="G43" s="193"/>
      <c r="H43" s="193"/>
      <c r="I43" s="33"/>
      <c r="J43" s="33"/>
      <c r="K43" s="33" t="s">
        <v>23</v>
      </c>
      <c r="L43" s="194"/>
      <c r="M43" s="194"/>
      <c r="O43" s="33" t="s">
        <v>20</v>
      </c>
      <c r="P43" s="193"/>
      <c r="Q43" s="193"/>
      <c r="R43" s="193"/>
      <c r="S43" s="193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TJ Sokol Benešov -  B – SK Meteor Praha -  SK Meteor Praha "B"</v>
      </c>
    </row>
    <row r="46" spans="2:11" ht="19.5" customHeight="1">
      <c r="B46" s="30" t="s">
        <v>24</v>
      </c>
      <c r="C46" s="176">
        <v>0.7083333333333334</v>
      </c>
      <c r="D46" s="172"/>
      <c r="I46" s="30" t="s">
        <v>25</v>
      </c>
      <c r="J46" s="172">
        <v>20</v>
      </c>
      <c r="K46" s="172"/>
    </row>
    <row r="47" spans="2:19" ht="19.5" customHeight="1">
      <c r="B47" s="30" t="s">
        <v>26</v>
      </c>
      <c r="C47" s="173">
        <v>0.8159722222222222</v>
      </c>
      <c r="D47" s="174"/>
      <c r="I47" s="30" t="s">
        <v>27</v>
      </c>
      <c r="J47" s="174">
        <v>5</v>
      </c>
      <c r="K47" s="174"/>
      <c r="P47" s="30" t="s">
        <v>28</v>
      </c>
      <c r="Q47" s="254">
        <v>44074</v>
      </c>
      <c r="R47" s="190"/>
      <c r="S47" s="190"/>
    </row>
    <row r="48" ht="9.75" customHeight="1"/>
    <row r="49" spans="1:19" ht="15" customHeight="1">
      <c r="A49" s="184" t="s">
        <v>29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6"/>
    </row>
    <row r="50" spans="1:19" ht="81" customHeigh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9"/>
    </row>
    <row r="51" ht="4.5" customHeight="1"/>
    <row r="52" spans="1:19" ht="15" customHeight="1">
      <c r="A52" s="184" t="s">
        <v>30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6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95"/>
      <c r="C57" s="196"/>
      <c r="D57" s="8"/>
      <c r="E57" s="195"/>
      <c r="F57" s="197"/>
      <c r="G57" s="197"/>
      <c r="H57" s="196"/>
      <c r="I57" s="8"/>
      <c r="J57" s="10"/>
      <c r="K57" s="9"/>
      <c r="L57" s="195"/>
      <c r="M57" s="196"/>
      <c r="N57" s="8"/>
      <c r="O57" s="195"/>
      <c r="P57" s="197"/>
      <c r="Q57" s="197"/>
      <c r="R57" s="196"/>
      <c r="S57" s="7"/>
    </row>
    <row r="58" spans="1:19" ht="21" customHeight="1">
      <c r="A58" s="11"/>
      <c r="B58" s="195"/>
      <c r="C58" s="196"/>
      <c r="D58" s="8"/>
      <c r="E58" s="195"/>
      <c r="F58" s="197"/>
      <c r="G58" s="197"/>
      <c r="H58" s="196"/>
      <c r="I58" s="8"/>
      <c r="J58" s="10"/>
      <c r="K58" s="9"/>
      <c r="L58" s="195"/>
      <c r="M58" s="196"/>
      <c r="N58" s="8"/>
      <c r="O58" s="195"/>
      <c r="P58" s="197"/>
      <c r="Q58" s="197"/>
      <c r="R58" s="196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78" t="s">
        <v>36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</row>
    <row r="62" spans="1:19" ht="81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</row>
    <row r="63" ht="4.5" customHeight="1"/>
    <row r="64" spans="1:19" ht="15" customHeight="1">
      <c r="A64" s="184" t="s">
        <v>37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6"/>
    </row>
    <row r="65" spans="1:19" ht="81" customHeight="1">
      <c r="A65" s="187" t="s">
        <v>189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9"/>
    </row>
    <row r="66" spans="1:8" ht="30" customHeight="1">
      <c r="A66" s="3"/>
      <c r="B66" s="2" t="s">
        <v>38</v>
      </c>
      <c r="C66" s="257">
        <v>43364</v>
      </c>
      <c r="D66" s="177"/>
      <c r="E66" s="177"/>
      <c r="F66" s="177"/>
      <c r="G66" s="177"/>
      <c r="H66" s="1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69" t="s">
        <v>0</v>
      </c>
      <c r="C1" s="169"/>
      <c r="D1" s="171" t="s">
        <v>1</v>
      </c>
      <c r="E1" s="171"/>
      <c r="F1" s="171"/>
      <c r="G1" s="171"/>
      <c r="H1" s="171"/>
      <c r="I1" s="171"/>
      <c r="K1" s="30" t="s">
        <v>2</v>
      </c>
      <c r="L1" s="165" t="s">
        <v>231</v>
      </c>
      <c r="M1" s="165"/>
      <c r="N1" s="165"/>
      <c r="O1" s="166" t="s">
        <v>3</v>
      </c>
      <c r="P1" s="166"/>
      <c r="Q1" s="168" t="s">
        <v>210</v>
      </c>
      <c r="R1" s="168"/>
      <c r="S1" s="168"/>
    </row>
    <row r="2" spans="2:3" ht="6" customHeight="1" thickBot="1">
      <c r="B2" s="170"/>
      <c r="C2" s="170"/>
    </row>
    <row r="3" spans="1:19" ht="19.5" customHeight="1" thickBot="1">
      <c r="A3" s="70" t="s">
        <v>4</v>
      </c>
      <c r="B3" s="162" t="s">
        <v>230</v>
      </c>
      <c r="C3" s="163"/>
      <c r="D3" s="163"/>
      <c r="E3" s="163"/>
      <c r="F3" s="163"/>
      <c r="G3" s="163"/>
      <c r="H3" s="163"/>
      <c r="I3" s="164"/>
      <c r="K3" s="70" t="s">
        <v>5</v>
      </c>
      <c r="L3" s="162" t="s">
        <v>229</v>
      </c>
      <c r="M3" s="163"/>
      <c r="N3" s="163"/>
      <c r="O3" s="163"/>
      <c r="P3" s="163"/>
      <c r="Q3" s="163"/>
      <c r="R3" s="163"/>
      <c r="S3" s="164"/>
    </row>
    <row r="4" ht="4.5" customHeight="1" thickBot="1"/>
    <row r="5" spans="1:19" ht="12.75" customHeight="1">
      <c r="A5" s="155" t="s">
        <v>6</v>
      </c>
      <c r="B5" s="156"/>
      <c r="C5" s="153" t="s">
        <v>7</v>
      </c>
      <c r="D5" s="159" t="s">
        <v>8</v>
      </c>
      <c r="E5" s="160"/>
      <c r="F5" s="160"/>
      <c r="G5" s="161"/>
      <c r="H5" s="151" t="s">
        <v>9</v>
      </c>
      <c r="I5" s="152"/>
      <c r="K5" s="155" t="s">
        <v>6</v>
      </c>
      <c r="L5" s="156"/>
      <c r="M5" s="153" t="s">
        <v>7</v>
      </c>
      <c r="N5" s="159" t="s">
        <v>8</v>
      </c>
      <c r="O5" s="160"/>
      <c r="P5" s="160"/>
      <c r="Q5" s="161"/>
      <c r="R5" s="151" t="s">
        <v>9</v>
      </c>
      <c r="S5" s="152"/>
    </row>
    <row r="6" spans="1:19" ht="12.75" customHeight="1" thickBot="1">
      <c r="A6" s="157" t="s">
        <v>10</v>
      </c>
      <c r="B6" s="158"/>
      <c r="C6" s="154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57" t="s">
        <v>10</v>
      </c>
      <c r="L6" s="158"/>
      <c r="M6" s="154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39" t="s">
        <v>228</v>
      </c>
      <c r="B8" s="140"/>
      <c r="C8" s="63">
        <v>1</v>
      </c>
      <c r="D8" s="62">
        <v>157</v>
      </c>
      <c r="E8" s="61">
        <v>90</v>
      </c>
      <c r="F8" s="61">
        <v>0</v>
      </c>
      <c r="G8" s="60">
        <f>IF(AND(ISBLANK(D8),ISBLANK(E8)),"",D8+E8)</f>
        <v>247</v>
      </c>
      <c r="H8" s="59">
        <f>IF(OR(ISNUMBER($G8),ISNUMBER($Q8)),(SIGN(N($G8)-N($Q8))+1)/2,"")</f>
        <v>1</v>
      </c>
      <c r="I8" s="53"/>
      <c r="K8" s="139" t="s">
        <v>221</v>
      </c>
      <c r="L8" s="140"/>
      <c r="M8" s="63">
        <v>1</v>
      </c>
      <c r="N8" s="62">
        <v>161</v>
      </c>
      <c r="O8" s="61">
        <v>71</v>
      </c>
      <c r="P8" s="61">
        <v>2</v>
      </c>
      <c r="Q8" s="60">
        <f>IF(AND(ISBLANK(N8),ISBLANK(O8)),"",N8+O8)</f>
        <v>232</v>
      </c>
      <c r="R8" s="59">
        <f>IF(ISNUMBER($H8),1-$H8,"")</f>
        <v>0</v>
      </c>
      <c r="S8" s="53"/>
    </row>
    <row r="9" spans="1:19" ht="12.75" customHeight="1">
      <c r="A9" s="141"/>
      <c r="B9" s="142"/>
      <c r="C9" s="58">
        <v>2</v>
      </c>
      <c r="D9" s="57">
        <v>146</v>
      </c>
      <c r="E9" s="56">
        <v>99</v>
      </c>
      <c r="F9" s="56">
        <v>2</v>
      </c>
      <c r="G9" s="55">
        <f>IF(AND(ISBLANK(D9),ISBLANK(E9)),"",D9+E9)</f>
        <v>245</v>
      </c>
      <c r="H9" s="54">
        <f>IF(OR(ISNUMBER($G9),ISNUMBER($Q9)),(SIGN(N($G9)-N($Q9))+1)/2,"")</f>
        <v>1</v>
      </c>
      <c r="I9" s="53"/>
      <c r="K9" s="141"/>
      <c r="L9" s="142"/>
      <c r="M9" s="58">
        <v>2</v>
      </c>
      <c r="N9" s="57">
        <v>141</v>
      </c>
      <c r="O9" s="56">
        <v>61</v>
      </c>
      <c r="P9" s="56">
        <v>2</v>
      </c>
      <c r="Q9" s="55">
        <f>IF(AND(ISBLANK(N9),ISBLANK(O9)),"",N9+O9)</f>
        <v>202</v>
      </c>
      <c r="R9" s="54">
        <f>IF(ISNUMBER($H9),1-$H9,"")</f>
        <v>0</v>
      </c>
      <c r="S9" s="53"/>
    </row>
    <row r="10" spans="1:19" ht="12.75" customHeight="1" thickBot="1">
      <c r="A10" s="143" t="s">
        <v>227</v>
      </c>
      <c r="B10" s="144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43" t="s">
        <v>127</v>
      </c>
      <c r="L10" s="144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45"/>
      <c r="B11" s="146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149">
        <f>IF(ISNUMBER(H12),(SIGN(1000*($H12-$R12)+$G12-$Q12)+1)/2,"")</f>
        <v>1</v>
      </c>
      <c r="K11" s="145"/>
      <c r="L11" s="146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149">
        <f>IF(ISNUMBER($I11),1-$I11,"")</f>
        <v>0</v>
      </c>
    </row>
    <row r="12" spans="1:19" ht="15.75" customHeight="1" thickBot="1">
      <c r="A12" s="147">
        <v>18621</v>
      </c>
      <c r="B12" s="148"/>
      <c r="C12" s="47" t="s">
        <v>14</v>
      </c>
      <c r="D12" s="44">
        <f>IF(ISNUMBER($G12),SUM(D8:D11),"")</f>
        <v>303</v>
      </c>
      <c r="E12" s="46">
        <f>IF(ISNUMBER($G12),SUM(E8:E11),"")</f>
        <v>189</v>
      </c>
      <c r="F12" s="46">
        <f>IF(ISNUMBER($G12),SUM(F8:F11),"")</f>
        <v>2</v>
      </c>
      <c r="G12" s="45">
        <f>IF(SUM($G8:$G11)+SUM($Q8:$Q11)&gt;0,SUM(G8:G11),"")</f>
        <v>492</v>
      </c>
      <c r="H12" s="44">
        <f>IF(ISNUMBER($G12),SUM(H8:H11),"")</f>
        <v>2</v>
      </c>
      <c r="I12" s="150"/>
      <c r="K12" s="147">
        <v>18550</v>
      </c>
      <c r="L12" s="148"/>
      <c r="M12" s="47" t="s">
        <v>14</v>
      </c>
      <c r="N12" s="44">
        <f>IF(ISNUMBER($G12),SUM(N8:N11),"")</f>
        <v>302</v>
      </c>
      <c r="O12" s="46">
        <f>IF(ISNUMBER($G12),SUM(O8:O11),"")</f>
        <v>132</v>
      </c>
      <c r="P12" s="46">
        <f>IF(ISNUMBER($G12),SUM(P8:P11),"")</f>
        <v>4</v>
      </c>
      <c r="Q12" s="45">
        <f>IF(SUM($G8:$G11)+SUM($Q8:$Q11)&gt;0,SUM(Q8:Q11),"")</f>
        <v>434</v>
      </c>
      <c r="R12" s="44">
        <f>IF(ISNUMBER($G12),SUM(R8:R11),"")</f>
        <v>0</v>
      </c>
      <c r="S12" s="150"/>
    </row>
    <row r="13" spans="1:19" ht="12.75" customHeight="1">
      <c r="A13" s="139" t="s">
        <v>102</v>
      </c>
      <c r="B13" s="140"/>
      <c r="C13" s="63">
        <v>1</v>
      </c>
      <c r="D13" s="62">
        <v>154</v>
      </c>
      <c r="E13" s="61">
        <v>79</v>
      </c>
      <c r="F13" s="61">
        <v>3</v>
      </c>
      <c r="G13" s="60">
        <f>IF(AND(ISBLANK(D13),ISBLANK(E13)),"",D13+E13)</f>
        <v>233</v>
      </c>
      <c r="H13" s="59">
        <f>IF(OR(ISNUMBER($G13),ISNUMBER($Q13)),(SIGN(N($G13)-N($Q13))+1)/2,"")</f>
        <v>1</v>
      </c>
      <c r="I13" s="53"/>
      <c r="K13" s="139" t="s">
        <v>226</v>
      </c>
      <c r="L13" s="140"/>
      <c r="M13" s="63">
        <v>1</v>
      </c>
      <c r="N13" s="62">
        <v>155</v>
      </c>
      <c r="O13" s="61">
        <v>63</v>
      </c>
      <c r="P13" s="61">
        <v>1</v>
      </c>
      <c r="Q13" s="60">
        <f>IF(AND(ISBLANK(N13),ISBLANK(O13)),"",N13+O13)</f>
        <v>218</v>
      </c>
      <c r="R13" s="59">
        <f>IF(ISNUMBER($H13),1-$H13,"")</f>
        <v>0</v>
      </c>
      <c r="S13" s="53"/>
    </row>
    <row r="14" spans="1:19" ht="12.75" customHeight="1">
      <c r="A14" s="141"/>
      <c r="B14" s="142"/>
      <c r="C14" s="58">
        <v>2</v>
      </c>
      <c r="D14" s="57">
        <v>138</v>
      </c>
      <c r="E14" s="56">
        <v>86</v>
      </c>
      <c r="F14" s="56">
        <v>1</v>
      </c>
      <c r="G14" s="55">
        <f>IF(AND(ISBLANK(D14),ISBLANK(E14)),"",D14+E14)</f>
        <v>224</v>
      </c>
      <c r="H14" s="54">
        <f>IF(OR(ISNUMBER($G14),ISNUMBER($Q14)),(SIGN(N($G14)-N($Q14))+1)/2,"")</f>
        <v>1</v>
      </c>
      <c r="I14" s="53"/>
      <c r="K14" s="141"/>
      <c r="L14" s="142"/>
      <c r="M14" s="58">
        <v>2</v>
      </c>
      <c r="N14" s="57">
        <v>142</v>
      </c>
      <c r="O14" s="56">
        <v>63</v>
      </c>
      <c r="P14" s="56">
        <v>4</v>
      </c>
      <c r="Q14" s="55">
        <f>IF(AND(ISBLANK(N14),ISBLANK(O14)),"",N14+O14)</f>
        <v>205</v>
      </c>
      <c r="R14" s="54">
        <f>IF(ISNUMBER($H14),1-$H14,"")</f>
        <v>0</v>
      </c>
      <c r="S14" s="53"/>
    </row>
    <row r="15" spans="1:19" ht="12.75" customHeight="1" thickBot="1">
      <c r="A15" s="143" t="s">
        <v>66</v>
      </c>
      <c r="B15" s="144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43" t="s">
        <v>63</v>
      </c>
      <c r="L15" s="144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45"/>
      <c r="B16" s="146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149">
        <f>IF(ISNUMBER(H17),(SIGN(1000*($H17-$R17)+$G17-$Q17)+1)/2,"")</f>
        <v>1</v>
      </c>
      <c r="K16" s="145"/>
      <c r="L16" s="146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149">
        <f>IF(ISNUMBER($I16),1-$I16,"")</f>
        <v>0</v>
      </c>
    </row>
    <row r="17" spans="1:19" ht="15.75" customHeight="1" thickBot="1">
      <c r="A17" s="147">
        <v>1256</v>
      </c>
      <c r="B17" s="148"/>
      <c r="C17" s="47" t="s">
        <v>14</v>
      </c>
      <c r="D17" s="44">
        <f>IF(ISNUMBER($G17),SUM(D13:D16),"")</f>
        <v>292</v>
      </c>
      <c r="E17" s="46">
        <f>IF(ISNUMBER($G17),SUM(E13:E16),"")</f>
        <v>165</v>
      </c>
      <c r="F17" s="46">
        <f>IF(ISNUMBER($G17),SUM(F13:F16),"")</f>
        <v>4</v>
      </c>
      <c r="G17" s="45">
        <f>IF(SUM($G13:$G16)+SUM($Q13:$Q16)&gt;0,SUM(G13:G16),"")</f>
        <v>457</v>
      </c>
      <c r="H17" s="44">
        <f>IF(ISNUMBER($G17),SUM(H13:H16),"")</f>
        <v>2</v>
      </c>
      <c r="I17" s="150"/>
      <c r="K17" s="147">
        <v>20909</v>
      </c>
      <c r="L17" s="148"/>
      <c r="M17" s="47" t="s">
        <v>14</v>
      </c>
      <c r="N17" s="44">
        <f>IF(ISNUMBER($G17),SUM(N13:N16),"")</f>
        <v>297</v>
      </c>
      <c r="O17" s="46">
        <f>IF(ISNUMBER($G17),SUM(O13:O16),"")</f>
        <v>126</v>
      </c>
      <c r="P17" s="46">
        <f>IF(ISNUMBER($G17),SUM(P13:P16),"")</f>
        <v>5</v>
      </c>
      <c r="Q17" s="45">
        <f>IF(SUM($G13:$G16)+SUM($Q13:$Q16)&gt;0,SUM(Q13:Q16),"")</f>
        <v>423</v>
      </c>
      <c r="R17" s="44">
        <f>IF(ISNUMBER($G17),SUM(R13:R16),"")</f>
        <v>0</v>
      </c>
      <c r="S17" s="150"/>
    </row>
    <row r="18" spans="1:19" ht="12.75" customHeight="1">
      <c r="A18" s="139" t="s">
        <v>225</v>
      </c>
      <c r="B18" s="140"/>
      <c r="C18" s="63">
        <v>1</v>
      </c>
      <c r="D18" s="62">
        <v>140</v>
      </c>
      <c r="E18" s="61">
        <v>90</v>
      </c>
      <c r="F18" s="61">
        <v>0</v>
      </c>
      <c r="G18" s="60">
        <f>IF(AND(ISBLANK(D18),ISBLANK(E18)),"",D18+E18)</f>
        <v>230</v>
      </c>
      <c r="H18" s="59">
        <f>IF(OR(ISNUMBER($G18),ISNUMBER($Q18)),(SIGN(N($G18)-N($Q18))+1)/2,"")</f>
        <v>1</v>
      </c>
      <c r="I18" s="53"/>
      <c r="K18" s="139" t="s">
        <v>224</v>
      </c>
      <c r="L18" s="140"/>
      <c r="M18" s="63">
        <v>1</v>
      </c>
      <c r="N18" s="62">
        <v>162</v>
      </c>
      <c r="O18" s="61">
        <v>54</v>
      </c>
      <c r="P18" s="61">
        <v>5</v>
      </c>
      <c r="Q18" s="60">
        <f>IF(AND(ISBLANK(N18),ISBLANK(O18)),"",N18+O18)</f>
        <v>216</v>
      </c>
      <c r="R18" s="59">
        <f>IF(ISNUMBER($H18),1-$H18,"")</f>
        <v>0</v>
      </c>
      <c r="S18" s="53"/>
    </row>
    <row r="19" spans="1:19" ht="12.75" customHeight="1">
      <c r="A19" s="141"/>
      <c r="B19" s="142"/>
      <c r="C19" s="58">
        <v>2</v>
      </c>
      <c r="D19" s="57">
        <v>169</v>
      </c>
      <c r="E19" s="56">
        <v>72</v>
      </c>
      <c r="F19" s="56">
        <v>0</v>
      </c>
      <c r="G19" s="55">
        <f>IF(AND(ISBLANK(D19),ISBLANK(E19)),"",D19+E19)</f>
        <v>241</v>
      </c>
      <c r="H19" s="54">
        <f>IF(OR(ISNUMBER($G19),ISNUMBER($Q19)),(SIGN(N($G19)-N($Q19))+1)/2,"")</f>
        <v>1</v>
      </c>
      <c r="I19" s="53"/>
      <c r="K19" s="141"/>
      <c r="L19" s="142"/>
      <c r="M19" s="58">
        <v>2</v>
      </c>
      <c r="N19" s="57">
        <v>144</v>
      </c>
      <c r="O19" s="56">
        <v>63</v>
      </c>
      <c r="P19" s="56">
        <v>5</v>
      </c>
      <c r="Q19" s="55">
        <f>IF(AND(ISBLANK(N19),ISBLANK(O19)),"",N19+O19)</f>
        <v>207</v>
      </c>
      <c r="R19" s="54">
        <f>IF(ISNUMBER($H19),1-$H19,"")</f>
        <v>0</v>
      </c>
      <c r="S19" s="53"/>
    </row>
    <row r="20" spans="1:19" ht="12.75" customHeight="1" thickBot="1">
      <c r="A20" s="143" t="s">
        <v>223</v>
      </c>
      <c r="B20" s="144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43" t="s">
        <v>39</v>
      </c>
      <c r="L20" s="144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45"/>
      <c r="B21" s="146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149">
        <f>IF(ISNUMBER(H22),(SIGN(1000*($H22-$R22)+$G22-$Q22)+1)/2,"")</f>
        <v>1</v>
      </c>
      <c r="K21" s="145"/>
      <c r="L21" s="146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149">
        <f>IF(ISNUMBER($I21),1-$I21,"")</f>
        <v>0</v>
      </c>
    </row>
    <row r="22" spans="1:19" ht="15.75" customHeight="1" thickBot="1">
      <c r="A22" s="147">
        <v>1220</v>
      </c>
      <c r="B22" s="148"/>
      <c r="C22" s="47" t="s">
        <v>14</v>
      </c>
      <c r="D22" s="44">
        <f>IF(ISNUMBER($G22),SUM(D18:D21),"")</f>
        <v>309</v>
      </c>
      <c r="E22" s="46">
        <f>IF(ISNUMBER($G22),SUM(E18:E21),"")</f>
        <v>162</v>
      </c>
      <c r="F22" s="46">
        <f>IF(ISNUMBER($G22),SUM(F18:F21),"")</f>
        <v>0</v>
      </c>
      <c r="G22" s="45">
        <f>IF(SUM($G18:$G21)+SUM($Q18:$Q21)&gt;0,SUM(G18:G21),"")</f>
        <v>471</v>
      </c>
      <c r="H22" s="44">
        <f>IF(ISNUMBER($G22),SUM(H18:H21),"")</f>
        <v>2</v>
      </c>
      <c r="I22" s="150"/>
      <c r="K22" s="147">
        <v>11249</v>
      </c>
      <c r="L22" s="148"/>
      <c r="M22" s="47" t="s">
        <v>14</v>
      </c>
      <c r="N22" s="44">
        <f>IF(ISNUMBER($G22),SUM(N18:N21),"")</f>
        <v>306</v>
      </c>
      <c r="O22" s="46">
        <f>IF(ISNUMBER($G22),SUM(O18:O21),"")</f>
        <v>117</v>
      </c>
      <c r="P22" s="46">
        <f>IF(ISNUMBER($G22),SUM(P18:P21),"")</f>
        <v>10</v>
      </c>
      <c r="Q22" s="45">
        <f>IF(SUM($G18:$G21)+SUM($Q18:$Q21)&gt;0,SUM(Q18:Q21),"")</f>
        <v>423</v>
      </c>
      <c r="R22" s="44">
        <f>IF(ISNUMBER($G22),SUM(R18:R21),"")</f>
        <v>0</v>
      </c>
      <c r="S22" s="150"/>
    </row>
    <row r="23" spans="1:19" ht="12.75" customHeight="1">
      <c r="A23" s="139" t="s">
        <v>222</v>
      </c>
      <c r="B23" s="140"/>
      <c r="C23" s="63">
        <v>1</v>
      </c>
      <c r="D23" s="62">
        <v>174</v>
      </c>
      <c r="E23" s="61">
        <v>79</v>
      </c>
      <c r="F23" s="61">
        <v>4</v>
      </c>
      <c r="G23" s="60">
        <f>IF(AND(ISBLANK(D23),ISBLANK(E23)),"",D23+E23)</f>
        <v>253</v>
      </c>
      <c r="H23" s="59">
        <f>IF(OR(ISNUMBER($G23),ISNUMBER($Q23)),(SIGN(N($G23)-N($Q23))+1)/2,"")</f>
        <v>1</v>
      </c>
      <c r="I23" s="53"/>
      <c r="K23" s="139" t="s">
        <v>221</v>
      </c>
      <c r="L23" s="140"/>
      <c r="M23" s="63">
        <v>1</v>
      </c>
      <c r="N23" s="62">
        <v>138</v>
      </c>
      <c r="O23" s="61">
        <v>65</v>
      </c>
      <c r="P23" s="61">
        <v>3</v>
      </c>
      <c r="Q23" s="60">
        <f>IF(AND(ISBLANK(N23),ISBLANK(O23)),"",N23+O23)</f>
        <v>203</v>
      </c>
      <c r="R23" s="59">
        <f>IF(ISNUMBER($H23),1-$H23,"")</f>
        <v>0</v>
      </c>
      <c r="S23" s="53"/>
    </row>
    <row r="24" spans="1:19" ht="12.75" customHeight="1">
      <c r="A24" s="141"/>
      <c r="B24" s="142"/>
      <c r="C24" s="58">
        <v>2</v>
      </c>
      <c r="D24" s="57">
        <v>157</v>
      </c>
      <c r="E24" s="56">
        <v>89</v>
      </c>
      <c r="F24" s="56">
        <v>2</v>
      </c>
      <c r="G24" s="55">
        <f>IF(AND(ISBLANK(D24),ISBLANK(E24)),"",D24+E24)</f>
        <v>246</v>
      </c>
      <c r="H24" s="54">
        <f>IF(OR(ISNUMBER($G24),ISNUMBER($Q24)),(SIGN(N($G24)-N($Q24))+1)/2,"")</f>
        <v>1</v>
      </c>
      <c r="I24" s="53"/>
      <c r="K24" s="141"/>
      <c r="L24" s="142"/>
      <c r="M24" s="58">
        <v>2</v>
      </c>
      <c r="N24" s="57">
        <v>145</v>
      </c>
      <c r="O24" s="56">
        <v>52</v>
      </c>
      <c r="P24" s="56">
        <v>9</v>
      </c>
      <c r="Q24" s="55">
        <f>IF(AND(ISBLANK(N24),ISBLANK(O24)),"",N24+O24)</f>
        <v>197</v>
      </c>
      <c r="R24" s="54">
        <f>IF(ISNUMBER($H24),1-$H24,"")</f>
        <v>0</v>
      </c>
      <c r="S24" s="53"/>
    </row>
    <row r="25" spans="1:19" ht="12.75" customHeight="1" thickBot="1">
      <c r="A25" s="143" t="s">
        <v>220</v>
      </c>
      <c r="B25" s="144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43" t="s">
        <v>74</v>
      </c>
      <c r="L25" s="144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45"/>
      <c r="B26" s="146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149">
        <f>IF(ISNUMBER(H27),(SIGN(1000*($H27-$R27)+$G27-$Q27)+1)/2,"")</f>
        <v>1</v>
      </c>
      <c r="K26" s="145"/>
      <c r="L26" s="146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149">
        <f>IF(ISNUMBER($I26),1-$I26,"")</f>
        <v>0</v>
      </c>
    </row>
    <row r="27" spans="1:19" ht="15.75" customHeight="1" thickBot="1">
      <c r="A27" s="147">
        <v>1002</v>
      </c>
      <c r="B27" s="148"/>
      <c r="C27" s="47" t="s">
        <v>14</v>
      </c>
      <c r="D27" s="44">
        <f>IF(ISNUMBER($G27),SUM(D23:D26),"")</f>
        <v>331</v>
      </c>
      <c r="E27" s="46">
        <f>IF(ISNUMBER($G27),SUM(E23:E26),"")</f>
        <v>168</v>
      </c>
      <c r="F27" s="46">
        <f>IF(ISNUMBER($G27),SUM(F23:F26),"")</f>
        <v>6</v>
      </c>
      <c r="G27" s="45">
        <f>IF(SUM($G23:$G26)+SUM($Q23:$Q26)&gt;0,SUM(G23:G26),"")</f>
        <v>499</v>
      </c>
      <c r="H27" s="44">
        <f>IF(ISNUMBER($G27),SUM(H23:H26),"")</f>
        <v>2</v>
      </c>
      <c r="I27" s="150"/>
      <c r="K27" s="147">
        <v>19250</v>
      </c>
      <c r="L27" s="148"/>
      <c r="M27" s="47" t="s">
        <v>14</v>
      </c>
      <c r="N27" s="44">
        <f>IF(ISNUMBER($G27),SUM(N23:N26),"")</f>
        <v>283</v>
      </c>
      <c r="O27" s="46">
        <f>IF(ISNUMBER($G27),SUM(O23:O26),"")</f>
        <v>117</v>
      </c>
      <c r="P27" s="46">
        <f>IF(ISNUMBER($G27),SUM(P23:P26),"")</f>
        <v>12</v>
      </c>
      <c r="Q27" s="45">
        <f>IF(SUM($G23:$G26)+SUM($Q23:$Q26)&gt;0,SUM(Q23:Q26),"")</f>
        <v>400</v>
      </c>
      <c r="R27" s="44">
        <f>IF(ISNUMBER($G27),SUM(R23:R26),"")</f>
        <v>0</v>
      </c>
      <c r="S27" s="150"/>
    </row>
    <row r="28" spans="1:19" ht="12.75" customHeight="1">
      <c r="A28" s="139" t="s">
        <v>219</v>
      </c>
      <c r="B28" s="140"/>
      <c r="C28" s="63">
        <v>1</v>
      </c>
      <c r="D28" s="62">
        <v>148</v>
      </c>
      <c r="E28" s="61">
        <v>72</v>
      </c>
      <c r="F28" s="61">
        <v>2</v>
      </c>
      <c r="G28" s="60">
        <f>IF(AND(ISBLANK(D28),ISBLANK(E28)),"",D28+E28)</f>
        <v>220</v>
      </c>
      <c r="H28" s="59">
        <f>IF(OR(ISNUMBER($G28),ISNUMBER($Q28)),(SIGN(N($G28)-N($Q28))+1)/2,"")</f>
        <v>0</v>
      </c>
      <c r="I28" s="53"/>
      <c r="K28" s="139" t="s">
        <v>218</v>
      </c>
      <c r="L28" s="140"/>
      <c r="M28" s="63">
        <v>1</v>
      </c>
      <c r="N28" s="62">
        <v>156</v>
      </c>
      <c r="O28" s="61">
        <v>88</v>
      </c>
      <c r="P28" s="61">
        <v>2</v>
      </c>
      <c r="Q28" s="60">
        <f>IF(AND(ISBLANK(N28),ISBLANK(O28)),"",N28+O28)</f>
        <v>244</v>
      </c>
      <c r="R28" s="59">
        <f>IF(ISNUMBER($H28),1-$H28,"")</f>
        <v>1</v>
      </c>
      <c r="S28" s="53"/>
    </row>
    <row r="29" spans="1:19" ht="12.75" customHeight="1">
      <c r="A29" s="141"/>
      <c r="B29" s="142"/>
      <c r="C29" s="58">
        <v>2</v>
      </c>
      <c r="D29" s="57">
        <v>150</v>
      </c>
      <c r="E29" s="56">
        <v>90</v>
      </c>
      <c r="F29" s="56">
        <v>0</v>
      </c>
      <c r="G29" s="55">
        <f>IF(AND(ISBLANK(D29),ISBLANK(E29)),"",D29+E29)</f>
        <v>240</v>
      </c>
      <c r="H29" s="54">
        <f>IF(OR(ISNUMBER($G29),ISNUMBER($Q29)),(SIGN(N($G29)-N($Q29))+1)/2,"")</f>
        <v>1</v>
      </c>
      <c r="I29" s="53"/>
      <c r="K29" s="141"/>
      <c r="L29" s="142"/>
      <c r="M29" s="58">
        <v>2</v>
      </c>
      <c r="N29" s="57">
        <v>146</v>
      </c>
      <c r="O29" s="56">
        <v>81</v>
      </c>
      <c r="P29" s="56">
        <v>1</v>
      </c>
      <c r="Q29" s="55">
        <f>IF(AND(ISBLANK(N29),ISBLANK(O29)),"",N29+O29)</f>
        <v>227</v>
      </c>
      <c r="R29" s="54">
        <f>IF(ISNUMBER($H29),1-$H29,"")</f>
        <v>0</v>
      </c>
      <c r="S29" s="53"/>
    </row>
    <row r="30" spans="1:19" ht="12.75" customHeight="1" thickBot="1">
      <c r="A30" s="143" t="s">
        <v>92</v>
      </c>
      <c r="B30" s="144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43" t="s">
        <v>217</v>
      </c>
      <c r="L30" s="144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45"/>
      <c r="B31" s="146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149">
        <f>IF(ISNUMBER(H32),(SIGN(1000*($H32-$R32)+$G32-$Q32)+1)/2,"")</f>
        <v>0</v>
      </c>
      <c r="K31" s="145"/>
      <c r="L31" s="146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149">
        <f>IF(ISNUMBER($I31),1-$I31,"")</f>
        <v>1</v>
      </c>
    </row>
    <row r="32" spans="1:19" ht="15.75" customHeight="1" thickBot="1">
      <c r="A32" s="147">
        <v>1061</v>
      </c>
      <c r="B32" s="148"/>
      <c r="C32" s="47" t="s">
        <v>14</v>
      </c>
      <c r="D32" s="44">
        <f>IF(ISNUMBER($G32),SUM(D28:D31),"")</f>
        <v>298</v>
      </c>
      <c r="E32" s="46">
        <f>IF(ISNUMBER($G32),SUM(E28:E31),"")</f>
        <v>162</v>
      </c>
      <c r="F32" s="46">
        <f>IF(ISNUMBER($G32),SUM(F28:F31),"")</f>
        <v>2</v>
      </c>
      <c r="G32" s="45">
        <f>IF(SUM($G28:$G31)+SUM($Q28:$Q31)&gt;0,SUM(G28:G31),"")</f>
        <v>460</v>
      </c>
      <c r="H32" s="44">
        <f>IF(ISNUMBER($G32),SUM(H28:H31),"")</f>
        <v>1</v>
      </c>
      <c r="I32" s="150"/>
      <c r="K32" s="147">
        <v>11250</v>
      </c>
      <c r="L32" s="148"/>
      <c r="M32" s="47" t="s">
        <v>14</v>
      </c>
      <c r="N32" s="44">
        <f>IF(ISNUMBER($G32),SUM(N28:N31),"")</f>
        <v>302</v>
      </c>
      <c r="O32" s="46">
        <f>IF(ISNUMBER($G32),SUM(O28:O31),"")</f>
        <v>169</v>
      </c>
      <c r="P32" s="46">
        <f>IF(ISNUMBER($G32),SUM(P28:P31),"")</f>
        <v>3</v>
      </c>
      <c r="Q32" s="45">
        <f>IF(SUM($G28:$G31)+SUM($Q28:$Q31)&gt;0,SUM(Q28:Q31),"")</f>
        <v>471</v>
      </c>
      <c r="R32" s="44">
        <f>IF(ISNUMBER($G32),SUM(R28:R31),"")</f>
        <v>1</v>
      </c>
      <c r="S32" s="150"/>
    </row>
    <row r="33" spans="1:19" ht="12.75" customHeight="1">
      <c r="A33" s="139" t="s">
        <v>216</v>
      </c>
      <c r="B33" s="140"/>
      <c r="C33" s="63">
        <v>1</v>
      </c>
      <c r="D33" s="62">
        <v>150</v>
      </c>
      <c r="E33" s="61">
        <v>80</v>
      </c>
      <c r="F33" s="61">
        <v>1</v>
      </c>
      <c r="G33" s="60">
        <f>IF(AND(ISBLANK(D33),ISBLANK(E33)),"",D33+E33)</f>
        <v>230</v>
      </c>
      <c r="H33" s="59">
        <f>IF(OR(ISNUMBER($G33),ISNUMBER($Q33)),(SIGN(N($G33)-N($Q33))+1)/2,"")</f>
        <v>0</v>
      </c>
      <c r="I33" s="53"/>
      <c r="K33" s="139" t="s">
        <v>215</v>
      </c>
      <c r="L33" s="140"/>
      <c r="M33" s="63">
        <v>1</v>
      </c>
      <c r="N33" s="62">
        <v>168</v>
      </c>
      <c r="O33" s="61">
        <v>81</v>
      </c>
      <c r="P33" s="61">
        <v>0</v>
      </c>
      <c r="Q33" s="60">
        <f>IF(AND(ISBLANK(N33),ISBLANK(O33)),"",N33+O33)</f>
        <v>249</v>
      </c>
      <c r="R33" s="59">
        <f>IF(ISNUMBER($H33),1-$H33,"")</f>
        <v>1</v>
      </c>
      <c r="S33" s="53"/>
    </row>
    <row r="34" spans="1:19" ht="12.75" customHeight="1">
      <c r="A34" s="141"/>
      <c r="B34" s="142"/>
      <c r="C34" s="58">
        <v>2</v>
      </c>
      <c r="D34" s="57">
        <v>140</v>
      </c>
      <c r="E34" s="56">
        <v>53</v>
      </c>
      <c r="F34" s="56">
        <v>5</v>
      </c>
      <c r="G34" s="55">
        <f>IF(AND(ISBLANK(D34),ISBLANK(E34)),"",D34+E34)</f>
        <v>193</v>
      </c>
      <c r="H34" s="54">
        <f>IF(OR(ISNUMBER($G34),ISNUMBER($Q34)),(SIGN(N($G34)-N($Q34))+1)/2,"")</f>
        <v>0</v>
      </c>
      <c r="I34" s="53"/>
      <c r="K34" s="141"/>
      <c r="L34" s="142"/>
      <c r="M34" s="58">
        <v>2</v>
      </c>
      <c r="N34" s="57">
        <v>156</v>
      </c>
      <c r="O34" s="56">
        <v>81</v>
      </c>
      <c r="P34" s="56">
        <v>2</v>
      </c>
      <c r="Q34" s="55">
        <f>IF(AND(ISBLANK(N34),ISBLANK(O34)),"",N34+O34)</f>
        <v>237</v>
      </c>
      <c r="R34" s="54">
        <f>IF(ISNUMBER($H34),1-$H34,"")</f>
        <v>1</v>
      </c>
      <c r="S34" s="53"/>
    </row>
    <row r="35" spans="1:19" ht="12.75" customHeight="1" thickBot="1">
      <c r="A35" s="143" t="s">
        <v>105</v>
      </c>
      <c r="B35" s="144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43" t="s">
        <v>133</v>
      </c>
      <c r="L35" s="144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45"/>
      <c r="B36" s="146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149">
        <f>IF(ISNUMBER(H37),(SIGN(1000*($H37-$R37)+$G37-$Q37)+1)/2,"")</f>
        <v>0</v>
      </c>
      <c r="K36" s="145"/>
      <c r="L36" s="146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149">
        <f>IF(ISNUMBER($I36),1-$I36,"")</f>
        <v>1</v>
      </c>
    </row>
    <row r="37" spans="1:19" ht="15.75" customHeight="1" thickBot="1">
      <c r="A37" s="147">
        <v>1065</v>
      </c>
      <c r="B37" s="148"/>
      <c r="C37" s="47" t="s">
        <v>14</v>
      </c>
      <c r="D37" s="44">
        <f>IF(ISNUMBER($G37),SUM(D33:D36),"")</f>
        <v>290</v>
      </c>
      <c r="E37" s="46">
        <f>IF(ISNUMBER($G37),SUM(E33:E36),"")</f>
        <v>133</v>
      </c>
      <c r="F37" s="46">
        <f>IF(ISNUMBER($G37),SUM(F33:F36),"")</f>
        <v>6</v>
      </c>
      <c r="G37" s="45">
        <f>IF(SUM($G33:$G36)+SUM($Q33:$Q36)&gt;0,SUM(G33:G36),"")</f>
        <v>423</v>
      </c>
      <c r="H37" s="44">
        <f>IF(ISNUMBER($G37),SUM(H33:H36),"")</f>
        <v>0</v>
      </c>
      <c r="I37" s="150"/>
      <c r="K37" s="147">
        <v>12918</v>
      </c>
      <c r="L37" s="148"/>
      <c r="M37" s="47" t="s">
        <v>14</v>
      </c>
      <c r="N37" s="44">
        <f>IF(ISNUMBER($G37),SUM(N33:N36),"")</f>
        <v>324</v>
      </c>
      <c r="O37" s="46">
        <f>IF(ISNUMBER($G37),SUM(O33:O36),"")</f>
        <v>162</v>
      </c>
      <c r="P37" s="46">
        <f>IF(ISNUMBER($G37),SUM(P33:P36),"")</f>
        <v>2</v>
      </c>
      <c r="Q37" s="45">
        <f>IF(SUM($G33:$G36)+SUM($Q33:$Q36)&gt;0,SUM(Q33:Q36),"")</f>
        <v>486</v>
      </c>
      <c r="R37" s="44">
        <f>IF(ISNUMBER($G37),SUM(R33:R36),"")</f>
        <v>2</v>
      </c>
      <c r="S37" s="150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1823</v>
      </c>
      <c r="E39" s="39">
        <f>IF(ISNUMBER($G39),SUM(E12,E17,E22,E27,E32,E37),"")</f>
        <v>979</v>
      </c>
      <c r="F39" s="39">
        <f>IF(ISNUMBER($G39),SUM(F12,F17,F22,F27,F32,F37),"")</f>
        <v>20</v>
      </c>
      <c r="G39" s="38">
        <f>IF(SUM($G$8:$G$37)+SUM($Q$8:$Q$37)&gt;0,SUM(G12,G17,G22,G27,G32,G37),"")</f>
        <v>2802</v>
      </c>
      <c r="H39" s="37">
        <f>IF(SUM($G$8:$G$37)+SUM($Q$8:$Q$37)&gt;0,SUM(H12,H17,H22,H27,H32,H37),"")</f>
        <v>9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1814</v>
      </c>
      <c r="O39" s="39">
        <f>IF(ISNUMBER($G39),SUM(O12,O17,O22,O27,O32,O37),"")</f>
        <v>823</v>
      </c>
      <c r="P39" s="39">
        <f>IF(ISNUMBER($G39),SUM(P12,P17,P22,P27,P32,P37),"")</f>
        <v>36</v>
      </c>
      <c r="Q39" s="38">
        <f>IF(SUM($G$8:$G$37)+SUM($Q$8:$Q$37)&gt;0,SUM(Q12,Q17,Q22,Q27,Q32,Q37),"")</f>
        <v>2637</v>
      </c>
      <c r="R39" s="37">
        <f>IF(SUM($G$8:$G$37)+SUM($Q$8:$Q$37)&gt;0,SUM(R12,R17,R22,R27,R32,R37),"")</f>
        <v>3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91" t="s">
        <v>214</v>
      </c>
      <c r="D41" s="191"/>
      <c r="E41" s="191"/>
      <c r="G41" s="175"/>
      <c r="H41" s="175"/>
      <c r="I41" s="35">
        <f>IF(ISNUMBER(I$39),SUM(I11,I16,I21,I26,I31,I36,I39),"")</f>
        <v>6</v>
      </c>
      <c r="K41" s="32"/>
      <c r="L41" s="33" t="s">
        <v>18</v>
      </c>
      <c r="M41" s="191" t="s">
        <v>152</v>
      </c>
      <c r="N41" s="191"/>
      <c r="O41" s="191"/>
      <c r="Q41" s="175" t="s">
        <v>19</v>
      </c>
      <c r="R41" s="175"/>
      <c r="S41" s="35">
        <f>IF(ISNUMBER(S$39),SUM(S11,S16,S21,S26,S31,S36,S39),"")</f>
        <v>2</v>
      </c>
    </row>
    <row r="42" spans="1:19" ht="18" customHeight="1">
      <c r="A42" s="32"/>
      <c r="B42" s="33" t="s">
        <v>20</v>
      </c>
      <c r="C42" s="192"/>
      <c r="D42" s="192"/>
      <c r="E42" s="192"/>
      <c r="G42" s="34"/>
      <c r="H42" s="34"/>
      <c r="I42" s="34"/>
      <c r="K42" s="32"/>
      <c r="L42" s="33" t="s">
        <v>20</v>
      </c>
      <c r="M42" s="192"/>
      <c r="N42" s="192"/>
      <c r="O42" s="192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93" t="s">
        <v>213</v>
      </c>
      <c r="D43" s="193"/>
      <c r="E43" s="193"/>
      <c r="F43" s="193"/>
      <c r="G43" s="193"/>
      <c r="H43" s="193"/>
      <c r="I43" s="33"/>
      <c r="J43" s="33"/>
      <c r="K43" s="33" t="s">
        <v>23</v>
      </c>
      <c r="L43" s="194" t="s">
        <v>212</v>
      </c>
      <c r="M43" s="194"/>
      <c r="O43" s="33" t="s">
        <v>20</v>
      </c>
      <c r="P43" s="193"/>
      <c r="Q43" s="193"/>
      <c r="R43" s="193"/>
      <c r="S43" s="193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Slavoj Praha B – TJ Sokol Brandýs nad Labem A</v>
      </c>
    </row>
    <row r="46" spans="2:11" ht="19.5" customHeight="1">
      <c r="B46" s="30" t="s">
        <v>24</v>
      </c>
      <c r="C46" s="176">
        <v>0.7291666666666666</v>
      </c>
      <c r="D46" s="172"/>
      <c r="I46" s="30" t="s">
        <v>25</v>
      </c>
      <c r="J46" s="172">
        <v>22</v>
      </c>
      <c r="K46" s="172"/>
    </row>
    <row r="47" spans="2:19" ht="19.5" customHeight="1">
      <c r="B47" s="30" t="s">
        <v>26</v>
      </c>
      <c r="C47" s="173">
        <v>0.8340277777777777</v>
      </c>
      <c r="D47" s="174"/>
      <c r="I47" s="30" t="s">
        <v>27</v>
      </c>
      <c r="J47" s="174">
        <v>6</v>
      </c>
      <c r="K47" s="174"/>
      <c r="P47" s="30" t="s">
        <v>28</v>
      </c>
      <c r="Q47" s="254">
        <v>44419</v>
      </c>
      <c r="R47" s="190"/>
      <c r="S47" s="190"/>
    </row>
    <row r="48" ht="9.75" customHeight="1"/>
    <row r="49" spans="1:19" ht="15" customHeight="1">
      <c r="A49" s="184" t="s">
        <v>29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6"/>
    </row>
    <row r="50" spans="1:19" ht="81" customHeigh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9"/>
    </row>
    <row r="51" ht="4.5" customHeight="1"/>
    <row r="52" spans="1:19" ht="15" customHeight="1">
      <c r="A52" s="184" t="s">
        <v>30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6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95"/>
      <c r="C57" s="196"/>
      <c r="D57" s="8"/>
      <c r="E57" s="195"/>
      <c r="F57" s="197"/>
      <c r="G57" s="197"/>
      <c r="H57" s="196"/>
      <c r="I57" s="8"/>
      <c r="J57" s="10"/>
      <c r="K57" s="9"/>
      <c r="L57" s="195"/>
      <c r="M57" s="196"/>
      <c r="N57" s="8"/>
      <c r="O57" s="195"/>
      <c r="P57" s="197"/>
      <c r="Q57" s="197"/>
      <c r="R57" s="196"/>
      <c r="S57" s="7"/>
    </row>
    <row r="58" spans="1:19" ht="21" customHeight="1">
      <c r="A58" s="11"/>
      <c r="B58" s="195"/>
      <c r="C58" s="196"/>
      <c r="D58" s="8"/>
      <c r="E58" s="195"/>
      <c r="F58" s="197"/>
      <c r="G58" s="197"/>
      <c r="H58" s="196"/>
      <c r="I58" s="8"/>
      <c r="J58" s="10"/>
      <c r="K58" s="9"/>
      <c r="L58" s="195"/>
      <c r="M58" s="196"/>
      <c r="N58" s="8"/>
      <c r="O58" s="195"/>
      <c r="P58" s="197"/>
      <c r="Q58" s="197"/>
      <c r="R58" s="196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78" t="s">
        <v>36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</row>
    <row r="62" spans="1:19" ht="81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</row>
    <row r="63" ht="4.5" customHeight="1"/>
    <row r="64" spans="1:19" ht="15" customHeight="1">
      <c r="A64" s="184" t="s">
        <v>37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6"/>
    </row>
    <row r="65" spans="1:19" ht="81" customHeight="1">
      <c r="A65" s="187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9"/>
    </row>
    <row r="66" spans="1:8" ht="30" customHeight="1">
      <c r="A66" s="3"/>
      <c r="B66" s="2" t="s">
        <v>38</v>
      </c>
      <c r="C66" s="177"/>
      <c r="D66" s="177"/>
      <c r="E66" s="177"/>
      <c r="F66" s="177"/>
      <c r="G66" s="177"/>
      <c r="H66" s="1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2018-01-19T22:15:42Z</dcterms:created>
  <dcterms:modified xsi:type="dcterms:W3CDTF">2018-09-21T19:26:04Z</dcterms:modified>
  <cp:category/>
  <cp:version/>
  <cp:contentType/>
  <cp:contentStatus/>
</cp:coreProperties>
</file>