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Meteor B-Radotín" sheetId="1" r:id="rId1"/>
    <sheet name="Union C-Praga" sheetId="2" r:id="rId2"/>
    <sheet name="DP-KO" sheetId="3" r:id="rId3"/>
    <sheet name="VŠTJ-Astra" sheetId="4" r:id="rId4"/>
    <sheet name="US-Slavia" sheetId="5" r:id="rId5"/>
    <sheet name="Union B-Admira" sheetId="6" r:id="rId6"/>
    <sheet name="Rudná-Slavoj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'Rudná-Slavoj'!$A$1:$S$66</definedName>
    <definedName name="výmaz" localSheetId="2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5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1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4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  <definedName name="výmaz">'[5]Zápis'!$D$8:$F$11,'[5]Zápis'!$D$13:$F$16,'[5]Zápis'!$D$18:$F$21,'[5]Zápis'!$D$23:$F$26,'[5]Zápis'!$D$28:$F$31,'[5]Zápis'!$D$33:$F$36,'[5]Zápis'!$N$8:$P$11,'[5]Zápis'!$N$13:$P$16,'[5]Zápis'!$N$18:$P$21,'[5]Zápis'!$N$23:$P$26,'[5]Zápis'!$N$28:$P$31,'[5]Zápis'!$N$33:$P$36,'[5]Zápis'!$A$8:$B$37,'[5]Zápis'!$K$8:$L$37</definedName>
  </definedNames>
  <calcPr fullCalcOnLoad="1"/>
</workbook>
</file>

<file path=xl/sharedStrings.xml><?xml version="1.0" encoding="utf-8"?>
<sst xmlns="http://schemas.openxmlformats.org/spreadsheetml/2006/main" count="917" uniqueCount="209">
  <si>
    <t>Pražský kuželkářský svaz</t>
  </si>
  <si>
    <t>Zápis o utkání</t>
  </si>
  <si>
    <t>Kuželna</t>
  </si>
  <si>
    <t xml:space="preserve">Meteor     </t>
  </si>
  <si>
    <t>Datum  </t>
  </si>
  <si>
    <t>Domácí</t>
  </si>
  <si>
    <t>SK Meteor  Praha "B"</t>
  </si>
  <si>
    <t>Hosté</t>
  </si>
  <si>
    <t>SC Radotín "A"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</si>
  <si>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</si>
  <si>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</si>
  <si>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</si>
  <si>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</si>
  <si>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</si>
  <si>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</si>
  <si>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</si>
  <si>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</si>
  <si>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</si>
  <si>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</si>
  <si>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 xml:space="preserve">Sahula </t>
  </si>
  <si>
    <t>Ujhelyi</t>
  </si>
  <si>
    <t>Jindřich</t>
  </si>
  <si>
    <t/>
  </si>
  <si>
    <t>Jiří</t>
  </si>
  <si>
    <t>Vlková</t>
  </si>
  <si>
    <t>Zdražil</t>
  </si>
  <si>
    <t>Ivana</t>
  </si>
  <si>
    <t>Vladimír</t>
  </si>
  <si>
    <t xml:space="preserve">Svačina </t>
  </si>
  <si>
    <t>Asimus</t>
  </si>
  <si>
    <t>Josef</t>
  </si>
  <si>
    <t>Robert</t>
  </si>
  <si>
    <t xml:space="preserve">Boháč </t>
  </si>
  <si>
    <t>Pondělíček</t>
  </si>
  <si>
    <t>Martin</t>
  </si>
  <si>
    <t xml:space="preserve">Zahrádka </t>
  </si>
  <si>
    <t>Dvořák</t>
  </si>
  <si>
    <t>Ladislav</t>
  </si>
  <si>
    <t>Pavel</t>
  </si>
  <si>
    <t>Mikulášek</t>
  </si>
  <si>
    <t>Milan</t>
  </si>
  <si>
    <t>Petr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</si>
  <si>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</si>
  <si>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</si>
  <si>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</si>
  <si>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</si>
  <si>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</si>
  <si>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</si>
  <si>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</si>
  <si>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</si>
  <si>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</si>
  <si>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</si>
  <si>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</si>
  <si>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</si>
  <si>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</si>
  <si>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</si>
  <si>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</si>
  <si>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</si>
  <si>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</si>
  <si>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</si>
  <si>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</si>
  <si>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</si>
  <si>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</si>
  <si>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</si>
  <si>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</si>
  <si>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</si>
  <si>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</si>
  <si>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Union 1/2</t>
  </si>
  <si>
    <t>PSK Union Praha "C"</t>
  </si>
  <si>
    <t>TJ Praga "A"</t>
  </si>
  <si>
    <t>Moravec</t>
  </si>
  <si>
    <t xml:space="preserve">Janoušek </t>
  </si>
  <si>
    <t>Jakubík</t>
  </si>
  <si>
    <t xml:space="preserve">Kašpar </t>
  </si>
  <si>
    <t>David</t>
  </si>
  <si>
    <t>Kašparová</t>
  </si>
  <si>
    <t>Pavlína</t>
  </si>
  <si>
    <t>Rostislav</t>
  </si>
  <si>
    <t>Fremrová</t>
  </si>
  <si>
    <t>Kourek</t>
  </si>
  <si>
    <t>Jarmila</t>
  </si>
  <si>
    <t>Jaroslav</t>
  </si>
  <si>
    <t>Kantner</t>
  </si>
  <si>
    <t>17:00</t>
  </si>
  <si>
    <t>Haken Jiří 21413 (Union - náhradník)</t>
  </si>
  <si>
    <t>Hloubětín</t>
  </si>
  <si>
    <t>KK DP Praha "A"</t>
  </si>
  <si>
    <t>KK Konstruktiva Praha "C"</t>
  </si>
  <si>
    <t>Vondrák</t>
  </si>
  <si>
    <t xml:space="preserve">Barchánek </t>
  </si>
  <si>
    <t>Neckařová</t>
  </si>
  <si>
    <t xml:space="preserve">Ostatnický </t>
  </si>
  <si>
    <t>Anna</t>
  </si>
  <si>
    <t>Michal</t>
  </si>
  <si>
    <t>Novák</t>
  </si>
  <si>
    <t>Novotný</t>
  </si>
  <si>
    <t>Jan</t>
  </si>
  <si>
    <t>Soukup</t>
  </si>
  <si>
    <t>Hybš</t>
  </si>
  <si>
    <t>Karel</t>
  </si>
  <si>
    <t>Kandl</t>
  </si>
  <si>
    <t>Komárková</t>
  </si>
  <si>
    <t>Štěpán</t>
  </si>
  <si>
    <t>Tereza</t>
  </si>
  <si>
    <t>Ludvík</t>
  </si>
  <si>
    <t>Wohlmuth</t>
  </si>
  <si>
    <t>Česká kuželkářská
asociace</t>
  </si>
  <si>
    <t>Žižkov 3-4</t>
  </si>
  <si>
    <t>5.5.2016</t>
  </si>
  <si>
    <t>VŠTJ FS Praha  A</t>
  </si>
  <si>
    <t>TJ Astra ZM A A</t>
  </si>
  <si>
    <t>Set.</t>
  </si>
  <si>
    <t>JAHELKA</t>
  </si>
  <si>
    <t>DRYÁK</t>
  </si>
  <si>
    <t xml:space="preserve">Pavel </t>
  </si>
  <si>
    <t>KNYTTL</t>
  </si>
  <si>
    <t>VESELÝ</t>
  </si>
  <si>
    <t>Daniel</t>
  </si>
  <si>
    <t>VEJVODA</t>
  </si>
  <si>
    <t>DOLEŽAL</t>
  </si>
  <si>
    <t xml:space="preserve">Adam  </t>
  </si>
  <si>
    <t>Tomáš</t>
  </si>
  <si>
    <t>KOCHÁNEK</t>
  </si>
  <si>
    <t>ŠVEDA</t>
  </si>
  <si>
    <t xml:space="preserve">Miroslav </t>
  </si>
  <si>
    <t>Marek</t>
  </si>
  <si>
    <t>FIALA</t>
  </si>
  <si>
    <t xml:space="preserve">Milan </t>
  </si>
  <si>
    <t>Radek</t>
  </si>
  <si>
    <t>PISKÁČEK</t>
  </si>
  <si>
    <t>RUSÍN</t>
  </si>
  <si>
    <t xml:space="preserve">Jiří </t>
  </si>
  <si>
    <t>František</t>
  </si>
  <si>
    <t>Podpis vedoucího družstva</t>
  </si>
  <si>
    <t>Kochánek</t>
  </si>
  <si>
    <t>Fiala</t>
  </si>
  <si>
    <t>Příjmení, jméno a číslo průkazu rozhodčího</t>
  </si>
  <si>
    <t>Podpis  </t>
  </si>
  <si>
    <t>Náhradník VŠTJ: Knyttl Jan, "B", MP III.</t>
  </si>
  <si>
    <t>Zvon</t>
  </si>
  <si>
    <t>SK Uhelné sklady "A"</t>
  </si>
  <si>
    <t>KK Slavia Praha "B"</t>
  </si>
  <si>
    <t>Fořtová</t>
  </si>
  <si>
    <t>Lidmila</t>
  </si>
  <si>
    <t>Sedlák</t>
  </si>
  <si>
    <t>Rybka</t>
  </si>
  <si>
    <t>Zbyněk</t>
  </si>
  <si>
    <t>Kopal</t>
  </si>
  <si>
    <t>Zuzánková</t>
  </si>
  <si>
    <t>Miroslav</t>
  </si>
  <si>
    <t>Nikola</t>
  </si>
  <si>
    <t>Hloušek</t>
  </si>
  <si>
    <t>Tala</t>
  </si>
  <si>
    <t>Plachý</t>
  </si>
  <si>
    <t>Forman</t>
  </si>
  <si>
    <t>Fořt</t>
  </si>
  <si>
    <t>Tyle Zdeněk</t>
  </si>
  <si>
    <t>Fořt Michal</t>
  </si>
  <si>
    <t>Union 3/4</t>
  </si>
  <si>
    <t>PSK Union Praha "B"</t>
  </si>
  <si>
    <t>Sokol Admira Kobylisy "A"</t>
  </si>
  <si>
    <t>Mezek</t>
  </si>
  <si>
    <t xml:space="preserve">Kroužel </t>
  </si>
  <si>
    <t>Šmejkal</t>
  </si>
  <si>
    <t xml:space="preserve">Žítek </t>
  </si>
  <si>
    <t>Sedláček</t>
  </si>
  <si>
    <t xml:space="preserve">Mašek </t>
  </si>
  <si>
    <t xml:space="preserve">Chudoba </t>
  </si>
  <si>
    <t>Lubomír</t>
  </si>
  <si>
    <t xml:space="preserve">Pytlík </t>
  </si>
  <si>
    <t xml:space="preserve">Kohout </t>
  </si>
  <si>
    <t>Jakub</t>
  </si>
  <si>
    <t>Mansfeld</t>
  </si>
  <si>
    <t>Červinka</t>
  </si>
  <si>
    <t>Mezek Pavel</t>
  </si>
  <si>
    <t>Kohout Vladimír</t>
  </si>
  <si>
    <t>Náhradník Jakub Pytlík PSK Union F</t>
  </si>
  <si>
    <t>Česká kuželkářská asociace</t>
  </si>
  <si>
    <t>Rudná</t>
  </si>
  <si>
    <t>Národní hodnocení (šestnáctibodové) - SŘ - Čl. 18</t>
  </si>
  <si>
    <t>TJ Sokol Rudná -  A</t>
  </si>
  <si>
    <t>Slavoj -  C</t>
  </si>
  <si>
    <t>Dílčí</t>
  </si>
  <si>
    <t>Kohout</t>
  </si>
  <si>
    <t>×</t>
  </si>
  <si>
    <t>Kuklová</t>
  </si>
  <si>
    <t>Danuše</t>
  </si>
  <si>
    <t>Strnad</t>
  </si>
  <si>
    <t>Holanová</t>
  </si>
  <si>
    <t>Kateřina</t>
  </si>
  <si>
    <t>Zdeněk</t>
  </si>
  <si>
    <t>Matoušková</t>
  </si>
  <si>
    <t>Mora</t>
  </si>
  <si>
    <t>Markéta</t>
  </si>
  <si>
    <t>Mařánek</t>
  </si>
  <si>
    <t>Šipl</t>
  </si>
  <si>
    <t>Zelenka</t>
  </si>
  <si>
    <t>Maruna</t>
  </si>
  <si>
    <t>Luboš</t>
  </si>
  <si>
    <t>Bok</t>
  </si>
  <si>
    <t>Král</t>
  </si>
  <si>
    <t>Jaromír</t>
  </si>
  <si>
    <t>Aleš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</si>
  <si>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</si>
  <si>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</si>
  <si>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</si>
  <si>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</si>
  <si>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</si>
  <si>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 xml:space="preserve">Datum a podpis rozhodčího: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</si>
</sst>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hh:mm"/>
    <numFmt numFmtId="167" formatCode="0\.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</font>
    <font>
      <sz val="1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 style="thin"/>
      <bottom style="thin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dotted"/>
    </border>
    <border>
      <left/>
      <right/>
      <top style="thin"/>
      <bottom style="dotted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dotted"/>
      <bottom style="dotted"/>
    </border>
    <border>
      <left style="thin"/>
      <right style="medium"/>
      <top style="thin"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wrapText="1" indent="1"/>
      <protection hidden="1"/>
    </xf>
    <xf numFmtId="0" fontId="0" fillId="0" borderId="38" xfId="0" applyBorder="1" applyAlignment="1" applyProtection="1">
      <alignment horizontal="left" wrapText="1" indent="1"/>
      <protection hidden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33" borderId="62" xfId="0" applyFont="1" applyFill="1" applyBorder="1" applyAlignment="1">
      <alignment horizontal="left" vertical="top" indent="1"/>
    </xf>
    <xf numFmtId="0" fontId="4" fillId="0" borderId="63" xfId="0" applyFont="1" applyBorder="1" applyAlignment="1">
      <alignment horizontal="center" vertical="top"/>
    </xf>
    <xf numFmtId="0" fontId="4" fillId="0" borderId="64" xfId="0" applyFont="1" applyBorder="1" applyAlignment="1">
      <alignment horizontal="center" vertical="top"/>
    </xf>
    <xf numFmtId="0" fontId="4" fillId="0" borderId="65" xfId="0" applyFont="1" applyBorder="1" applyAlignment="1">
      <alignment horizontal="center" vertical="top"/>
    </xf>
    <xf numFmtId="0" fontId="4" fillId="0" borderId="66" xfId="0" applyFont="1" applyBorder="1" applyAlignment="1">
      <alignment horizontal="center" vertical="top"/>
    </xf>
    <xf numFmtId="0" fontId="4" fillId="0" borderId="67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87" xfId="0" applyBorder="1" applyAlignment="1">
      <alignment vertical="center"/>
    </xf>
    <xf numFmtId="0" fontId="7" fillId="0" borderId="43" xfId="0" applyFont="1" applyBorder="1" applyAlignment="1">
      <alignment horizontal="right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0" fillId="34" borderId="91" xfId="0" applyFill="1" applyBorder="1" applyAlignment="1">
      <alignment vertical="center"/>
    </xf>
    <xf numFmtId="0" fontId="9" fillId="0" borderId="91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92" xfId="0" applyBorder="1" applyAlignment="1">
      <alignment/>
    </xf>
    <xf numFmtId="0" fontId="8" fillId="33" borderId="9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4" fillId="0" borderId="23" xfId="0" applyFont="1" applyBorder="1" applyAlignment="1">
      <alignment horizontal="center"/>
    </xf>
    <xf numFmtId="0" fontId="0" fillId="0" borderId="93" xfId="0" applyBorder="1" applyAlignment="1" applyProtection="1">
      <alignment horizontal="left" indent="1"/>
      <protection locked="0"/>
    </xf>
    <xf numFmtId="0" fontId="4" fillId="0" borderId="75" xfId="0" applyFont="1" applyBorder="1" applyAlignment="1" applyProtection="1">
      <alignment horizontal="left" vertical="center"/>
      <protection hidden="1" locked="0"/>
    </xf>
    <xf numFmtId="0" fontId="4" fillId="0" borderId="94" xfId="0" applyFont="1" applyBorder="1" applyAlignment="1" applyProtection="1">
      <alignment horizontal="left" vertical="center"/>
      <protection hidden="1" locked="0"/>
    </xf>
    <xf numFmtId="0" fontId="4" fillId="0" borderId="95" xfId="0" applyFont="1" applyBorder="1" applyAlignment="1" applyProtection="1">
      <alignment horizontal="left" vertical="center"/>
      <protection hidden="1" locked="0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horizontal="left" indent="1"/>
      <protection hidden="1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49" fontId="10" fillId="0" borderId="96" xfId="0" applyNumberFormat="1" applyFont="1" applyFill="1" applyBorder="1" applyAlignment="1" applyProtection="1">
      <alignment horizontal="center"/>
      <protection locked="0"/>
    </xf>
    <xf numFmtId="0" fontId="10" fillId="0" borderId="96" xfId="0" applyFont="1" applyFill="1" applyBorder="1" applyAlignment="1" applyProtection="1">
      <alignment horizontal="center"/>
      <protection locked="0"/>
    </xf>
    <xf numFmtId="0" fontId="10" fillId="0" borderId="92" xfId="0" applyFont="1" applyBorder="1" applyAlignment="1" applyProtection="1">
      <alignment/>
      <protection locked="0"/>
    </xf>
    <xf numFmtId="0" fontId="0" fillId="0" borderId="92" xfId="0" applyFill="1" applyBorder="1" applyAlignment="1" applyProtection="1">
      <alignment/>
      <protection hidden="1" locked="0"/>
    </xf>
    <xf numFmtId="0" fontId="7" fillId="0" borderId="97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0" fillId="0" borderId="96" xfId="0" applyBorder="1" applyAlignment="1" applyProtection="1">
      <alignment/>
      <protection hidden="1" locked="0"/>
    </xf>
    <xf numFmtId="0" fontId="10" fillId="0" borderId="92" xfId="0" applyFont="1" applyFill="1" applyBorder="1" applyAlignment="1" applyProtection="1">
      <alignment horizontal="left" indent="1"/>
      <protection hidden="1" locked="0"/>
    </xf>
    <xf numFmtId="0" fontId="10" fillId="0" borderId="92" xfId="0" applyFont="1" applyFill="1" applyBorder="1" applyAlignment="1" applyProtection="1">
      <alignment horizontal="left" indent="1"/>
      <protection hidden="1" locked="0"/>
    </xf>
    <xf numFmtId="0" fontId="10" fillId="0" borderId="92" xfId="0" applyFont="1" applyBorder="1" applyAlignment="1" applyProtection="1">
      <alignment horizontal="left" indent="1"/>
      <protection hidden="1" locked="0"/>
    </xf>
    <xf numFmtId="49" fontId="10" fillId="0" borderId="92" xfId="0" applyNumberFormat="1" applyFont="1" applyFill="1" applyBorder="1" applyAlignment="1" applyProtection="1">
      <alignment horizontal="center"/>
      <protection locked="0"/>
    </xf>
    <xf numFmtId="0" fontId="10" fillId="0" borderId="92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64" fontId="10" fillId="0" borderId="98" xfId="0" applyNumberFormat="1" applyFont="1" applyFill="1" applyBorder="1" applyAlignment="1" applyProtection="1">
      <alignment horizontal="left" vertical="center" indent="1"/>
      <protection locked="0"/>
    </xf>
    <xf numFmtId="164" fontId="0" fillId="0" borderId="99" xfId="0" applyNumberFormat="1" applyFill="1" applyBorder="1" applyAlignment="1" applyProtection="1">
      <alignment horizontal="left" vertical="center" indent="1"/>
      <protection locked="0"/>
    </xf>
    <xf numFmtId="0" fontId="6" fillId="0" borderId="100" xfId="0" applyFont="1" applyFill="1" applyBorder="1" applyAlignment="1" applyProtection="1">
      <alignment horizontal="left" vertical="center" indent="1"/>
      <protection locked="0"/>
    </xf>
    <xf numFmtId="0" fontId="6" fillId="0" borderId="101" xfId="0" applyFont="1" applyFill="1" applyBorder="1" applyAlignment="1" applyProtection="1">
      <alignment horizontal="left" vertical="center" indent="1"/>
      <protection locked="0"/>
    </xf>
    <xf numFmtId="0" fontId="6" fillId="0" borderId="102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4" fillId="0" borderId="103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0" borderId="106" xfId="0" applyFont="1" applyFill="1" applyBorder="1" applyAlignment="1" applyProtection="1">
      <alignment horizontal="left" vertical="center" indent="1"/>
      <protection locked="0"/>
    </xf>
    <xf numFmtId="0" fontId="5" fillId="0" borderId="107" xfId="0" applyFont="1" applyFill="1" applyBorder="1" applyAlignment="1" applyProtection="1">
      <alignment horizontal="left" vertical="center" indent="1"/>
      <protection locked="0"/>
    </xf>
    <xf numFmtId="0" fontId="5" fillId="0" borderId="108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33" borderId="87" xfId="0" applyFont="1" applyFill="1" applyBorder="1" applyAlignment="1">
      <alignment horizontal="left" vertical="center" indent="1"/>
    </xf>
    <xf numFmtId="0" fontId="5" fillId="0" borderId="87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  <xf numFmtId="0" fontId="2" fillId="0" borderId="0" xfId="0" applyFont="1" applyAlignment="1">
      <alignment vertical="top" wrapText="1"/>
    </xf>
    <xf numFmtId="0" fontId="2" fillId="0" borderId="109" xfId="0" applyFont="1" applyBorder="1" applyAlignment="1">
      <alignment vertical="top" wrapText="1"/>
    </xf>
    <xf numFmtId="0" fontId="6" fillId="0" borderId="92" xfId="0" applyFont="1" applyBorder="1" applyAlignment="1">
      <alignment horizontal="left" indent="1"/>
    </xf>
    <xf numFmtId="0" fontId="6" fillId="0" borderId="92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4" fillId="0" borderId="113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4" fillId="0" borderId="115" xfId="0" applyFont="1" applyBorder="1" applyAlignment="1">
      <alignment horizontal="left" indent="1"/>
    </xf>
    <xf numFmtId="0" fontId="0" fillId="0" borderId="116" xfId="0" applyBorder="1" applyAlignment="1">
      <alignment horizontal="left" indent="1"/>
    </xf>
    <xf numFmtId="0" fontId="6" fillId="0" borderId="117" xfId="0" applyFont="1" applyBorder="1" applyAlignment="1">
      <alignment horizontal="left" vertical="center" indent="1"/>
    </xf>
    <xf numFmtId="0" fontId="6" fillId="0" borderId="118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0" fontId="6" fillId="0" borderId="119" xfId="0" applyFont="1" applyBorder="1" applyAlignment="1">
      <alignment horizontal="left" vertical="center" indent="1"/>
    </xf>
    <xf numFmtId="0" fontId="4" fillId="0" borderId="117" xfId="0" applyFont="1" applyBorder="1" applyAlignment="1">
      <alignment horizontal="left" indent="1"/>
    </xf>
    <xf numFmtId="0" fontId="0" fillId="0" borderId="118" xfId="0" applyBorder="1" applyAlignment="1">
      <alignment horizontal="left" indent="1"/>
    </xf>
    <xf numFmtId="0" fontId="4" fillId="0" borderId="120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top" indent="1"/>
    </xf>
    <xf numFmtId="0" fontId="6" fillId="0" borderId="119" xfId="0" applyFont="1" applyBorder="1" applyAlignment="1">
      <alignment horizontal="left" vertical="top" indent="1"/>
    </xf>
    <xf numFmtId="0" fontId="6" fillId="0" borderId="122" xfId="0" applyFont="1" applyBorder="1" applyAlignment="1">
      <alignment horizontal="left" vertical="top" indent="1"/>
    </xf>
    <xf numFmtId="0" fontId="6" fillId="0" borderId="123" xfId="0" applyFont="1" applyBorder="1" applyAlignment="1">
      <alignment horizontal="left" vertical="top" indent="1"/>
    </xf>
    <xf numFmtId="0" fontId="9" fillId="0" borderId="118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164" fontId="10" fillId="0" borderId="124" xfId="0" applyNumberFormat="1" applyFont="1" applyBorder="1" applyAlignment="1">
      <alignment horizontal="left" vertical="center" indent="1"/>
    </xf>
    <xf numFmtId="164" fontId="0" fillId="0" borderId="125" xfId="0" applyNumberFormat="1" applyBorder="1" applyAlignment="1">
      <alignment horizontal="left" vertical="center" indent="1"/>
    </xf>
    <xf numFmtId="20" fontId="10" fillId="0" borderId="96" xfId="0" applyNumberFormat="1" applyFont="1" applyBorder="1" applyAlignment="1">
      <alignment horizontal="center"/>
    </xf>
    <xf numFmtId="0" fontId="10" fillId="0" borderId="96" xfId="0" applyFont="1" applyBorder="1" applyAlignment="1">
      <alignment horizontal="center"/>
    </xf>
    <xf numFmtId="14" fontId="10" fillId="0" borderId="92" xfId="0" applyNumberFormat="1" applyFont="1" applyBorder="1" applyAlignment="1">
      <alignment/>
    </xf>
    <xf numFmtId="0" fontId="10" fillId="0" borderId="92" xfId="0" applyFont="1" applyBorder="1" applyAlignment="1">
      <alignment/>
    </xf>
    <xf numFmtId="0" fontId="7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left" indent="1"/>
    </xf>
    <xf numFmtId="20" fontId="10" fillId="0" borderId="92" xfId="0" applyNumberFormat="1" applyFont="1" applyBorder="1" applyAlignment="1">
      <alignment horizontal="center"/>
    </xf>
    <xf numFmtId="0" fontId="10" fillId="0" borderId="92" xfId="0" applyFont="1" applyBorder="1" applyAlignment="1">
      <alignment horizontal="center"/>
    </xf>
    <xf numFmtId="0" fontId="0" fillId="0" borderId="25" xfId="0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  <xf numFmtId="0" fontId="0" fillId="0" borderId="38" xfId="0" applyBorder="1" applyAlignment="1">
      <alignment horizontal="left" wrapText="1" indent="1"/>
    </xf>
    <xf numFmtId="0" fontId="0" fillId="0" borderId="93" xfId="0" applyBorder="1" applyAlignment="1">
      <alignment horizontal="left" indent="1"/>
    </xf>
    <xf numFmtId="0" fontId="4" fillId="0" borderId="25" xfId="0" applyFont="1" applyBorder="1" applyAlignment="1">
      <alignment horizontal="left" wrapText="1" indent="1"/>
    </xf>
    <xf numFmtId="0" fontId="4" fillId="0" borderId="26" xfId="0" applyFont="1" applyBorder="1" applyAlignment="1">
      <alignment horizontal="left" wrapText="1" indent="1"/>
    </xf>
    <xf numFmtId="0" fontId="4" fillId="0" borderId="38" xfId="0" applyFont="1" applyBorder="1" applyAlignment="1">
      <alignment horizontal="left" wrapText="1" indent="1"/>
    </xf>
    <xf numFmtId="14" fontId="10" fillId="0" borderId="92" xfId="0" applyNumberFormat="1" applyFont="1" applyBorder="1" applyAlignment="1" applyProtection="1">
      <alignment/>
      <protection locked="0"/>
    </xf>
    <xf numFmtId="0" fontId="2" fillId="0" borderId="0" xfId="46" applyFont="1" applyAlignment="1" applyProtection="1">
      <alignment vertical="center"/>
      <protection hidden="1"/>
    </xf>
    <xf numFmtId="0" fontId="2" fillId="0" borderId="0" xfId="46" applyFont="1" applyAlignment="1" applyProtection="1">
      <alignment vertical="top" wrapText="1"/>
      <protection hidden="1"/>
    </xf>
    <xf numFmtId="0" fontId="3" fillId="0" borderId="0" xfId="46" applyFont="1" applyBorder="1" applyAlignment="1" applyProtection="1">
      <alignment horizontal="center"/>
      <protection hidden="1"/>
    </xf>
    <xf numFmtId="0" fontId="0" fillId="0" borderId="0" xfId="46" applyProtection="1">
      <alignment/>
      <protection hidden="1"/>
    </xf>
    <xf numFmtId="0" fontId="4" fillId="0" borderId="0" xfId="46" applyFont="1" applyAlignment="1" applyProtection="1">
      <alignment horizontal="center"/>
      <protection hidden="1"/>
    </xf>
    <xf numFmtId="0" fontId="6" fillId="0" borderId="126" xfId="46" applyFont="1" applyBorder="1" applyAlignment="1" applyProtection="1">
      <alignment horizontal="left" indent="1"/>
      <protection hidden="1" locked="0"/>
    </xf>
    <xf numFmtId="0" fontId="4" fillId="0" borderId="0" xfId="46" applyFont="1" applyBorder="1" applyAlignment="1" applyProtection="1">
      <alignment horizontal="right"/>
      <protection hidden="1"/>
    </xf>
    <xf numFmtId="14" fontId="6" fillId="0" borderId="126" xfId="46" applyNumberFormat="1" applyFont="1" applyBorder="1" applyAlignment="1" applyProtection="1">
      <alignment horizontal="center"/>
      <protection locked="0"/>
    </xf>
    <xf numFmtId="0" fontId="30" fillId="35" borderId="0" xfId="46" applyFont="1" applyFill="1" applyBorder="1" applyAlignment="1" applyProtection="1">
      <alignment horizontal="left"/>
      <protection hidden="1"/>
    </xf>
    <xf numFmtId="0" fontId="7" fillId="35" borderId="127" xfId="46" applyFont="1" applyFill="1" applyBorder="1" applyAlignment="1" applyProtection="1">
      <alignment horizontal="left" vertical="top" indent="1"/>
      <protection hidden="1"/>
    </xf>
    <xf numFmtId="0" fontId="8" fillId="0" borderId="128" xfId="46" applyFont="1" applyFill="1" applyBorder="1" applyAlignment="1" applyProtection="1">
      <alignment horizontal="left" vertical="center" indent="1"/>
      <protection hidden="1" locked="0"/>
    </xf>
    <xf numFmtId="0" fontId="4" fillId="0" borderId="129" xfId="46" applyFont="1" applyBorder="1" applyAlignment="1" applyProtection="1">
      <alignment horizontal="left" indent="1"/>
      <protection hidden="1"/>
    </xf>
    <xf numFmtId="0" fontId="4" fillId="0" borderId="130" xfId="46" applyFont="1" applyBorder="1" applyAlignment="1" applyProtection="1">
      <alignment horizontal="center" vertical="center" wrapText="1"/>
      <protection hidden="1"/>
    </xf>
    <xf numFmtId="0" fontId="4" fillId="0" borderId="131" xfId="46" applyFont="1" applyBorder="1" applyAlignment="1" applyProtection="1">
      <alignment horizontal="center"/>
      <protection hidden="1"/>
    </xf>
    <xf numFmtId="0" fontId="4" fillId="0" borderId="129" xfId="46" applyFont="1" applyBorder="1" applyAlignment="1" applyProtection="1">
      <alignment horizontal="center"/>
      <protection hidden="1"/>
    </xf>
    <xf numFmtId="0" fontId="4" fillId="0" borderId="132" xfId="46" applyFont="1" applyBorder="1" applyAlignment="1" applyProtection="1">
      <alignment horizontal="left" indent="1"/>
      <protection hidden="1"/>
    </xf>
    <xf numFmtId="0" fontId="4" fillId="0" borderId="133" xfId="46" applyFont="1" applyBorder="1" applyAlignment="1" applyProtection="1">
      <alignment horizontal="center" vertical="top"/>
      <protection hidden="1"/>
    </xf>
    <xf numFmtId="0" fontId="4" fillId="0" borderId="134" xfId="46" applyFont="1" applyBorder="1" applyAlignment="1" applyProtection="1">
      <alignment horizontal="center" vertical="top"/>
      <protection hidden="1"/>
    </xf>
    <xf numFmtId="0" fontId="4" fillId="0" borderId="135" xfId="46" applyFont="1" applyBorder="1" applyAlignment="1" applyProtection="1">
      <alignment horizontal="center" vertical="top"/>
      <protection hidden="1"/>
    </xf>
    <xf numFmtId="0" fontId="4" fillId="0" borderId="136" xfId="46" applyFont="1" applyBorder="1" applyAlignment="1" applyProtection="1">
      <alignment horizontal="center" vertical="top"/>
      <protection hidden="1"/>
    </xf>
    <xf numFmtId="0" fontId="4" fillId="0" borderId="137" xfId="46" applyFont="1" applyBorder="1" applyAlignment="1" applyProtection="1">
      <alignment horizontal="center" vertical="top"/>
      <protection hidden="1"/>
    </xf>
    <xf numFmtId="0" fontId="0" fillId="0" borderId="0" xfId="46" applyBorder="1" applyProtection="1">
      <alignment/>
      <protection hidden="1"/>
    </xf>
    <xf numFmtId="0" fontId="6" fillId="0" borderId="129" xfId="46" applyFont="1" applyBorder="1" applyAlignment="1" applyProtection="1">
      <alignment horizontal="left" vertical="center" indent="1"/>
      <protection hidden="1" locked="0"/>
    </xf>
    <xf numFmtId="0" fontId="4" fillId="0" borderId="138" xfId="46" applyFont="1" applyBorder="1" applyAlignment="1" applyProtection="1">
      <alignment horizontal="center" vertical="center"/>
      <protection hidden="1"/>
    </xf>
    <xf numFmtId="0" fontId="0" fillId="0" borderId="139" xfId="46" applyFont="1" applyBorder="1" applyAlignment="1" applyProtection="1">
      <alignment horizontal="center" vertical="center"/>
      <protection hidden="1" locked="0"/>
    </xf>
    <xf numFmtId="0" fontId="0" fillId="0" borderId="140" xfId="46" applyFont="1" applyBorder="1" applyAlignment="1" applyProtection="1">
      <alignment horizontal="center" vertical="center"/>
      <protection hidden="1" locked="0"/>
    </xf>
    <xf numFmtId="0" fontId="0" fillId="0" borderId="141" xfId="46" applyFont="1" applyBorder="1" applyAlignment="1" applyProtection="1">
      <alignment horizontal="center" vertical="center"/>
      <protection hidden="1"/>
    </xf>
    <xf numFmtId="0" fontId="5" fillId="0" borderId="138" xfId="46" applyFont="1" applyBorder="1" applyAlignment="1" applyProtection="1">
      <alignment horizontal="center" vertical="center"/>
      <protection hidden="1"/>
    </xf>
    <xf numFmtId="0" fontId="6" fillId="0" borderId="0" xfId="46" applyFont="1" applyAlignment="1" applyProtection="1">
      <alignment horizontal="center" vertical="center"/>
      <protection hidden="1"/>
    </xf>
    <xf numFmtId="0" fontId="4" fillId="0" borderId="142" xfId="46" applyFont="1" applyBorder="1" applyAlignment="1" applyProtection="1">
      <alignment horizontal="center" vertical="center"/>
      <protection hidden="1"/>
    </xf>
    <xf numFmtId="0" fontId="0" fillId="0" borderId="143" xfId="46" applyFont="1" applyBorder="1" applyAlignment="1" applyProtection="1">
      <alignment horizontal="center" vertical="center"/>
      <protection hidden="1" locked="0"/>
    </xf>
    <xf numFmtId="0" fontId="0" fillId="0" borderId="144" xfId="46" applyFont="1" applyBorder="1" applyAlignment="1" applyProtection="1">
      <alignment horizontal="center" vertical="center"/>
      <protection hidden="1" locked="0"/>
    </xf>
    <xf numFmtId="0" fontId="0" fillId="0" borderId="145" xfId="46" applyFont="1" applyBorder="1" applyAlignment="1" applyProtection="1">
      <alignment horizontal="center" vertical="center"/>
      <protection hidden="1"/>
    </xf>
    <xf numFmtId="0" fontId="5" fillId="0" borderId="142" xfId="46" applyFont="1" applyBorder="1" applyAlignment="1" applyProtection="1">
      <alignment horizontal="center" vertical="center"/>
      <protection hidden="1"/>
    </xf>
    <xf numFmtId="0" fontId="6" fillId="0" borderId="146" xfId="46" applyFont="1" applyBorder="1" applyAlignment="1" applyProtection="1">
      <alignment horizontal="left" vertical="top" indent="1"/>
      <protection hidden="1" locked="0"/>
    </xf>
    <xf numFmtId="0" fontId="4" fillId="0" borderId="147" xfId="46" applyFont="1" applyBorder="1" applyAlignment="1" applyProtection="1">
      <alignment horizontal="center" vertical="center"/>
      <protection hidden="1"/>
    </xf>
    <xf numFmtId="0" fontId="0" fillId="0" borderId="148" xfId="46" applyFont="1" applyBorder="1" applyAlignment="1" applyProtection="1">
      <alignment horizontal="center" vertical="center"/>
      <protection hidden="1" locked="0"/>
    </xf>
    <xf numFmtId="0" fontId="0" fillId="0" borderId="149" xfId="46" applyFont="1" applyBorder="1" applyAlignment="1" applyProtection="1">
      <alignment horizontal="center" vertical="center"/>
      <protection hidden="1" locked="0"/>
    </xf>
    <xf numFmtId="0" fontId="0" fillId="0" borderId="150" xfId="46" applyFont="1" applyBorder="1" applyAlignment="1" applyProtection="1">
      <alignment horizontal="center" vertical="center"/>
      <protection hidden="1"/>
    </xf>
    <xf numFmtId="0" fontId="5" fillId="0" borderId="147" xfId="46" applyFont="1" applyBorder="1" applyAlignment="1" applyProtection="1">
      <alignment horizontal="center" vertical="center"/>
      <protection hidden="1"/>
    </xf>
    <xf numFmtId="0" fontId="9" fillId="0" borderId="130" xfId="46" applyFont="1" applyBorder="1" applyAlignment="1" applyProtection="1">
      <alignment horizontal="center" vertical="center"/>
      <protection hidden="1"/>
    </xf>
    <xf numFmtId="164" fontId="10" fillId="0" borderId="151" xfId="46" applyNumberFormat="1" applyFont="1" applyBorder="1" applyAlignment="1" applyProtection="1">
      <alignment horizontal="left" vertical="center" indent="1"/>
      <protection hidden="1" locked="0"/>
    </xf>
    <xf numFmtId="0" fontId="4" fillId="0" borderId="151" xfId="46" applyFont="1" applyBorder="1" applyAlignment="1" applyProtection="1">
      <alignment horizontal="center" vertical="center"/>
      <protection hidden="1"/>
    </xf>
    <xf numFmtId="0" fontId="11" fillId="0" borderId="152" xfId="46" applyFont="1" applyBorder="1" applyAlignment="1" applyProtection="1">
      <alignment horizontal="center" vertical="center"/>
      <protection hidden="1"/>
    </xf>
    <xf numFmtId="0" fontId="11" fillId="0" borderId="153" xfId="46" applyFont="1" applyBorder="1" applyAlignment="1" applyProtection="1">
      <alignment horizontal="center" vertical="center"/>
      <protection hidden="1"/>
    </xf>
    <xf numFmtId="0" fontId="11" fillId="0" borderId="154" xfId="46" applyFont="1" applyBorder="1" applyAlignment="1" applyProtection="1">
      <alignment horizontal="center" vertical="center"/>
      <protection hidden="1"/>
    </xf>
    <xf numFmtId="0" fontId="5" fillId="0" borderId="151" xfId="46" applyFont="1" applyBorder="1" applyAlignment="1" applyProtection="1">
      <alignment horizontal="center" vertical="center"/>
      <protection hidden="1"/>
    </xf>
    <xf numFmtId="0" fontId="0" fillId="0" borderId="127" xfId="46" applyBorder="1" applyAlignment="1" applyProtection="1">
      <alignment vertical="center"/>
      <protection hidden="1"/>
    </xf>
    <xf numFmtId="0" fontId="0" fillId="0" borderId="155" xfId="46" applyBorder="1" applyAlignment="1" applyProtection="1">
      <alignment vertical="center"/>
      <protection hidden="1"/>
    </xf>
    <xf numFmtId="0" fontId="7" fillId="0" borderId="128" xfId="46" applyFont="1" applyBorder="1" applyAlignment="1" applyProtection="1">
      <alignment horizontal="right" vertical="center"/>
      <protection hidden="1"/>
    </xf>
    <xf numFmtId="0" fontId="11" fillId="0" borderId="156" xfId="46" applyFont="1" applyBorder="1" applyAlignment="1" applyProtection="1">
      <alignment horizontal="center" vertical="center"/>
      <protection hidden="1"/>
    </xf>
    <xf numFmtId="0" fontId="11" fillId="0" borderId="157" xfId="46" applyFont="1" applyBorder="1" applyAlignment="1" applyProtection="1">
      <alignment horizontal="center" vertical="center"/>
      <protection hidden="1"/>
    </xf>
    <xf numFmtId="0" fontId="11" fillId="0" borderId="158" xfId="46" applyFont="1" applyBorder="1" applyAlignment="1" applyProtection="1">
      <alignment horizontal="center" vertical="center"/>
      <protection hidden="1"/>
    </xf>
    <xf numFmtId="0" fontId="31" fillId="36" borderId="130" xfId="46" applyFont="1" applyFill="1" applyBorder="1" applyAlignment="1" applyProtection="1">
      <alignment horizontal="center" vertical="center"/>
      <protection hidden="1"/>
    </xf>
    <xf numFmtId="0" fontId="9" fillId="0" borderId="130" xfId="46" applyFont="1" applyBorder="1" applyAlignment="1" applyProtection="1">
      <alignment horizontal="center" vertical="center"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 indent="1"/>
      <protection hidden="1"/>
    </xf>
    <xf numFmtId="0" fontId="0" fillId="0" borderId="126" xfId="46" applyBorder="1" applyProtection="1">
      <alignment/>
      <protection hidden="1" locked="0"/>
    </xf>
    <xf numFmtId="0" fontId="7" fillId="0" borderId="130" xfId="46" applyFont="1" applyBorder="1" applyAlignment="1" applyProtection="1">
      <alignment horizontal="center" vertical="center"/>
      <protection hidden="1"/>
    </xf>
    <xf numFmtId="0" fontId="8" fillId="35" borderId="130" xfId="46" applyFont="1" applyFill="1" applyBorder="1" applyAlignment="1" applyProtection="1">
      <alignment horizontal="center" vertical="center"/>
      <protection hidden="1"/>
    </xf>
    <xf numFmtId="0" fontId="0" fillId="0" borderId="159" xfId="46" applyBorder="1" applyProtection="1">
      <alignment/>
      <protection hidden="1" locked="0"/>
    </xf>
    <xf numFmtId="0" fontId="7" fillId="0" borderId="0" xfId="46" applyFont="1" applyBorder="1" applyAlignment="1" applyProtection="1">
      <alignment horizontal="center" vertical="center"/>
      <protection hidden="1"/>
    </xf>
    <xf numFmtId="0" fontId="7" fillId="0" borderId="131" xfId="46" applyFont="1" applyBorder="1" applyAlignment="1" applyProtection="1">
      <alignment horizontal="center" vertical="center"/>
      <protection hidden="1"/>
    </xf>
    <xf numFmtId="0" fontId="10" fillId="0" borderId="126" xfId="46" applyFont="1" applyBorder="1" applyAlignment="1" applyProtection="1">
      <alignment horizontal="left" indent="1"/>
      <protection hidden="1" locked="0"/>
    </xf>
    <xf numFmtId="0" fontId="9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right"/>
      <protection hidden="1"/>
    </xf>
    <xf numFmtId="166" fontId="10" fillId="0" borderId="126" xfId="46" applyNumberFormat="1" applyFont="1" applyBorder="1" applyAlignment="1" applyProtection="1">
      <alignment horizontal="center"/>
      <protection hidden="1" locked="0"/>
    </xf>
    <xf numFmtId="0" fontId="10" fillId="0" borderId="126" xfId="46" applyFont="1" applyBorder="1" applyAlignment="1" applyProtection="1">
      <alignment horizontal="center"/>
      <protection hidden="1" locked="0"/>
    </xf>
    <xf numFmtId="0" fontId="10" fillId="0" borderId="159" xfId="46" applyFont="1" applyBorder="1" applyAlignment="1" applyProtection="1">
      <alignment horizontal="center"/>
      <protection hidden="1" locked="0"/>
    </xf>
    <xf numFmtId="14" fontId="10" fillId="0" borderId="126" xfId="46" applyNumberFormat="1" applyFont="1" applyBorder="1" applyAlignment="1" applyProtection="1">
      <alignment/>
      <protection hidden="1" locked="0"/>
    </xf>
    <xf numFmtId="0" fontId="0" fillId="0" borderId="160" xfId="46" applyFont="1" applyBorder="1" applyAlignment="1" applyProtection="1">
      <alignment horizontal="left" indent="1"/>
      <protection hidden="1"/>
    </xf>
    <xf numFmtId="0" fontId="4" fillId="0" borderId="161" xfId="46" applyFont="1" applyBorder="1" applyAlignment="1" applyProtection="1">
      <alignment horizontal="left" vertical="top" wrapText="1" indent="1"/>
      <protection hidden="1" locked="0"/>
    </xf>
    <xf numFmtId="0" fontId="4" fillId="0" borderId="162" xfId="46" applyFont="1" applyBorder="1" applyAlignment="1" applyProtection="1">
      <alignment horizontal="left" indent="1"/>
      <protection hidden="1"/>
    </xf>
    <xf numFmtId="0" fontId="4" fillId="0" borderId="0" xfId="46" applyFont="1" applyBorder="1" applyAlignment="1" applyProtection="1">
      <alignment horizontal="left" indent="1"/>
      <protection hidden="1"/>
    </xf>
    <xf numFmtId="0" fontId="4" fillId="0" borderId="163" xfId="46" applyFont="1" applyBorder="1" applyAlignment="1" applyProtection="1">
      <alignment horizontal="left" indent="1"/>
      <protection hidden="1"/>
    </xf>
    <xf numFmtId="0" fontId="2" fillId="0" borderId="162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4" fillId="0" borderId="164" xfId="46" applyFont="1" applyBorder="1" applyAlignment="1" applyProtection="1">
      <alignment horizontal="left" indent="1"/>
      <protection hidden="1"/>
    </xf>
    <xf numFmtId="0" fontId="0" fillId="0" borderId="165" xfId="46" applyFont="1" applyBorder="1" applyAlignment="1" applyProtection="1">
      <alignment horizontal="left" indent="1"/>
      <protection hidden="1"/>
    </xf>
    <xf numFmtId="0" fontId="4" fillId="0" borderId="166" xfId="46" applyFont="1" applyBorder="1" applyAlignment="1" applyProtection="1">
      <alignment horizontal="left" indent="1"/>
      <protection hidden="1"/>
    </xf>
    <xf numFmtId="0" fontId="4" fillId="0" borderId="167" xfId="46" applyFont="1" applyBorder="1" applyAlignment="1" applyProtection="1">
      <alignment horizontal="left" indent="1"/>
      <protection hidden="1"/>
    </xf>
    <xf numFmtId="0" fontId="4" fillId="0" borderId="168" xfId="46" applyFont="1" applyBorder="1" applyAlignment="1" applyProtection="1">
      <alignment horizontal="left" indent="1"/>
      <protection hidden="1"/>
    </xf>
    <xf numFmtId="0" fontId="4" fillId="0" borderId="169" xfId="46" applyFont="1" applyBorder="1" applyAlignment="1" applyProtection="1">
      <alignment horizontal="left" indent="1"/>
      <protection hidden="1"/>
    </xf>
    <xf numFmtId="0" fontId="4" fillId="0" borderId="170" xfId="46" applyFont="1" applyBorder="1" applyAlignment="1" applyProtection="1">
      <alignment horizontal="center"/>
      <protection hidden="1"/>
    </xf>
    <xf numFmtId="0" fontId="4" fillId="0" borderId="171" xfId="46" applyFont="1" applyBorder="1" applyAlignment="1" applyProtection="1">
      <alignment horizontal="left" indent="1"/>
      <protection hidden="1"/>
    </xf>
    <xf numFmtId="0" fontId="0" fillId="0" borderId="126" xfId="46" applyBorder="1" applyProtection="1">
      <alignment/>
      <protection hidden="1"/>
    </xf>
    <xf numFmtId="0" fontId="4" fillId="0" borderId="172" xfId="46" applyFont="1" applyBorder="1" applyAlignment="1" applyProtection="1">
      <alignment horizontal="center"/>
      <protection hidden="1"/>
    </xf>
    <xf numFmtId="0" fontId="4" fillId="0" borderId="126" xfId="46" applyFont="1" applyBorder="1" applyAlignment="1" applyProtection="1">
      <alignment horizontal="left" indent="1"/>
      <protection hidden="1"/>
    </xf>
    <xf numFmtId="0" fontId="4" fillId="0" borderId="126" xfId="46" applyFont="1" applyBorder="1" applyAlignment="1" applyProtection="1">
      <alignment horizontal="center"/>
      <protection hidden="1"/>
    </xf>
    <xf numFmtId="0" fontId="4" fillId="0" borderId="173" xfId="46" applyFont="1" applyBorder="1" applyAlignment="1" applyProtection="1">
      <alignment horizontal="center"/>
      <protection hidden="1"/>
    </xf>
    <xf numFmtId="0" fontId="4" fillId="0" borderId="174" xfId="46" applyFont="1" applyBorder="1" applyAlignment="1" applyProtection="1">
      <alignment horizontal="center"/>
      <protection hidden="1"/>
    </xf>
    <xf numFmtId="167" fontId="4" fillId="0" borderId="175" xfId="46" applyNumberFormat="1" applyFont="1" applyBorder="1" applyAlignment="1" applyProtection="1">
      <alignment horizontal="center" vertical="center"/>
      <protection hidden="1" locked="0"/>
    </xf>
    <xf numFmtId="0" fontId="4" fillId="0" borderId="144" xfId="46" applyFont="1" applyBorder="1" applyAlignment="1" applyProtection="1">
      <alignment horizontal="left" vertical="center"/>
      <protection hidden="1" locked="0"/>
    </xf>
    <xf numFmtId="164" fontId="13" fillId="0" borderId="144" xfId="46" applyNumberFormat="1" applyFont="1" applyBorder="1" applyAlignment="1" applyProtection="1">
      <alignment horizontal="center" vertical="center"/>
      <protection hidden="1" locked="0"/>
    </xf>
    <xf numFmtId="167" fontId="4" fillId="0" borderId="144" xfId="46" applyNumberFormat="1" applyFont="1" applyBorder="1" applyAlignment="1" applyProtection="1">
      <alignment horizontal="center" vertical="center"/>
      <protection hidden="1" locked="0"/>
    </xf>
    <xf numFmtId="164" fontId="13" fillId="0" borderId="176" xfId="46" applyNumberFormat="1" applyFont="1" applyBorder="1" applyAlignment="1" applyProtection="1">
      <alignment horizontal="center" vertical="center"/>
      <protection hidden="1" locked="0"/>
    </xf>
    <xf numFmtId="0" fontId="0" fillId="0" borderId="177" xfId="46" applyBorder="1" applyAlignment="1" applyProtection="1">
      <alignment horizontal="left" indent="1"/>
      <protection hidden="1"/>
    </xf>
    <xf numFmtId="0" fontId="0" fillId="0" borderId="178" xfId="46" applyBorder="1" applyAlignment="1" applyProtection="1">
      <alignment horizontal="left" wrapText="1" indent="1"/>
      <protection hidden="1"/>
    </xf>
    <xf numFmtId="0" fontId="0" fillId="0" borderId="179" xfId="46" applyBorder="1" applyAlignment="1" applyProtection="1">
      <alignment horizontal="left" wrapText="1" indent="1"/>
      <protection hidden="1"/>
    </xf>
    <xf numFmtId="0" fontId="4" fillId="0" borderId="180" xfId="46" applyFont="1" applyBorder="1" applyAlignment="1" applyProtection="1">
      <alignment/>
      <protection hidden="1"/>
    </xf>
    <xf numFmtId="0" fontId="4" fillId="0" borderId="180" xfId="46" applyFont="1" applyBorder="1" applyAlignment="1" applyProtection="1">
      <alignment horizontal="right"/>
      <protection hidden="1"/>
    </xf>
    <xf numFmtId="0" fontId="0" fillId="0" borderId="181" xfId="46" applyBorder="1" applyAlignment="1" applyProtection="1">
      <alignment horizontal="left" inden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7C7J82RD\Z&#225;pis%20o%20utk&#225;n&#237;%20MP1_2015_16%20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7C7J82RD\Z&#225;pis%20o%20utk&#225;n&#237;%20MP1_2015_16%20(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7C7J82RD\Z&#225;pis%20o%20utk&#225;n&#237;%20MP1_2015_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ylez\Documents\Data\Word\Privat\Ku&#382;elky\2015-2016\Z&#225;pisy%20o%20utk&#225;n&#237;\Z&#225;pis%20o%20utk&#225;n&#237;%20MP1_2015_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7C7J82RD\MeteoBr-Radotin%20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30%20Rudna-Slav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Vondrák</v>
          </cell>
          <cell r="D8">
            <v>133</v>
          </cell>
          <cell r="E8">
            <v>60</v>
          </cell>
          <cell r="F8">
            <v>3</v>
          </cell>
          <cell r="K8" t="str">
            <v>Barchánek </v>
          </cell>
          <cell r="N8">
            <v>124</v>
          </cell>
          <cell r="O8">
            <v>72</v>
          </cell>
          <cell r="P8">
            <v>1</v>
          </cell>
        </row>
        <row r="9">
          <cell r="D9">
            <v>127</v>
          </cell>
          <cell r="E9">
            <v>60</v>
          </cell>
          <cell r="F9">
            <v>4</v>
          </cell>
          <cell r="N9">
            <v>137</v>
          </cell>
          <cell r="O9">
            <v>44</v>
          </cell>
          <cell r="P9">
            <v>7</v>
          </cell>
        </row>
        <row r="10">
          <cell r="A10" t="str">
            <v>Jaroslav</v>
          </cell>
          <cell r="K10" t="str">
            <v>Petr</v>
          </cell>
        </row>
        <row r="12">
          <cell r="A12">
            <v>5751</v>
          </cell>
          <cell r="K12">
            <v>10387</v>
          </cell>
        </row>
        <row r="13">
          <cell r="A13" t="str">
            <v>Neckařová</v>
          </cell>
          <cell r="D13">
            <v>132</v>
          </cell>
          <cell r="E13">
            <v>60</v>
          </cell>
          <cell r="F13">
            <v>7</v>
          </cell>
          <cell r="K13" t="str">
            <v>Ostatnický </v>
          </cell>
          <cell r="N13">
            <v>143</v>
          </cell>
          <cell r="O13">
            <v>68</v>
          </cell>
          <cell r="P13">
            <v>0</v>
          </cell>
        </row>
        <row r="14">
          <cell r="D14">
            <v>123</v>
          </cell>
          <cell r="E14">
            <v>54</v>
          </cell>
          <cell r="F14">
            <v>4</v>
          </cell>
          <cell r="N14">
            <v>141</v>
          </cell>
          <cell r="O14">
            <v>67</v>
          </cell>
          <cell r="P14">
            <v>0</v>
          </cell>
        </row>
        <row r="15">
          <cell r="A15" t="str">
            <v>Anna</v>
          </cell>
          <cell r="K15" t="str">
            <v>Michal</v>
          </cell>
        </row>
        <row r="17">
          <cell r="A17">
            <v>887</v>
          </cell>
          <cell r="K17">
            <v>10041</v>
          </cell>
        </row>
        <row r="18">
          <cell r="A18" t="str">
            <v>Novák</v>
          </cell>
          <cell r="D18">
            <v>136</v>
          </cell>
          <cell r="E18">
            <v>59</v>
          </cell>
          <cell r="F18">
            <v>1</v>
          </cell>
          <cell r="K18" t="str">
            <v>Novotný</v>
          </cell>
          <cell r="N18">
            <v>142</v>
          </cell>
          <cell r="O18">
            <v>61</v>
          </cell>
          <cell r="P18">
            <v>6</v>
          </cell>
        </row>
        <row r="19">
          <cell r="D19">
            <v>137</v>
          </cell>
          <cell r="E19">
            <v>55</v>
          </cell>
          <cell r="F19">
            <v>5</v>
          </cell>
          <cell r="N19">
            <v>127</v>
          </cell>
          <cell r="O19">
            <v>62</v>
          </cell>
          <cell r="P19">
            <v>5</v>
          </cell>
        </row>
        <row r="20">
          <cell r="A20" t="str">
            <v>Jan</v>
          </cell>
          <cell r="K20" t="str">
            <v>Jiří</v>
          </cell>
        </row>
        <row r="22">
          <cell r="A22">
            <v>11675</v>
          </cell>
          <cell r="K22">
            <v>5169</v>
          </cell>
        </row>
        <row r="23">
          <cell r="A23" t="str">
            <v>Soukup</v>
          </cell>
          <cell r="D23">
            <v>113</v>
          </cell>
          <cell r="E23">
            <v>59</v>
          </cell>
          <cell r="F23">
            <v>4</v>
          </cell>
          <cell r="K23" t="str">
            <v>Hybš</v>
          </cell>
          <cell r="N23">
            <v>129</v>
          </cell>
          <cell r="O23">
            <v>51</v>
          </cell>
          <cell r="P23">
            <v>3</v>
          </cell>
        </row>
        <row r="24">
          <cell r="D24">
            <v>140</v>
          </cell>
          <cell r="E24">
            <v>54</v>
          </cell>
          <cell r="F24">
            <v>5</v>
          </cell>
          <cell r="N24">
            <v>123</v>
          </cell>
          <cell r="O24">
            <v>61</v>
          </cell>
          <cell r="P24">
            <v>1</v>
          </cell>
        </row>
        <row r="25">
          <cell r="A25" t="str">
            <v>Petr</v>
          </cell>
          <cell r="K25" t="str">
            <v>Karel</v>
          </cell>
        </row>
        <row r="27">
          <cell r="A27">
            <v>786</v>
          </cell>
          <cell r="K27">
            <v>5689</v>
          </cell>
        </row>
        <row r="28">
          <cell r="A28" t="str">
            <v>Kandl</v>
          </cell>
          <cell r="D28">
            <v>135</v>
          </cell>
          <cell r="E28">
            <v>81</v>
          </cell>
          <cell r="F28">
            <v>1</v>
          </cell>
          <cell r="K28" t="str">
            <v>Komárková</v>
          </cell>
          <cell r="N28">
            <v>141</v>
          </cell>
          <cell r="O28">
            <v>63</v>
          </cell>
          <cell r="P28">
            <v>1</v>
          </cell>
        </row>
        <row r="29">
          <cell r="D29">
            <v>148</v>
          </cell>
          <cell r="E29">
            <v>52</v>
          </cell>
          <cell r="F29">
            <v>2</v>
          </cell>
          <cell r="N29">
            <v>124</v>
          </cell>
          <cell r="O29">
            <v>54</v>
          </cell>
          <cell r="P29">
            <v>4</v>
          </cell>
        </row>
        <row r="30">
          <cell r="A30" t="str">
            <v>Štěpán</v>
          </cell>
          <cell r="K30" t="str">
            <v>Tereza</v>
          </cell>
        </row>
        <row r="32">
          <cell r="A32">
            <v>18861</v>
          </cell>
          <cell r="K32">
            <v>19338</v>
          </cell>
        </row>
        <row r="33">
          <cell r="A33" t="str">
            <v>Ludvík</v>
          </cell>
          <cell r="D33">
            <v>140</v>
          </cell>
          <cell r="E33">
            <v>69</v>
          </cell>
          <cell r="F33">
            <v>2</v>
          </cell>
          <cell r="K33" t="str">
            <v>Wohlmuth</v>
          </cell>
          <cell r="N33">
            <v>128</v>
          </cell>
          <cell r="O33">
            <v>54</v>
          </cell>
          <cell r="P33">
            <v>3</v>
          </cell>
        </row>
        <row r="34">
          <cell r="D34">
            <v>141</v>
          </cell>
          <cell r="E34">
            <v>54</v>
          </cell>
          <cell r="F34">
            <v>3</v>
          </cell>
          <cell r="N34">
            <v>145</v>
          </cell>
          <cell r="O34">
            <v>67</v>
          </cell>
          <cell r="P34">
            <v>1</v>
          </cell>
        </row>
        <row r="35">
          <cell r="A35" t="str">
            <v>Jiří</v>
          </cell>
          <cell r="K35" t="str">
            <v>Pavel</v>
          </cell>
        </row>
        <row r="37">
          <cell r="A37">
            <v>1022</v>
          </cell>
          <cell r="K37">
            <v>9687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Mezek</v>
          </cell>
          <cell r="D8">
            <v>133</v>
          </cell>
          <cell r="E8">
            <v>63</v>
          </cell>
          <cell r="F8">
            <v>5</v>
          </cell>
          <cell r="K8" t="str">
            <v>Kroužel </v>
          </cell>
          <cell r="N8">
            <v>123</v>
          </cell>
          <cell r="O8">
            <v>44</v>
          </cell>
          <cell r="P8">
            <v>10</v>
          </cell>
        </row>
        <row r="9">
          <cell r="D9">
            <v>130</v>
          </cell>
          <cell r="E9">
            <v>52</v>
          </cell>
          <cell r="F9">
            <v>5</v>
          </cell>
          <cell r="N9">
            <v>123</v>
          </cell>
          <cell r="O9">
            <v>52</v>
          </cell>
          <cell r="P9">
            <v>8</v>
          </cell>
        </row>
        <row r="10">
          <cell r="A10" t="str">
            <v>Pavel</v>
          </cell>
          <cell r="K10" t="str">
            <v>Ladislav</v>
          </cell>
        </row>
        <row r="12">
          <cell r="A12">
            <v>1321</v>
          </cell>
          <cell r="K12">
            <v>741</v>
          </cell>
        </row>
        <row r="13">
          <cell r="A13" t="str">
            <v>Šmejkal</v>
          </cell>
          <cell r="D13">
            <v>140</v>
          </cell>
          <cell r="E13">
            <v>62</v>
          </cell>
          <cell r="F13">
            <v>3</v>
          </cell>
          <cell r="K13" t="str">
            <v>Žítek </v>
          </cell>
          <cell r="N13">
            <v>121</v>
          </cell>
          <cell r="O13">
            <v>50</v>
          </cell>
          <cell r="P13">
            <v>5</v>
          </cell>
        </row>
        <row r="14">
          <cell r="D14">
            <v>142</v>
          </cell>
          <cell r="E14">
            <v>59</v>
          </cell>
          <cell r="F14">
            <v>1</v>
          </cell>
          <cell r="N14">
            <v>128</v>
          </cell>
          <cell r="O14">
            <v>52</v>
          </cell>
          <cell r="P14">
            <v>3</v>
          </cell>
        </row>
        <row r="15">
          <cell r="A15" t="str">
            <v>Jaroslav</v>
          </cell>
          <cell r="K15" t="str">
            <v>Jaroslav</v>
          </cell>
        </row>
        <row r="17">
          <cell r="A17">
            <v>10912</v>
          </cell>
          <cell r="K17">
            <v>10037</v>
          </cell>
        </row>
        <row r="18">
          <cell r="A18" t="str">
            <v>Sedláček</v>
          </cell>
          <cell r="D18">
            <v>128</v>
          </cell>
          <cell r="E18">
            <v>72</v>
          </cell>
          <cell r="F18">
            <v>0</v>
          </cell>
          <cell r="K18" t="str">
            <v>Mašek </v>
          </cell>
          <cell r="N18">
            <v>139</v>
          </cell>
          <cell r="O18">
            <v>53</v>
          </cell>
          <cell r="P18">
            <v>5</v>
          </cell>
        </row>
        <row r="19">
          <cell r="D19">
            <v>132</v>
          </cell>
          <cell r="E19">
            <v>62</v>
          </cell>
          <cell r="F19">
            <v>4</v>
          </cell>
          <cell r="N19">
            <v>132</v>
          </cell>
          <cell r="O19">
            <v>61</v>
          </cell>
          <cell r="P19">
            <v>2</v>
          </cell>
        </row>
        <row r="20">
          <cell r="A20" t="str">
            <v>Karel</v>
          </cell>
          <cell r="K20" t="str">
            <v>Karel</v>
          </cell>
        </row>
        <row r="22">
          <cell r="A22">
            <v>1324</v>
          </cell>
          <cell r="K22">
            <v>737</v>
          </cell>
        </row>
        <row r="23">
          <cell r="A23" t="str">
            <v>Novák</v>
          </cell>
          <cell r="D23">
            <v>133</v>
          </cell>
          <cell r="E23">
            <v>63</v>
          </cell>
          <cell r="F23">
            <v>1</v>
          </cell>
          <cell r="K23" t="str">
            <v>Chudoba </v>
          </cell>
          <cell r="N23">
            <v>150</v>
          </cell>
          <cell r="O23">
            <v>53</v>
          </cell>
          <cell r="P23">
            <v>5</v>
          </cell>
        </row>
        <row r="24">
          <cell r="D24">
            <v>126</v>
          </cell>
          <cell r="E24">
            <v>71</v>
          </cell>
          <cell r="F24">
            <v>1</v>
          </cell>
          <cell r="N24">
            <v>126</v>
          </cell>
          <cell r="O24">
            <v>62</v>
          </cell>
          <cell r="P24">
            <v>1</v>
          </cell>
        </row>
        <row r="25">
          <cell r="A25" t="str">
            <v>Pavel</v>
          </cell>
          <cell r="K25" t="str">
            <v>Lubomír</v>
          </cell>
        </row>
        <row r="27">
          <cell r="A27">
            <v>10143</v>
          </cell>
          <cell r="K27">
            <v>736</v>
          </cell>
        </row>
        <row r="28">
          <cell r="A28" t="str">
            <v>Pytlík </v>
          </cell>
          <cell r="D28">
            <v>152</v>
          </cell>
          <cell r="E28">
            <v>51</v>
          </cell>
          <cell r="F28">
            <v>3</v>
          </cell>
          <cell r="K28" t="str">
            <v>Kohout </v>
          </cell>
          <cell r="N28">
            <v>149</v>
          </cell>
          <cell r="O28">
            <v>59</v>
          </cell>
          <cell r="P28">
            <v>3</v>
          </cell>
        </row>
        <row r="29">
          <cell r="D29">
            <v>135</v>
          </cell>
          <cell r="E29">
            <v>72</v>
          </cell>
          <cell r="F29">
            <v>3</v>
          </cell>
          <cell r="N29">
            <v>141</v>
          </cell>
          <cell r="O29">
            <v>44</v>
          </cell>
          <cell r="P29">
            <v>6</v>
          </cell>
        </row>
        <row r="30">
          <cell r="A30" t="str">
            <v>Jakub</v>
          </cell>
          <cell r="K30" t="str">
            <v>Vladimír</v>
          </cell>
        </row>
        <row r="32">
          <cell r="A32">
            <v>15944</v>
          </cell>
          <cell r="K32">
            <v>734</v>
          </cell>
        </row>
        <row r="33">
          <cell r="A33" t="str">
            <v>Mansfeld</v>
          </cell>
          <cell r="D33">
            <v>126</v>
          </cell>
          <cell r="E33">
            <v>49</v>
          </cell>
          <cell r="F33">
            <v>5</v>
          </cell>
          <cell r="K33" t="str">
            <v>Červinka</v>
          </cell>
          <cell r="N33">
            <v>153</v>
          </cell>
          <cell r="O33">
            <v>72</v>
          </cell>
          <cell r="P33">
            <v>0</v>
          </cell>
        </row>
        <row r="34">
          <cell r="D34">
            <v>154</v>
          </cell>
          <cell r="E34">
            <v>53</v>
          </cell>
          <cell r="F34">
            <v>4</v>
          </cell>
          <cell r="N34">
            <v>150</v>
          </cell>
          <cell r="O34">
            <v>79</v>
          </cell>
          <cell r="P34">
            <v>1</v>
          </cell>
        </row>
        <row r="35">
          <cell r="A35" t="str">
            <v>Jiří</v>
          </cell>
          <cell r="K35" t="str">
            <v>Pavel</v>
          </cell>
        </row>
        <row r="37">
          <cell r="A37">
            <v>16915</v>
          </cell>
          <cell r="K37">
            <v>12679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Moravec</v>
          </cell>
          <cell r="D8">
            <v>147</v>
          </cell>
          <cell r="E8">
            <v>80</v>
          </cell>
          <cell r="F8">
            <v>4</v>
          </cell>
          <cell r="K8" t="str">
            <v>Janoušek </v>
          </cell>
          <cell r="N8">
            <v>145</v>
          </cell>
          <cell r="O8">
            <v>63</v>
          </cell>
          <cell r="P8">
            <v>3</v>
          </cell>
        </row>
        <row r="9">
          <cell r="D9">
            <v>139</v>
          </cell>
          <cell r="E9">
            <v>50</v>
          </cell>
          <cell r="F9">
            <v>3</v>
          </cell>
          <cell r="N9">
            <v>144</v>
          </cell>
          <cell r="O9">
            <v>43</v>
          </cell>
          <cell r="P9">
            <v>2</v>
          </cell>
        </row>
        <row r="10">
          <cell r="A10" t="str">
            <v>Pavel</v>
          </cell>
          <cell r="K10" t="str">
            <v>Pavel</v>
          </cell>
        </row>
        <row r="12">
          <cell r="A12">
            <v>19961</v>
          </cell>
          <cell r="K12">
            <v>10206</v>
          </cell>
        </row>
        <row r="13">
          <cell r="A13" t="str">
            <v>Jakubík</v>
          </cell>
          <cell r="D13">
            <v>146</v>
          </cell>
          <cell r="E13">
            <v>71</v>
          </cell>
          <cell r="F13">
            <v>1</v>
          </cell>
          <cell r="K13" t="str">
            <v>Kašpar </v>
          </cell>
          <cell r="N13">
            <v>140</v>
          </cell>
          <cell r="O13">
            <v>79</v>
          </cell>
          <cell r="P13">
            <v>1</v>
          </cell>
        </row>
        <row r="14">
          <cell r="D14">
            <v>152</v>
          </cell>
          <cell r="E14">
            <v>78</v>
          </cell>
          <cell r="F14">
            <v>2</v>
          </cell>
          <cell r="N14">
            <v>132</v>
          </cell>
          <cell r="O14">
            <v>45</v>
          </cell>
          <cell r="P14">
            <v>6</v>
          </cell>
        </row>
        <row r="15">
          <cell r="A15" t="str">
            <v>Pavel</v>
          </cell>
          <cell r="K15" t="str">
            <v>David</v>
          </cell>
        </row>
        <row r="17">
          <cell r="A17">
            <v>20384</v>
          </cell>
          <cell r="K17">
            <v>1238</v>
          </cell>
        </row>
        <row r="18">
          <cell r="A18" t="str">
            <v>Kašparová</v>
          </cell>
          <cell r="D18">
            <v>134</v>
          </cell>
          <cell r="E18">
            <v>54</v>
          </cell>
          <cell r="F18">
            <v>4</v>
          </cell>
          <cell r="K18" t="str">
            <v>Kašpar </v>
          </cell>
          <cell r="N18">
            <v>162</v>
          </cell>
          <cell r="O18">
            <v>61</v>
          </cell>
          <cell r="P18">
            <v>1</v>
          </cell>
        </row>
        <row r="19">
          <cell r="D19">
            <v>150</v>
          </cell>
          <cell r="E19">
            <v>60</v>
          </cell>
          <cell r="F19">
            <v>3</v>
          </cell>
          <cell r="N19">
            <v>141</v>
          </cell>
          <cell r="O19">
            <v>71</v>
          </cell>
          <cell r="P19">
            <v>0</v>
          </cell>
        </row>
        <row r="20">
          <cell r="A20" t="str">
            <v>Pavlína</v>
          </cell>
          <cell r="K20" t="str">
            <v>Rostislav</v>
          </cell>
        </row>
        <row r="22">
          <cell r="A22">
            <v>4431</v>
          </cell>
          <cell r="K22">
            <v>1192</v>
          </cell>
        </row>
        <row r="23">
          <cell r="A23" t="str">
            <v>Fremrová</v>
          </cell>
          <cell r="D23">
            <v>138</v>
          </cell>
          <cell r="E23">
            <v>41</v>
          </cell>
          <cell r="F23">
            <v>7</v>
          </cell>
          <cell r="K23" t="str">
            <v>Kourek</v>
          </cell>
          <cell r="N23">
            <v>136</v>
          </cell>
          <cell r="O23">
            <v>51</v>
          </cell>
          <cell r="P23">
            <v>5</v>
          </cell>
        </row>
        <row r="24">
          <cell r="D24">
            <v>126</v>
          </cell>
          <cell r="E24">
            <v>45</v>
          </cell>
          <cell r="F24">
            <v>6</v>
          </cell>
          <cell r="N24">
            <v>129</v>
          </cell>
          <cell r="O24">
            <v>63</v>
          </cell>
          <cell r="P24">
            <v>0</v>
          </cell>
        </row>
        <row r="25">
          <cell r="A25" t="str">
            <v>Jarmila</v>
          </cell>
          <cell r="K25" t="str">
            <v>Jaroslav</v>
          </cell>
        </row>
        <row r="27">
          <cell r="A27">
            <v>16267</v>
          </cell>
          <cell r="K27">
            <v>17967</v>
          </cell>
        </row>
        <row r="28">
          <cell r="A28" t="str">
            <v>Moravec</v>
          </cell>
          <cell r="D28">
            <v>139</v>
          </cell>
          <cell r="E28">
            <v>69</v>
          </cell>
          <cell r="F28">
            <v>2</v>
          </cell>
          <cell r="K28" t="str">
            <v>Kašpar </v>
          </cell>
          <cell r="N28">
            <v>126</v>
          </cell>
          <cell r="O28">
            <v>68</v>
          </cell>
          <cell r="P28">
            <v>2</v>
          </cell>
        </row>
        <row r="29">
          <cell r="D29">
            <v>131</v>
          </cell>
          <cell r="E29">
            <v>71</v>
          </cell>
          <cell r="F29">
            <v>4</v>
          </cell>
          <cell r="N29">
            <v>129</v>
          </cell>
          <cell r="O29">
            <v>82</v>
          </cell>
          <cell r="P29">
            <v>0</v>
          </cell>
        </row>
        <row r="30">
          <cell r="A30" t="str">
            <v>Petr</v>
          </cell>
          <cell r="K30" t="str">
            <v>Josef</v>
          </cell>
        </row>
        <row r="32">
          <cell r="A32">
            <v>17844</v>
          </cell>
          <cell r="K32">
            <v>23177</v>
          </cell>
        </row>
        <row r="33">
          <cell r="A33" t="str">
            <v>Kantner</v>
          </cell>
          <cell r="D33">
            <v>149</v>
          </cell>
          <cell r="E33">
            <v>77</v>
          </cell>
          <cell r="F33">
            <v>1</v>
          </cell>
          <cell r="K33" t="str">
            <v>Kašpar </v>
          </cell>
          <cell r="N33">
            <v>148</v>
          </cell>
          <cell r="O33">
            <v>43</v>
          </cell>
          <cell r="P33">
            <v>5</v>
          </cell>
        </row>
        <row r="34">
          <cell r="D34">
            <v>154</v>
          </cell>
          <cell r="E34">
            <v>54</v>
          </cell>
          <cell r="F34">
            <v>1</v>
          </cell>
          <cell r="N34">
            <v>139</v>
          </cell>
          <cell r="O34">
            <v>54</v>
          </cell>
          <cell r="P34">
            <v>5</v>
          </cell>
        </row>
        <row r="35">
          <cell r="A35" t="str">
            <v>Pavel</v>
          </cell>
          <cell r="K35" t="str">
            <v>Petr</v>
          </cell>
        </row>
        <row r="37">
          <cell r="A37">
            <v>1314</v>
          </cell>
          <cell r="K37">
            <v>18519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Novák</v>
          </cell>
          <cell r="D8">
            <v>137</v>
          </cell>
          <cell r="E8">
            <v>61</v>
          </cell>
          <cell r="F8">
            <v>2</v>
          </cell>
          <cell r="K8" t="str">
            <v>Fořtová</v>
          </cell>
          <cell r="N8">
            <v>130</v>
          </cell>
          <cell r="O8">
            <v>52</v>
          </cell>
          <cell r="P8">
            <v>3</v>
          </cell>
        </row>
        <row r="9">
          <cell r="D9">
            <v>146</v>
          </cell>
          <cell r="E9">
            <v>63</v>
          </cell>
          <cell r="F9">
            <v>2</v>
          </cell>
          <cell r="N9">
            <v>125</v>
          </cell>
          <cell r="O9">
            <v>61</v>
          </cell>
          <cell r="P9">
            <v>4</v>
          </cell>
        </row>
        <row r="10">
          <cell r="A10" t="str">
            <v>Martin</v>
          </cell>
          <cell r="K10" t="str">
            <v>Lidmila</v>
          </cell>
        </row>
        <row r="12">
          <cell r="A12">
            <v>13044</v>
          </cell>
          <cell r="K12">
            <v>1042</v>
          </cell>
        </row>
        <row r="13">
          <cell r="A13" t="str">
            <v>Sedlák</v>
          </cell>
          <cell r="D13">
            <v>148</v>
          </cell>
          <cell r="E13">
            <v>80</v>
          </cell>
          <cell r="F13">
            <v>0</v>
          </cell>
          <cell r="K13" t="str">
            <v>Rybka</v>
          </cell>
          <cell r="N13">
            <v>140</v>
          </cell>
          <cell r="O13">
            <v>63</v>
          </cell>
          <cell r="P13">
            <v>6</v>
          </cell>
        </row>
        <row r="14">
          <cell r="D14">
            <v>150</v>
          </cell>
          <cell r="E14">
            <v>60</v>
          </cell>
          <cell r="F14">
            <v>2</v>
          </cell>
          <cell r="N14">
            <v>123</v>
          </cell>
          <cell r="O14">
            <v>44</v>
          </cell>
          <cell r="P14">
            <v>4</v>
          </cell>
        </row>
        <row r="15">
          <cell r="A15" t="str">
            <v>Zbyněk</v>
          </cell>
          <cell r="K15" t="str">
            <v>Tomáš</v>
          </cell>
        </row>
        <row r="17">
          <cell r="A17">
            <v>4420</v>
          </cell>
          <cell r="K17">
            <v>5752</v>
          </cell>
        </row>
        <row r="18">
          <cell r="A18" t="str">
            <v>Kopal</v>
          </cell>
          <cell r="D18">
            <v>136</v>
          </cell>
          <cell r="E18">
            <v>72</v>
          </cell>
          <cell r="F18">
            <v>1</v>
          </cell>
          <cell r="K18" t="str">
            <v>Zuzánková</v>
          </cell>
          <cell r="N18">
            <v>146</v>
          </cell>
          <cell r="O18">
            <v>69</v>
          </cell>
          <cell r="P18">
            <v>3</v>
          </cell>
        </row>
        <row r="19">
          <cell r="D19">
            <v>130</v>
          </cell>
          <cell r="E19">
            <v>62</v>
          </cell>
          <cell r="F19">
            <v>1</v>
          </cell>
          <cell r="N19">
            <v>149</v>
          </cell>
          <cell r="O19">
            <v>72</v>
          </cell>
          <cell r="P19">
            <v>1</v>
          </cell>
        </row>
        <row r="20">
          <cell r="A20" t="str">
            <v>Miroslav</v>
          </cell>
          <cell r="K20" t="str">
            <v>Nikola</v>
          </cell>
        </row>
        <row r="22">
          <cell r="A22">
            <v>1258</v>
          </cell>
          <cell r="K22">
            <v>11522</v>
          </cell>
        </row>
        <row r="23">
          <cell r="A23" t="str">
            <v>Hloušek</v>
          </cell>
          <cell r="D23">
            <v>134</v>
          </cell>
          <cell r="E23">
            <v>76</v>
          </cell>
          <cell r="F23">
            <v>1</v>
          </cell>
          <cell r="K23" t="str">
            <v>Tala</v>
          </cell>
          <cell r="N23">
            <v>129</v>
          </cell>
          <cell r="O23">
            <v>41</v>
          </cell>
          <cell r="P23">
            <v>6</v>
          </cell>
        </row>
        <row r="24">
          <cell r="D24">
            <v>130</v>
          </cell>
          <cell r="E24">
            <v>54</v>
          </cell>
          <cell r="F24">
            <v>3</v>
          </cell>
          <cell r="N24">
            <v>134</v>
          </cell>
          <cell r="O24">
            <v>44</v>
          </cell>
          <cell r="P24">
            <v>5</v>
          </cell>
        </row>
        <row r="25">
          <cell r="A25" t="str">
            <v>Jan</v>
          </cell>
          <cell r="K25" t="str">
            <v>Vladimír</v>
          </cell>
        </row>
        <row r="27">
          <cell r="A27">
            <v>10208</v>
          </cell>
          <cell r="K27">
            <v>1035</v>
          </cell>
        </row>
        <row r="28">
          <cell r="A28" t="str">
            <v>Plachý</v>
          </cell>
          <cell r="D28">
            <v>136</v>
          </cell>
          <cell r="E28">
            <v>70</v>
          </cell>
          <cell r="F28">
            <v>2</v>
          </cell>
          <cell r="K28" t="str">
            <v>Forman</v>
          </cell>
          <cell r="N28">
            <v>130</v>
          </cell>
          <cell r="O28">
            <v>66</v>
          </cell>
          <cell r="P28">
            <v>1</v>
          </cell>
        </row>
        <row r="29">
          <cell r="D29">
            <v>146</v>
          </cell>
          <cell r="E29">
            <v>61</v>
          </cell>
          <cell r="F29">
            <v>4</v>
          </cell>
          <cell r="N29">
            <v>151</v>
          </cell>
          <cell r="O29">
            <v>86</v>
          </cell>
          <cell r="P29">
            <v>2</v>
          </cell>
        </row>
        <row r="30">
          <cell r="A30" t="str">
            <v>Miroslav</v>
          </cell>
          <cell r="K30" t="str">
            <v>Pavel</v>
          </cell>
        </row>
        <row r="32">
          <cell r="A32">
            <v>1272</v>
          </cell>
          <cell r="K32">
            <v>1006</v>
          </cell>
        </row>
        <row r="33">
          <cell r="A33" t="str">
            <v>Dvořák</v>
          </cell>
          <cell r="D33">
            <v>127</v>
          </cell>
          <cell r="E33">
            <v>61</v>
          </cell>
          <cell r="F33">
            <v>3</v>
          </cell>
          <cell r="K33" t="str">
            <v>Fořt</v>
          </cell>
          <cell r="N33">
            <v>124</v>
          </cell>
          <cell r="O33">
            <v>54</v>
          </cell>
          <cell r="P33">
            <v>4</v>
          </cell>
        </row>
        <row r="34">
          <cell r="D34">
            <v>142</v>
          </cell>
          <cell r="E34">
            <v>49</v>
          </cell>
          <cell r="F34">
            <v>2</v>
          </cell>
          <cell r="N34">
            <v>141</v>
          </cell>
          <cell r="O34">
            <v>61</v>
          </cell>
          <cell r="P34">
            <v>3</v>
          </cell>
        </row>
        <row r="35">
          <cell r="A35" t="str">
            <v>Tomáš</v>
          </cell>
          <cell r="K35" t="str">
            <v>Michal</v>
          </cell>
        </row>
        <row r="37">
          <cell r="A37">
            <v>17300</v>
          </cell>
          <cell r="K37">
            <v>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Sahula </v>
          </cell>
          <cell r="D8">
            <v>145</v>
          </cell>
          <cell r="E8">
            <v>88</v>
          </cell>
          <cell r="F8">
            <v>1</v>
          </cell>
          <cell r="K8" t="str">
            <v>Ujhelyi</v>
          </cell>
          <cell r="N8">
            <v>145</v>
          </cell>
          <cell r="O8">
            <v>67</v>
          </cell>
          <cell r="P8">
            <v>2</v>
          </cell>
        </row>
        <row r="9">
          <cell r="D9">
            <v>171</v>
          </cell>
          <cell r="E9">
            <v>86</v>
          </cell>
          <cell r="F9">
            <v>1</v>
          </cell>
          <cell r="N9">
            <v>156</v>
          </cell>
          <cell r="O9">
            <v>87</v>
          </cell>
          <cell r="P9">
            <v>0</v>
          </cell>
        </row>
        <row r="10">
          <cell r="A10" t="str">
            <v>Jindřich</v>
          </cell>
          <cell r="K10" t="str">
            <v>Jiří</v>
          </cell>
        </row>
        <row r="12">
          <cell r="A12">
            <v>1363</v>
          </cell>
          <cell r="K12">
            <v>987</v>
          </cell>
        </row>
        <row r="13">
          <cell r="A13" t="str">
            <v>Vlková</v>
          </cell>
          <cell r="D13">
            <v>143</v>
          </cell>
          <cell r="E13">
            <v>69</v>
          </cell>
          <cell r="F13">
            <v>0</v>
          </cell>
          <cell r="K13" t="str">
            <v>Zdražil</v>
          </cell>
          <cell r="N13">
            <v>134</v>
          </cell>
          <cell r="O13">
            <v>70</v>
          </cell>
          <cell r="P13">
            <v>2</v>
          </cell>
        </row>
        <row r="14">
          <cell r="D14">
            <v>153</v>
          </cell>
          <cell r="E14">
            <v>40</v>
          </cell>
          <cell r="F14">
            <v>12</v>
          </cell>
          <cell r="N14">
            <v>143</v>
          </cell>
          <cell r="O14">
            <v>67</v>
          </cell>
          <cell r="P14">
            <v>0</v>
          </cell>
        </row>
        <row r="15">
          <cell r="A15" t="str">
            <v>Ivana</v>
          </cell>
          <cell r="K15" t="str">
            <v>Vladimír</v>
          </cell>
        </row>
        <row r="17">
          <cell r="A17">
            <v>20199</v>
          </cell>
          <cell r="K17">
            <v>11436</v>
          </cell>
        </row>
        <row r="18">
          <cell r="A18" t="str">
            <v>Svačina </v>
          </cell>
          <cell r="D18">
            <v>156</v>
          </cell>
          <cell r="E18">
            <v>61</v>
          </cell>
          <cell r="F18">
            <v>2</v>
          </cell>
          <cell r="K18" t="str">
            <v>Asimus</v>
          </cell>
          <cell r="N18">
            <v>153</v>
          </cell>
          <cell r="O18">
            <v>68</v>
          </cell>
          <cell r="P18">
            <v>1</v>
          </cell>
        </row>
        <row r="19">
          <cell r="D19">
            <v>149</v>
          </cell>
          <cell r="E19">
            <v>89</v>
          </cell>
          <cell r="F19">
            <v>2</v>
          </cell>
          <cell r="N19">
            <v>147</v>
          </cell>
          <cell r="O19">
            <v>95</v>
          </cell>
          <cell r="P19">
            <v>2</v>
          </cell>
        </row>
        <row r="20">
          <cell r="A20" t="str">
            <v>Josef</v>
          </cell>
          <cell r="K20" t="str">
            <v>Robert</v>
          </cell>
        </row>
        <row r="22">
          <cell r="A22">
            <v>16017</v>
          </cell>
          <cell r="K22">
            <v>5713</v>
          </cell>
        </row>
        <row r="23">
          <cell r="A23" t="str">
            <v>Boháč </v>
          </cell>
          <cell r="D23">
            <v>167</v>
          </cell>
          <cell r="E23">
            <v>84</v>
          </cell>
          <cell r="F23">
            <v>1</v>
          </cell>
          <cell r="K23" t="str">
            <v>Pondělíček</v>
          </cell>
          <cell r="N23">
            <v>147</v>
          </cell>
          <cell r="O23">
            <v>76</v>
          </cell>
          <cell r="P23">
            <v>2</v>
          </cell>
        </row>
        <row r="24">
          <cell r="D24">
            <v>140</v>
          </cell>
          <cell r="E24">
            <v>66</v>
          </cell>
          <cell r="F24">
            <v>1</v>
          </cell>
          <cell r="N24">
            <v>147</v>
          </cell>
          <cell r="O24">
            <v>72</v>
          </cell>
          <cell r="P24">
            <v>1</v>
          </cell>
        </row>
        <row r="25">
          <cell r="A25" t="str">
            <v>Martin</v>
          </cell>
          <cell r="K25" t="str">
            <v>Martin</v>
          </cell>
        </row>
        <row r="27">
          <cell r="A27">
            <v>1341</v>
          </cell>
          <cell r="K27">
            <v>5104</v>
          </cell>
        </row>
        <row r="28">
          <cell r="A28" t="str">
            <v>Zahrádka </v>
          </cell>
          <cell r="D28">
            <v>138</v>
          </cell>
          <cell r="E28">
            <v>61</v>
          </cell>
          <cell r="F28">
            <v>1</v>
          </cell>
          <cell r="K28" t="str">
            <v>Dvořák</v>
          </cell>
          <cell r="N28">
            <v>158</v>
          </cell>
          <cell r="O28">
            <v>69</v>
          </cell>
          <cell r="P28">
            <v>3</v>
          </cell>
        </row>
        <row r="29">
          <cell r="D29">
            <v>150</v>
          </cell>
          <cell r="E29">
            <v>80</v>
          </cell>
          <cell r="F29">
            <v>0</v>
          </cell>
          <cell r="N29">
            <v>144</v>
          </cell>
          <cell r="O29">
            <v>53</v>
          </cell>
          <cell r="P29">
            <v>2</v>
          </cell>
        </row>
        <row r="30">
          <cell r="A30" t="str">
            <v>Ladislav</v>
          </cell>
          <cell r="K30" t="str">
            <v>Pavel</v>
          </cell>
        </row>
        <row r="32">
          <cell r="A32">
            <v>5123</v>
          </cell>
          <cell r="K32">
            <v>4490</v>
          </cell>
        </row>
        <row r="33">
          <cell r="A33" t="str">
            <v>Mikulášek</v>
          </cell>
          <cell r="D33">
            <v>153</v>
          </cell>
          <cell r="E33">
            <v>59</v>
          </cell>
          <cell r="F33">
            <v>3</v>
          </cell>
          <cell r="K33" t="str">
            <v>Dvořák</v>
          </cell>
          <cell r="N33">
            <v>142</v>
          </cell>
          <cell r="O33">
            <v>44</v>
          </cell>
          <cell r="P33">
            <v>5</v>
          </cell>
        </row>
        <row r="34">
          <cell r="D34">
            <v>153</v>
          </cell>
          <cell r="E34">
            <v>79</v>
          </cell>
          <cell r="F34">
            <v>0</v>
          </cell>
          <cell r="N34">
            <v>149</v>
          </cell>
          <cell r="O34">
            <v>63</v>
          </cell>
          <cell r="P34">
            <v>4</v>
          </cell>
        </row>
        <row r="35">
          <cell r="A35" t="str">
            <v>Milan</v>
          </cell>
          <cell r="K35" t="str">
            <v>Petr</v>
          </cell>
        </row>
        <row r="37">
          <cell r="A37">
            <v>3734</v>
          </cell>
          <cell r="K37">
            <v>4487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dná-Slavoj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83" t="s">
        <v>0</v>
      </c>
      <c r="C1" s="183"/>
      <c r="D1" s="185" t="s">
        <v>1</v>
      </c>
      <c r="E1" s="185"/>
      <c r="F1" s="185"/>
      <c r="G1" s="185"/>
      <c r="H1" s="185"/>
      <c r="I1" s="185"/>
      <c r="K1" s="1" t="s">
        <v>2</v>
      </c>
      <c r="L1" s="186" t="s">
        <v>3</v>
      </c>
      <c r="M1" s="186"/>
      <c r="N1" s="186"/>
      <c r="O1" s="187" t="s">
        <v>4</v>
      </c>
      <c r="P1" s="187"/>
      <c r="Q1" s="188"/>
      <c r="R1" s="188"/>
      <c r="S1" s="188"/>
    </row>
    <row r="2" spans="2:3" ht="9.75" customHeight="1" thickBot="1">
      <c r="B2" s="184"/>
      <c r="C2" s="184"/>
    </row>
    <row r="3" spans="1:19" ht="18.75" thickBot="1">
      <c r="A3" s="2" t="s">
        <v>5</v>
      </c>
      <c r="B3" s="189" t="s">
        <v>6</v>
      </c>
      <c r="C3" s="190"/>
      <c r="D3" s="190"/>
      <c r="E3" s="190"/>
      <c r="F3" s="190"/>
      <c r="G3" s="190"/>
      <c r="H3" s="190"/>
      <c r="I3" s="191"/>
      <c r="J3" s="3"/>
      <c r="K3" s="2" t="s">
        <v>7</v>
      </c>
      <c r="L3" s="189" t="s">
        <v>8</v>
      </c>
      <c r="M3" s="190"/>
      <c r="N3" s="190"/>
      <c r="O3" s="190"/>
      <c r="P3" s="190"/>
      <c r="Q3" s="190"/>
      <c r="R3" s="190"/>
      <c r="S3" s="191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92" t="s">
        <v>9</v>
      </c>
      <c r="B5" s="193"/>
      <c r="C5" s="194" t="s">
        <v>10</v>
      </c>
      <c r="D5" s="178" t="s">
        <v>11</v>
      </c>
      <c r="E5" s="179"/>
      <c r="F5" s="179"/>
      <c r="G5" s="180"/>
      <c r="H5" s="4"/>
      <c r="I5" s="5" t="s">
        <v>12</v>
      </c>
      <c r="J5" s="3"/>
      <c r="K5" s="192" t="s">
        <v>9</v>
      </c>
      <c r="L5" s="193"/>
      <c r="M5" s="194" t="s">
        <v>10</v>
      </c>
      <c r="N5" s="178" t="s">
        <v>11</v>
      </c>
      <c r="O5" s="179"/>
      <c r="P5" s="179"/>
      <c r="Q5" s="180"/>
      <c r="R5" s="4"/>
      <c r="S5" s="5" t="s">
        <v>12</v>
      </c>
    </row>
    <row r="6" spans="1:19" ht="12.75" customHeight="1">
      <c r="A6" s="181" t="s">
        <v>13</v>
      </c>
      <c r="B6" s="182"/>
      <c r="C6" s="195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81" t="s">
        <v>13</v>
      </c>
      <c r="L6" s="182"/>
      <c r="M6" s="195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76" t="s">
        <v>19</v>
      </c>
      <c r="B8" s="177"/>
      <c r="C8" s="12">
        <v>1</v>
      </c>
      <c r="D8" s="13">
        <v>145</v>
      </c>
      <c r="E8" s="14">
        <v>88</v>
      </c>
      <c r="F8" s="14">
        <v>1</v>
      </c>
      <c r="G8" s="15">
        <v>233</v>
      </c>
      <c r="H8" s="16"/>
      <c r="I8" s="17"/>
      <c r="J8" s="3"/>
      <c r="K8" s="176" t="s">
        <v>20</v>
      </c>
      <c r="L8" s="177"/>
      <c r="M8" s="12">
        <v>2</v>
      </c>
      <c r="N8" s="13">
        <v>145</v>
      </c>
      <c r="O8" s="14">
        <v>67</v>
      </c>
      <c r="P8" s="14">
        <v>2</v>
      </c>
      <c r="Q8" s="15">
        <v>212</v>
      </c>
      <c r="R8" s="16"/>
      <c r="S8" s="17"/>
    </row>
    <row r="9" spans="1:19" ht="12.75" customHeight="1">
      <c r="A9" s="172"/>
      <c r="B9" s="173"/>
      <c r="C9" s="18">
        <v>2</v>
      </c>
      <c r="D9" s="19">
        <v>171</v>
      </c>
      <c r="E9" s="20">
        <v>86</v>
      </c>
      <c r="F9" s="20">
        <v>1</v>
      </c>
      <c r="G9" s="21">
        <v>257</v>
      </c>
      <c r="H9" s="16"/>
      <c r="I9" s="17"/>
      <c r="J9" s="3"/>
      <c r="K9" s="172"/>
      <c r="L9" s="173"/>
      <c r="M9" s="18">
        <v>1</v>
      </c>
      <c r="N9" s="19">
        <v>156</v>
      </c>
      <c r="O9" s="20">
        <v>87</v>
      </c>
      <c r="P9" s="20">
        <v>0</v>
      </c>
      <c r="Q9" s="21">
        <v>243</v>
      </c>
      <c r="R9" s="16"/>
      <c r="S9" s="17"/>
    </row>
    <row r="10" spans="1:19" ht="9.75" customHeight="1">
      <c r="A10" s="174" t="s">
        <v>21</v>
      </c>
      <c r="B10" s="175"/>
      <c r="C10" s="22"/>
      <c r="D10" s="23"/>
      <c r="E10" s="23"/>
      <c r="F10" s="23"/>
      <c r="G10" s="24" t="s">
        <v>22</v>
      </c>
      <c r="H10" s="16"/>
      <c r="I10" s="25"/>
      <c r="J10" s="3"/>
      <c r="K10" s="174" t="s">
        <v>23</v>
      </c>
      <c r="L10" s="175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74"/>
      <c r="B11" s="175"/>
      <c r="C11" s="26"/>
      <c r="D11" s="27"/>
      <c r="E11" s="27"/>
      <c r="F11" s="27"/>
      <c r="G11" s="28" t="s">
        <v>22</v>
      </c>
      <c r="H11" s="16"/>
      <c r="I11" s="166">
        <v>2</v>
      </c>
      <c r="J11" s="3"/>
      <c r="K11" s="174"/>
      <c r="L11" s="175"/>
      <c r="M11" s="26"/>
      <c r="N11" s="27"/>
      <c r="O11" s="27"/>
      <c r="P11" s="27"/>
      <c r="Q11" s="28" t="s">
        <v>22</v>
      </c>
      <c r="R11" s="16"/>
      <c r="S11" s="166">
        <v>0</v>
      </c>
    </row>
    <row r="12" spans="1:19" ht="15.75" customHeight="1" thickBot="1">
      <c r="A12" s="168">
        <v>1363</v>
      </c>
      <c r="B12" s="169"/>
      <c r="C12" s="29" t="s">
        <v>17</v>
      </c>
      <c r="D12" s="30">
        <v>316</v>
      </c>
      <c r="E12" s="31">
        <v>174</v>
      </c>
      <c r="F12" s="32">
        <v>2</v>
      </c>
      <c r="G12" s="33">
        <v>490</v>
      </c>
      <c r="H12" s="34"/>
      <c r="I12" s="167"/>
      <c r="J12" s="3"/>
      <c r="K12" s="168">
        <v>987</v>
      </c>
      <c r="L12" s="169"/>
      <c r="M12" s="29" t="s">
        <v>17</v>
      </c>
      <c r="N12" s="30">
        <v>301</v>
      </c>
      <c r="O12" s="31">
        <v>154</v>
      </c>
      <c r="P12" s="32">
        <v>2</v>
      </c>
      <c r="Q12" s="33">
        <v>455</v>
      </c>
      <c r="R12" s="34"/>
      <c r="S12" s="167"/>
    </row>
    <row r="13" spans="1:19" ht="12.75" customHeight="1" thickTop="1">
      <c r="A13" s="170" t="s">
        <v>24</v>
      </c>
      <c r="B13" s="171"/>
      <c r="C13" s="35">
        <v>1</v>
      </c>
      <c r="D13" s="36">
        <v>143</v>
      </c>
      <c r="E13" s="37">
        <v>69</v>
      </c>
      <c r="F13" s="37">
        <v>0</v>
      </c>
      <c r="G13" s="38">
        <v>212</v>
      </c>
      <c r="H13" s="16"/>
      <c r="I13" s="17"/>
      <c r="J13" s="3"/>
      <c r="K13" s="170" t="s">
        <v>25</v>
      </c>
      <c r="L13" s="171"/>
      <c r="M13" s="12">
        <v>2</v>
      </c>
      <c r="N13" s="36">
        <v>134</v>
      </c>
      <c r="O13" s="37">
        <v>70</v>
      </c>
      <c r="P13" s="37">
        <v>2</v>
      </c>
      <c r="Q13" s="38">
        <v>204</v>
      </c>
      <c r="R13" s="16"/>
      <c r="S13" s="17"/>
    </row>
    <row r="14" spans="1:19" ht="12.75" customHeight="1">
      <c r="A14" s="172"/>
      <c r="B14" s="173"/>
      <c r="C14" s="18">
        <v>2</v>
      </c>
      <c r="D14" s="19">
        <v>153</v>
      </c>
      <c r="E14" s="20">
        <v>40</v>
      </c>
      <c r="F14" s="20">
        <v>12</v>
      </c>
      <c r="G14" s="21">
        <v>193</v>
      </c>
      <c r="H14" s="16"/>
      <c r="I14" s="17"/>
      <c r="J14" s="3"/>
      <c r="K14" s="172"/>
      <c r="L14" s="173"/>
      <c r="M14" s="18">
        <v>1</v>
      </c>
      <c r="N14" s="19">
        <v>143</v>
      </c>
      <c r="O14" s="20">
        <v>67</v>
      </c>
      <c r="P14" s="20">
        <v>0</v>
      </c>
      <c r="Q14" s="21">
        <v>210</v>
      </c>
      <c r="R14" s="16"/>
      <c r="S14" s="17"/>
    </row>
    <row r="15" spans="1:19" ht="9.75" customHeight="1">
      <c r="A15" s="174" t="s">
        <v>26</v>
      </c>
      <c r="B15" s="175"/>
      <c r="C15" s="22"/>
      <c r="D15" s="23"/>
      <c r="E15" s="23"/>
      <c r="F15" s="23"/>
      <c r="G15" s="24" t="s">
        <v>22</v>
      </c>
      <c r="H15" s="16"/>
      <c r="I15" s="25"/>
      <c r="J15" s="3"/>
      <c r="K15" s="174" t="s">
        <v>27</v>
      </c>
      <c r="L15" s="175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74"/>
      <c r="B16" s="175"/>
      <c r="C16" s="26"/>
      <c r="D16" s="27"/>
      <c r="E16" s="27"/>
      <c r="F16" s="27"/>
      <c r="G16" s="39" t="s">
        <v>22</v>
      </c>
      <c r="H16" s="16"/>
      <c r="I16" s="166">
        <v>0</v>
      </c>
      <c r="J16" s="3"/>
      <c r="K16" s="174"/>
      <c r="L16" s="175"/>
      <c r="M16" s="26"/>
      <c r="N16" s="27"/>
      <c r="O16" s="27"/>
      <c r="P16" s="27"/>
      <c r="Q16" s="39" t="s">
        <v>22</v>
      </c>
      <c r="R16" s="16"/>
      <c r="S16" s="166">
        <v>2</v>
      </c>
    </row>
    <row r="17" spans="1:19" ht="15.75" customHeight="1" thickBot="1">
      <c r="A17" s="168">
        <v>20199</v>
      </c>
      <c r="B17" s="169"/>
      <c r="C17" s="29" t="s">
        <v>17</v>
      </c>
      <c r="D17" s="30">
        <v>296</v>
      </c>
      <c r="E17" s="31">
        <v>109</v>
      </c>
      <c r="F17" s="32">
        <v>12</v>
      </c>
      <c r="G17" s="33">
        <v>405</v>
      </c>
      <c r="H17" s="34"/>
      <c r="I17" s="167"/>
      <c r="J17" s="3"/>
      <c r="K17" s="168">
        <v>11436</v>
      </c>
      <c r="L17" s="169"/>
      <c r="M17" s="29" t="s">
        <v>17</v>
      </c>
      <c r="N17" s="30">
        <v>277</v>
      </c>
      <c r="O17" s="31">
        <v>137</v>
      </c>
      <c r="P17" s="32">
        <v>2</v>
      </c>
      <c r="Q17" s="33">
        <v>414</v>
      </c>
      <c r="R17" s="34"/>
      <c r="S17" s="167"/>
    </row>
    <row r="18" spans="1:19" ht="12.75" customHeight="1" thickTop="1">
      <c r="A18" s="170" t="s">
        <v>28</v>
      </c>
      <c r="B18" s="171"/>
      <c r="C18" s="35">
        <v>1</v>
      </c>
      <c r="D18" s="36">
        <v>156</v>
      </c>
      <c r="E18" s="37">
        <v>61</v>
      </c>
      <c r="F18" s="37">
        <v>2</v>
      </c>
      <c r="G18" s="38">
        <v>217</v>
      </c>
      <c r="H18" s="16"/>
      <c r="I18" s="17"/>
      <c r="J18" s="3"/>
      <c r="K18" s="170" t="s">
        <v>29</v>
      </c>
      <c r="L18" s="171"/>
      <c r="M18" s="12">
        <v>2</v>
      </c>
      <c r="N18" s="36">
        <v>153</v>
      </c>
      <c r="O18" s="37">
        <v>68</v>
      </c>
      <c r="P18" s="37">
        <v>1</v>
      </c>
      <c r="Q18" s="38">
        <v>221</v>
      </c>
      <c r="R18" s="16"/>
      <c r="S18" s="17"/>
    </row>
    <row r="19" spans="1:19" ht="12.75" customHeight="1">
      <c r="A19" s="172"/>
      <c r="B19" s="173"/>
      <c r="C19" s="18">
        <v>2</v>
      </c>
      <c r="D19" s="19">
        <v>149</v>
      </c>
      <c r="E19" s="20">
        <v>89</v>
      </c>
      <c r="F19" s="20">
        <v>2</v>
      </c>
      <c r="G19" s="21">
        <v>238</v>
      </c>
      <c r="H19" s="16"/>
      <c r="I19" s="17"/>
      <c r="J19" s="3"/>
      <c r="K19" s="172"/>
      <c r="L19" s="173"/>
      <c r="M19" s="18">
        <v>1</v>
      </c>
      <c r="N19" s="19">
        <v>147</v>
      </c>
      <c r="O19" s="20">
        <v>95</v>
      </c>
      <c r="P19" s="20">
        <v>2</v>
      </c>
      <c r="Q19" s="21">
        <v>242</v>
      </c>
      <c r="R19" s="16"/>
      <c r="S19" s="17"/>
    </row>
    <row r="20" spans="1:19" ht="9.75" customHeight="1">
      <c r="A20" s="174" t="s">
        <v>30</v>
      </c>
      <c r="B20" s="175"/>
      <c r="C20" s="22"/>
      <c r="D20" s="23"/>
      <c r="E20" s="23"/>
      <c r="F20" s="23"/>
      <c r="G20" s="24" t="s">
        <v>22</v>
      </c>
      <c r="H20" s="16"/>
      <c r="I20" s="25"/>
      <c r="J20" s="3"/>
      <c r="K20" s="174" t="s">
        <v>31</v>
      </c>
      <c r="L20" s="175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74"/>
      <c r="B21" s="175"/>
      <c r="C21" s="26"/>
      <c r="D21" s="27"/>
      <c r="E21" s="27"/>
      <c r="F21" s="27"/>
      <c r="G21" s="39" t="s">
        <v>22</v>
      </c>
      <c r="H21" s="16"/>
      <c r="I21" s="166">
        <v>0</v>
      </c>
      <c r="J21" s="3"/>
      <c r="K21" s="174"/>
      <c r="L21" s="175"/>
      <c r="M21" s="26"/>
      <c r="N21" s="27"/>
      <c r="O21" s="27"/>
      <c r="P21" s="27"/>
      <c r="Q21" s="39" t="s">
        <v>22</v>
      </c>
      <c r="R21" s="16"/>
      <c r="S21" s="166">
        <v>2</v>
      </c>
    </row>
    <row r="22" spans="1:19" ht="15.75" customHeight="1" thickBot="1">
      <c r="A22" s="168">
        <v>16017</v>
      </c>
      <c r="B22" s="169"/>
      <c r="C22" s="29" t="s">
        <v>17</v>
      </c>
      <c r="D22" s="30">
        <v>305</v>
      </c>
      <c r="E22" s="31">
        <v>150</v>
      </c>
      <c r="F22" s="32">
        <v>4</v>
      </c>
      <c r="G22" s="33">
        <v>455</v>
      </c>
      <c r="H22" s="34"/>
      <c r="I22" s="167"/>
      <c r="J22" s="3"/>
      <c r="K22" s="168">
        <v>5713</v>
      </c>
      <c r="L22" s="169"/>
      <c r="M22" s="29" t="s">
        <v>17</v>
      </c>
      <c r="N22" s="30">
        <v>300</v>
      </c>
      <c r="O22" s="31">
        <v>163</v>
      </c>
      <c r="P22" s="32">
        <v>3</v>
      </c>
      <c r="Q22" s="33">
        <v>463</v>
      </c>
      <c r="R22" s="34"/>
      <c r="S22" s="167"/>
    </row>
    <row r="23" spans="1:19" ht="12.75" customHeight="1" thickTop="1">
      <c r="A23" s="170" t="s">
        <v>32</v>
      </c>
      <c r="B23" s="171"/>
      <c r="C23" s="35">
        <v>1</v>
      </c>
      <c r="D23" s="36">
        <v>167</v>
      </c>
      <c r="E23" s="37">
        <v>84</v>
      </c>
      <c r="F23" s="37">
        <v>1</v>
      </c>
      <c r="G23" s="38">
        <v>251</v>
      </c>
      <c r="H23" s="16"/>
      <c r="I23" s="17"/>
      <c r="J23" s="3"/>
      <c r="K23" s="170" t="s">
        <v>33</v>
      </c>
      <c r="L23" s="171"/>
      <c r="M23" s="12">
        <v>2</v>
      </c>
      <c r="N23" s="36">
        <v>147</v>
      </c>
      <c r="O23" s="37">
        <v>76</v>
      </c>
      <c r="P23" s="37">
        <v>2</v>
      </c>
      <c r="Q23" s="38">
        <v>223</v>
      </c>
      <c r="R23" s="16"/>
      <c r="S23" s="17"/>
    </row>
    <row r="24" spans="1:19" ht="12.75" customHeight="1">
      <c r="A24" s="172"/>
      <c r="B24" s="173"/>
      <c r="C24" s="18">
        <v>2</v>
      </c>
      <c r="D24" s="19">
        <v>140</v>
      </c>
      <c r="E24" s="20">
        <v>66</v>
      </c>
      <c r="F24" s="20">
        <v>1</v>
      </c>
      <c r="G24" s="21">
        <v>206</v>
      </c>
      <c r="H24" s="16"/>
      <c r="I24" s="17"/>
      <c r="J24" s="3"/>
      <c r="K24" s="172"/>
      <c r="L24" s="173"/>
      <c r="M24" s="18">
        <v>1</v>
      </c>
      <c r="N24" s="19">
        <v>147</v>
      </c>
      <c r="O24" s="20">
        <v>72</v>
      </c>
      <c r="P24" s="20">
        <v>1</v>
      </c>
      <c r="Q24" s="21">
        <v>219</v>
      </c>
      <c r="R24" s="16"/>
      <c r="S24" s="17"/>
    </row>
    <row r="25" spans="1:19" ht="9.75" customHeight="1">
      <c r="A25" s="174" t="s">
        <v>34</v>
      </c>
      <c r="B25" s="175"/>
      <c r="C25" s="22"/>
      <c r="D25" s="23"/>
      <c r="E25" s="23"/>
      <c r="F25" s="23"/>
      <c r="G25" s="24" t="s">
        <v>22</v>
      </c>
      <c r="H25" s="16"/>
      <c r="I25" s="25"/>
      <c r="J25" s="3"/>
      <c r="K25" s="174" t="s">
        <v>34</v>
      </c>
      <c r="L25" s="175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74"/>
      <c r="B26" s="175"/>
      <c r="C26" s="26"/>
      <c r="D26" s="27"/>
      <c r="E26" s="27"/>
      <c r="F26" s="27"/>
      <c r="G26" s="39" t="s">
        <v>22</v>
      </c>
      <c r="H26" s="16"/>
      <c r="I26" s="166">
        <v>2</v>
      </c>
      <c r="J26" s="3"/>
      <c r="K26" s="174"/>
      <c r="L26" s="175"/>
      <c r="M26" s="26"/>
      <c r="N26" s="27"/>
      <c r="O26" s="27"/>
      <c r="P26" s="27"/>
      <c r="Q26" s="39" t="s">
        <v>22</v>
      </c>
      <c r="R26" s="16"/>
      <c r="S26" s="166">
        <v>0</v>
      </c>
    </row>
    <row r="27" spans="1:19" ht="15.75" customHeight="1" thickBot="1">
      <c r="A27" s="168">
        <v>1341</v>
      </c>
      <c r="B27" s="169"/>
      <c r="C27" s="29" t="s">
        <v>17</v>
      </c>
      <c r="D27" s="30">
        <v>307</v>
      </c>
      <c r="E27" s="31">
        <v>150</v>
      </c>
      <c r="F27" s="32">
        <v>2</v>
      </c>
      <c r="G27" s="33">
        <v>457</v>
      </c>
      <c r="H27" s="34"/>
      <c r="I27" s="167"/>
      <c r="J27" s="3"/>
      <c r="K27" s="168">
        <v>5104</v>
      </c>
      <c r="L27" s="169"/>
      <c r="M27" s="29" t="s">
        <v>17</v>
      </c>
      <c r="N27" s="30">
        <v>294</v>
      </c>
      <c r="O27" s="31">
        <v>148</v>
      </c>
      <c r="P27" s="32">
        <v>3</v>
      </c>
      <c r="Q27" s="33">
        <v>442</v>
      </c>
      <c r="R27" s="34"/>
      <c r="S27" s="167"/>
    </row>
    <row r="28" spans="1:19" ht="12.75" customHeight="1" thickTop="1">
      <c r="A28" s="170" t="s">
        <v>35</v>
      </c>
      <c r="B28" s="171"/>
      <c r="C28" s="35">
        <v>1</v>
      </c>
      <c r="D28" s="36">
        <v>138</v>
      </c>
      <c r="E28" s="37">
        <v>61</v>
      </c>
      <c r="F28" s="37">
        <v>1</v>
      </c>
      <c r="G28" s="38">
        <v>199</v>
      </c>
      <c r="H28" s="16"/>
      <c r="I28" s="17"/>
      <c r="J28" s="3"/>
      <c r="K28" s="170" t="s">
        <v>36</v>
      </c>
      <c r="L28" s="171"/>
      <c r="M28" s="12">
        <v>2</v>
      </c>
      <c r="N28" s="36">
        <v>158</v>
      </c>
      <c r="O28" s="37">
        <v>69</v>
      </c>
      <c r="P28" s="37">
        <v>3</v>
      </c>
      <c r="Q28" s="38">
        <v>227</v>
      </c>
      <c r="R28" s="16"/>
      <c r="S28" s="17"/>
    </row>
    <row r="29" spans="1:19" ht="12.75" customHeight="1">
      <c r="A29" s="172"/>
      <c r="B29" s="173"/>
      <c r="C29" s="18">
        <v>2</v>
      </c>
      <c r="D29" s="19">
        <v>150</v>
      </c>
      <c r="E29" s="20">
        <v>80</v>
      </c>
      <c r="F29" s="20">
        <v>0</v>
      </c>
      <c r="G29" s="21">
        <v>230</v>
      </c>
      <c r="H29" s="16"/>
      <c r="I29" s="17"/>
      <c r="J29" s="3"/>
      <c r="K29" s="172"/>
      <c r="L29" s="173"/>
      <c r="M29" s="18">
        <v>1</v>
      </c>
      <c r="N29" s="19">
        <v>144</v>
      </c>
      <c r="O29" s="20">
        <v>53</v>
      </c>
      <c r="P29" s="20">
        <v>2</v>
      </c>
      <c r="Q29" s="21">
        <v>197</v>
      </c>
      <c r="R29" s="16"/>
      <c r="S29" s="17"/>
    </row>
    <row r="30" spans="1:19" ht="9.75" customHeight="1">
      <c r="A30" s="174" t="s">
        <v>37</v>
      </c>
      <c r="B30" s="175"/>
      <c r="C30" s="22"/>
      <c r="D30" s="23"/>
      <c r="E30" s="23"/>
      <c r="F30" s="23"/>
      <c r="G30" s="24" t="s">
        <v>22</v>
      </c>
      <c r="H30" s="16"/>
      <c r="I30" s="25"/>
      <c r="J30" s="3"/>
      <c r="K30" s="174" t="s">
        <v>38</v>
      </c>
      <c r="L30" s="175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74"/>
      <c r="B31" s="175"/>
      <c r="C31" s="26"/>
      <c r="D31" s="27"/>
      <c r="E31" s="27"/>
      <c r="F31" s="27"/>
      <c r="G31" s="39" t="s">
        <v>22</v>
      </c>
      <c r="H31" s="16"/>
      <c r="I31" s="166">
        <v>2</v>
      </c>
      <c r="J31" s="3"/>
      <c r="K31" s="174"/>
      <c r="L31" s="175"/>
      <c r="M31" s="26"/>
      <c r="N31" s="27"/>
      <c r="O31" s="27"/>
      <c r="P31" s="27"/>
      <c r="Q31" s="39" t="s">
        <v>22</v>
      </c>
      <c r="R31" s="16"/>
      <c r="S31" s="166">
        <v>0</v>
      </c>
    </row>
    <row r="32" spans="1:19" ht="15.75" customHeight="1" thickBot="1">
      <c r="A32" s="168">
        <v>5123</v>
      </c>
      <c r="B32" s="169"/>
      <c r="C32" s="29" t="s">
        <v>17</v>
      </c>
      <c r="D32" s="30">
        <v>288</v>
      </c>
      <c r="E32" s="31">
        <v>141</v>
      </c>
      <c r="F32" s="32">
        <v>1</v>
      </c>
      <c r="G32" s="33">
        <v>429</v>
      </c>
      <c r="H32" s="34"/>
      <c r="I32" s="167"/>
      <c r="J32" s="3"/>
      <c r="K32" s="168">
        <v>4490</v>
      </c>
      <c r="L32" s="169"/>
      <c r="M32" s="29" t="s">
        <v>17</v>
      </c>
      <c r="N32" s="30">
        <v>302</v>
      </c>
      <c r="O32" s="31">
        <v>122</v>
      </c>
      <c r="P32" s="32">
        <v>5</v>
      </c>
      <c r="Q32" s="33">
        <v>424</v>
      </c>
      <c r="R32" s="34"/>
      <c r="S32" s="167"/>
    </row>
    <row r="33" spans="1:19" ht="12.75" customHeight="1" thickTop="1">
      <c r="A33" s="170" t="s">
        <v>39</v>
      </c>
      <c r="B33" s="171"/>
      <c r="C33" s="35">
        <v>1</v>
      </c>
      <c r="D33" s="36">
        <v>153</v>
      </c>
      <c r="E33" s="37">
        <v>59</v>
      </c>
      <c r="F33" s="37">
        <v>3</v>
      </c>
      <c r="G33" s="38">
        <v>212</v>
      </c>
      <c r="H33" s="16"/>
      <c r="I33" s="17"/>
      <c r="J33" s="3"/>
      <c r="K33" s="170" t="s">
        <v>36</v>
      </c>
      <c r="L33" s="171"/>
      <c r="M33" s="12">
        <v>2</v>
      </c>
      <c r="N33" s="36">
        <v>142</v>
      </c>
      <c r="O33" s="37">
        <v>44</v>
      </c>
      <c r="P33" s="37">
        <v>5</v>
      </c>
      <c r="Q33" s="38">
        <v>186</v>
      </c>
      <c r="R33" s="16"/>
      <c r="S33" s="17"/>
    </row>
    <row r="34" spans="1:19" ht="12.75" customHeight="1">
      <c r="A34" s="172"/>
      <c r="B34" s="173"/>
      <c r="C34" s="18">
        <v>2</v>
      </c>
      <c r="D34" s="19">
        <v>153</v>
      </c>
      <c r="E34" s="20">
        <v>79</v>
      </c>
      <c r="F34" s="20">
        <v>0</v>
      </c>
      <c r="G34" s="21">
        <v>232</v>
      </c>
      <c r="H34" s="16"/>
      <c r="I34" s="17"/>
      <c r="J34" s="3"/>
      <c r="K34" s="172"/>
      <c r="L34" s="173"/>
      <c r="M34" s="18">
        <v>1</v>
      </c>
      <c r="N34" s="19">
        <v>149</v>
      </c>
      <c r="O34" s="20">
        <v>63</v>
      </c>
      <c r="P34" s="20">
        <v>4</v>
      </c>
      <c r="Q34" s="21">
        <v>212</v>
      </c>
      <c r="R34" s="16"/>
      <c r="S34" s="17"/>
    </row>
    <row r="35" spans="1:19" ht="9.75" customHeight="1">
      <c r="A35" s="174" t="s">
        <v>40</v>
      </c>
      <c r="B35" s="175"/>
      <c r="C35" s="22"/>
      <c r="D35" s="23"/>
      <c r="E35" s="23"/>
      <c r="F35" s="23"/>
      <c r="G35" s="24" t="s">
        <v>22</v>
      </c>
      <c r="H35" s="16"/>
      <c r="I35" s="25"/>
      <c r="J35" s="3"/>
      <c r="K35" s="174" t="s">
        <v>41</v>
      </c>
      <c r="L35" s="175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74"/>
      <c r="B36" s="175"/>
      <c r="C36" s="26"/>
      <c r="D36" s="27"/>
      <c r="E36" s="27"/>
      <c r="F36" s="27"/>
      <c r="G36" s="39" t="s">
        <v>22</v>
      </c>
      <c r="H36" s="16"/>
      <c r="I36" s="166">
        <v>2</v>
      </c>
      <c r="J36" s="3"/>
      <c r="K36" s="174"/>
      <c r="L36" s="175"/>
      <c r="M36" s="26"/>
      <c r="N36" s="27"/>
      <c r="O36" s="27"/>
      <c r="P36" s="27"/>
      <c r="Q36" s="39" t="s">
        <v>22</v>
      </c>
      <c r="R36" s="16"/>
      <c r="S36" s="166">
        <v>0</v>
      </c>
    </row>
    <row r="37" spans="1:19" ht="15.75" customHeight="1" thickBot="1">
      <c r="A37" s="168">
        <v>3734</v>
      </c>
      <c r="B37" s="169"/>
      <c r="C37" s="29" t="s">
        <v>17</v>
      </c>
      <c r="D37" s="30">
        <v>306</v>
      </c>
      <c r="E37" s="31">
        <v>138</v>
      </c>
      <c r="F37" s="32">
        <v>3</v>
      </c>
      <c r="G37" s="33">
        <v>444</v>
      </c>
      <c r="H37" s="34"/>
      <c r="I37" s="167"/>
      <c r="J37" s="3"/>
      <c r="K37" s="168">
        <v>4487</v>
      </c>
      <c r="L37" s="169"/>
      <c r="M37" s="29" t="s">
        <v>17</v>
      </c>
      <c r="N37" s="30">
        <v>291</v>
      </c>
      <c r="O37" s="31">
        <v>107</v>
      </c>
      <c r="P37" s="32">
        <v>9</v>
      </c>
      <c r="Q37" s="33">
        <v>398</v>
      </c>
      <c r="R37" s="34"/>
      <c r="S37" s="167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1818</v>
      </c>
      <c r="E39" s="44">
        <v>862</v>
      </c>
      <c r="F39" s="45">
        <v>24</v>
      </c>
      <c r="G39" s="46">
        <v>2680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1765</v>
      </c>
      <c r="O39" s="44">
        <v>831</v>
      </c>
      <c r="P39" s="45">
        <v>24</v>
      </c>
      <c r="Q39" s="46">
        <v>2596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157"/>
      <c r="D41" s="157"/>
      <c r="E41" s="157"/>
      <c r="F41" s="3"/>
      <c r="G41" s="158" t="s">
        <v>44</v>
      </c>
      <c r="H41" s="159"/>
      <c r="I41" s="51">
        <v>12</v>
      </c>
      <c r="J41" s="3"/>
      <c r="K41" s="49"/>
      <c r="L41" s="50" t="s">
        <v>43</v>
      </c>
      <c r="M41" s="157"/>
      <c r="N41" s="157"/>
      <c r="O41" s="157"/>
      <c r="P41" s="3"/>
      <c r="Q41" s="158" t="s">
        <v>44</v>
      </c>
      <c r="R41" s="159"/>
      <c r="S41" s="51">
        <v>4</v>
      </c>
    </row>
    <row r="42" spans="1:19" ht="19.5" customHeight="1">
      <c r="A42" s="52"/>
      <c r="B42" s="53" t="s">
        <v>45</v>
      </c>
      <c r="C42" s="160"/>
      <c r="D42" s="160"/>
      <c r="E42" s="160"/>
      <c r="F42" s="54"/>
      <c r="G42" s="54"/>
      <c r="H42" s="54"/>
      <c r="I42" s="54"/>
      <c r="J42" s="54"/>
      <c r="K42" s="52"/>
      <c r="L42" s="53" t="s">
        <v>45</v>
      </c>
      <c r="M42" s="160"/>
      <c r="N42" s="160"/>
      <c r="O42" s="160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161"/>
      <c r="D43" s="161"/>
      <c r="E43" s="161"/>
      <c r="F43" s="161"/>
      <c r="G43" s="161"/>
      <c r="H43" s="161"/>
      <c r="I43" s="53"/>
      <c r="J43" s="53"/>
      <c r="K43" s="53" t="s">
        <v>48</v>
      </c>
      <c r="L43" s="162"/>
      <c r="M43" s="162"/>
      <c r="N43" s="57"/>
      <c r="O43" s="53" t="s">
        <v>45</v>
      </c>
      <c r="P43" s="163"/>
      <c r="Q43" s="163"/>
      <c r="R43" s="163"/>
      <c r="S43" s="163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61" t="s">
        <v>50</v>
      </c>
      <c r="C46" s="164" t="s">
        <v>51</v>
      </c>
      <c r="D46" s="164"/>
      <c r="I46" s="61" t="s">
        <v>52</v>
      </c>
      <c r="J46" s="165">
        <v>19</v>
      </c>
      <c r="K46" s="165"/>
    </row>
    <row r="47" spans="2:19" ht="19.5" customHeight="1">
      <c r="B47" s="61" t="s">
        <v>53</v>
      </c>
      <c r="C47" s="154" t="s">
        <v>54</v>
      </c>
      <c r="D47" s="154"/>
      <c r="I47" s="61" t="s">
        <v>55</v>
      </c>
      <c r="J47" s="155">
        <v>3</v>
      </c>
      <c r="K47" s="155"/>
      <c r="P47" s="61" t="s">
        <v>56</v>
      </c>
      <c r="Q47" s="156"/>
      <c r="R47" s="156"/>
      <c r="S47" s="156"/>
    </row>
    <row r="48" ht="9.75" customHeight="1"/>
    <row r="49" spans="1:19" ht="15" customHeight="1">
      <c r="A49" s="134" t="s">
        <v>57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6"/>
    </row>
    <row r="50" spans="1:19" ht="90" customHeight="1">
      <c r="A50" s="137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9"/>
    </row>
    <row r="51" ht="4.5" customHeight="1"/>
    <row r="52" spans="1:19" ht="15" customHeight="1">
      <c r="A52" s="151" t="s">
        <v>58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3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142"/>
      <c r="C57" s="143"/>
      <c r="D57" s="82"/>
      <c r="E57" s="142"/>
      <c r="F57" s="144"/>
      <c r="G57" s="144"/>
      <c r="H57" s="143"/>
      <c r="I57" s="82"/>
      <c r="J57" s="83"/>
      <c r="K57" s="84"/>
      <c r="L57" s="142"/>
      <c r="M57" s="143"/>
      <c r="N57" s="82"/>
      <c r="O57" s="142"/>
      <c r="P57" s="144"/>
      <c r="Q57" s="144"/>
      <c r="R57" s="143"/>
      <c r="S57" s="85"/>
    </row>
    <row r="58" spans="1:19" ht="18" customHeight="1">
      <c r="A58" s="81"/>
      <c r="B58" s="142"/>
      <c r="C58" s="143"/>
      <c r="D58" s="82"/>
      <c r="E58" s="142"/>
      <c r="F58" s="144"/>
      <c r="G58" s="144"/>
      <c r="H58" s="143"/>
      <c r="I58" s="82"/>
      <c r="J58" s="83"/>
      <c r="K58" s="84"/>
      <c r="L58" s="142"/>
      <c r="M58" s="143"/>
      <c r="N58" s="82"/>
      <c r="O58" s="142"/>
      <c r="P58" s="144"/>
      <c r="Q58" s="144"/>
      <c r="R58" s="143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45" t="s">
        <v>64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</row>
    <row r="62" spans="1:19" ht="90" customHeight="1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0"/>
    </row>
    <row r="63" ht="4.5" customHeight="1"/>
    <row r="64" spans="1:19" ht="15" customHeight="1">
      <c r="A64" s="134" t="s">
        <v>65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6"/>
    </row>
    <row r="65" spans="1:19" ht="90" customHeight="1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9"/>
    </row>
    <row r="66" spans="1:8" ht="30" customHeight="1">
      <c r="A66" s="140" t="s">
        <v>66</v>
      </c>
      <c r="B66" s="140"/>
      <c r="C66" s="141"/>
      <c r="D66" s="141"/>
      <c r="E66" s="141"/>
      <c r="F66" s="141"/>
      <c r="G66" s="141"/>
      <c r="H66" s="141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83" t="s">
        <v>0</v>
      </c>
      <c r="C1" s="183"/>
      <c r="D1" s="185" t="s">
        <v>1</v>
      </c>
      <c r="E1" s="185"/>
      <c r="F1" s="185"/>
      <c r="G1" s="185"/>
      <c r="H1" s="185"/>
      <c r="I1" s="185"/>
      <c r="K1" s="1" t="s">
        <v>2</v>
      </c>
      <c r="L1" s="186" t="s">
        <v>67</v>
      </c>
      <c r="M1" s="186"/>
      <c r="N1" s="186"/>
      <c r="O1" s="187" t="s">
        <v>4</v>
      </c>
      <c r="P1" s="187"/>
      <c r="Q1" s="188">
        <v>42494</v>
      </c>
      <c r="R1" s="188"/>
      <c r="S1" s="188"/>
    </row>
    <row r="2" spans="2:3" ht="9.75" customHeight="1" thickBot="1">
      <c r="B2" s="184"/>
      <c r="C2" s="184"/>
    </row>
    <row r="3" spans="1:19" ht="18.75" thickBot="1">
      <c r="A3" s="2" t="s">
        <v>5</v>
      </c>
      <c r="B3" s="189" t="s">
        <v>68</v>
      </c>
      <c r="C3" s="190"/>
      <c r="D3" s="190"/>
      <c r="E3" s="190"/>
      <c r="F3" s="190"/>
      <c r="G3" s="190"/>
      <c r="H3" s="190"/>
      <c r="I3" s="191"/>
      <c r="J3" s="3"/>
      <c r="K3" s="2" t="s">
        <v>7</v>
      </c>
      <c r="L3" s="189" t="s">
        <v>69</v>
      </c>
      <c r="M3" s="190"/>
      <c r="N3" s="190"/>
      <c r="O3" s="190"/>
      <c r="P3" s="190"/>
      <c r="Q3" s="190"/>
      <c r="R3" s="190"/>
      <c r="S3" s="191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92" t="s">
        <v>9</v>
      </c>
      <c r="B5" s="193"/>
      <c r="C5" s="194" t="s">
        <v>10</v>
      </c>
      <c r="D5" s="178" t="s">
        <v>11</v>
      </c>
      <c r="E5" s="179"/>
      <c r="F5" s="179"/>
      <c r="G5" s="180"/>
      <c r="H5" s="4"/>
      <c r="I5" s="5" t="s">
        <v>12</v>
      </c>
      <c r="J5" s="3"/>
      <c r="K5" s="192" t="s">
        <v>9</v>
      </c>
      <c r="L5" s="193"/>
      <c r="M5" s="194" t="s">
        <v>10</v>
      </c>
      <c r="N5" s="178" t="s">
        <v>11</v>
      </c>
      <c r="O5" s="179"/>
      <c r="P5" s="179"/>
      <c r="Q5" s="180"/>
      <c r="R5" s="4"/>
      <c r="S5" s="5" t="s">
        <v>12</v>
      </c>
    </row>
    <row r="6" spans="1:19" ht="12.75" customHeight="1">
      <c r="A6" s="181" t="s">
        <v>13</v>
      </c>
      <c r="B6" s="182"/>
      <c r="C6" s="195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81" t="s">
        <v>13</v>
      </c>
      <c r="L6" s="182"/>
      <c r="M6" s="195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76" t="s">
        <v>70</v>
      </c>
      <c r="B8" s="177"/>
      <c r="C8" s="12">
        <v>1</v>
      </c>
      <c r="D8" s="13">
        <v>147</v>
      </c>
      <c r="E8" s="14">
        <v>80</v>
      </c>
      <c r="F8" s="14">
        <v>4</v>
      </c>
      <c r="G8" s="15">
        <v>227</v>
      </c>
      <c r="H8" s="16"/>
      <c r="I8" s="17"/>
      <c r="J8" s="3"/>
      <c r="K8" s="176" t="s">
        <v>71</v>
      </c>
      <c r="L8" s="177"/>
      <c r="M8" s="12">
        <v>2</v>
      </c>
      <c r="N8" s="13">
        <v>145</v>
      </c>
      <c r="O8" s="14">
        <v>63</v>
      </c>
      <c r="P8" s="14">
        <v>3</v>
      </c>
      <c r="Q8" s="15">
        <v>208</v>
      </c>
      <c r="R8" s="16"/>
      <c r="S8" s="17"/>
    </row>
    <row r="9" spans="1:19" ht="12.75" customHeight="1">
      <c r="A9" s="172"/>
      <c r="B9" s="173"/>
      <c r="C9" s="18">
        <v>2</v>
      </c>
      <c r="D9" s="19">
        <v>139</v>
      </c>
      <c r="E9" s="20">
        <v>50</v>
      </c>
      <c r="F9" s="20">
        <v>3</v>
      </c>
      <c r="G9" s="21">
        <v>189</v>
      </c>
      <c r="H9" s="16"/>
      <c r="I9" s="17"/>
      <c r="J9" s="3"/>
      <c r="K9" s="172"/>
      <c r="L9" s="173"/>
      <c r="M9" s="18">
        <v>1</v>
      </c>
      <c r="N9" s="19">
        <v>144</v>
      </c>
      <c r="O9" s="20">
        <v>43</v>
      </c>
      <c r="P9" s="20">
        <v>2</v>
      </c>
      <c r="Q9" s="21">
        <v>187</v>
      </c>
      <c r="R9" s="16"/>
      <c r="S9" s="17"/>
    </row>
    <row r="10" spans="1:19" ht="9.75" customHeight="1">
      <c r="A10" s="174" t="s">
        <v>38</v>
      </c>
      <c r="B10" s="175"/>
      <c r="C10" s="22"/>
      <c r="D10" s="23"/>
      <c r="E10" s="23"/>
      <c r="F10" s="23"/>
      <c r="G10" s="24" t="s">
        <v>22</v>
      </c>
      <c r="H10" s="16"/>
      <c r="I10" s="25"/>
      <c r="J10" s="3"/>
      <c r="K10" s="174" t="s">
        <v>38</v>
      </c>
      <c r="L10" s="175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74"/>
      <c r="B11" s="175"/>
      <c r="C11" s="26"/>
      <c r="D11" s="27"/>
      <c r="E11" s="27"/>
      <c r="F11" s="27"/>
      <c r="G11" s="28" t="s">
        <v>22</v>
      </c>
      <c r="H11" s="16"/>
      <c r="I11" s="166">
        <v>2</v>
      </c>
      <c r="J11" s="3"/>
      <c r="K11" s="174"/>
      <c r="L11" s="175"/>
      <c r="M11" s="26"/>
      <c r="N11" s="27"/>
      <c r="O11" s="27"/>
      <c r="P11" s="27"/>
      <c r="Q11" s="28" t="s">
        <v>22</v>
      </c>
      <c r="R11" s="16"/>
      <c r="S11" s="166">
        <v>0</v>
      </c>
    </row>
    <row r="12" spans="1:19" ht="15.75" customHeight="1" thickBot="1">
      <c r="A12" s="168">
        <v>19961</v>
      </c>
      <c r="B12" s="169"/>
      <c r="C12" s="29" t="s">
        <v>17</v>
      </c>
      <c r="D12" s="30">
        <v>286</v>
      </c>
      <c r="E12" s="31">
        <v>130</v>
      </c>
      <c r="F12" s="32">
        <v>7</v>
      </c>
      <c r="G12" s="33">
        <v>416</v>
      </c>
      <c r="H12" s="34"/>
      <c r="I12" s="167"/>
      <c r="J12" s="3"/>
      <c r="K12" s="168">
        <v>10206</v>
      </c>
      <c r="L12" s="169"/>
      <c r="M12" s="29" t="s">
        <v>17</v>
      </c>
      <c r="N12" s="30">
        <v>289</v>
      </c>
      <c r="O12" s="31">
        <v>106</v>
      </c>
      <c r="P12" s="32">
        <v>5</v>
      </c>
      <c r="Q12" s="33">
        <v>395</v>
      </c>
      <c r="R12" s="34"/>
      <c r="S12" s="167"/>
    </row>
    <row r="13" spans="1:19" ht="12.75" customHeight="1" thickTop="1">
      <c r="A13" s="170" t="s">
        <v>72</v>
      </c>
      <c r="B13" s="171"/>
      <c r="C13" s="35">
        <v>1</v>
      </c>
      <c r="D13" s="36">
        <v>146</v>
      </c>
      <c r="E13" s="37">
        <v>71</v>
      </c>
      <c r="F13" s="37">
        <v>1</v>
      </c>
      <c r="G13" s="38">
        <v>217</v>
      </c>
      <c r="H13" s="16"/>
      <c r="I13" s="17"/>
      <c r="J13" s="3"/>
      <c r="K13" s="170" t="s">
        <v>73</v>
      </c>
      <c r="L13" s="171"/>
      <c r="M13" s="12">
        <v>2</v>
      </c>
      <c r="N13" s="36">
        <v>140</v>
      </c>
      <c r="O13" s="37">
        <v>79</v>
      </c>
      <c r="P13" s="37">
        <v>1</v>
      </c>
      <c r="Q13" s="38">
        <v>219</v>
      </c>
      <c r="R13" s="16"/>
      <c r="S13" s="17"/>
    </row>
    <row r="14" spans="1:19" ht="12.75" customHeight="1">
      <c r="A14" s="172"/>
      <c r="B14" s="173"/>
      <c r="C14" s="18">
        <v>2</v>
      </c>
      <c r="D14" s="19">
        <v>152</v>
      </c>
      <c r="E14" s="20">
        <v>78</v>
      </c>
      <c r="F14" s="20">
        <v>2</v>
      </c>
      <c r="G14" s="21">
        <v>230</v>
      </c>
      <c r="H14" s="16"/>
      <c r="I14" s="17"/>
      <c r="J14" s="3"/>
      <c r="K14" s="172"/>
      <c r="L14" s="173"/>
      <c r="M14" s="18">
        <v>1</v>
      </c>
      <c r="N14" s="19">
        <v>132</v>
      </c>
      <c r="O14" s="20">
        <v>45</v>
      </c>
      <c r="P14" s="20">
        <v>6</v>
      </c>
      <c r="Q14" s="21">
        <v>177</v>
      </c>
      <c r="R14" s="16"/>
      <c r="S14" s="17"/>
    </row>
    <row r="15" spans="1:19" ht="9.75" customHeight="1">
      <c r="A15" s="174" t="s">
        <v>38</v>
      </c>
      <c r="B15" s="175"/>
      <c r="C15" s="22"/>
      <c r="D15" s="23"/>
      <c r="E15" s="23"/>
      <c r="F15" s="23"/>
      <c r="G15" s="24" t="s">
        <v>22</v>
      </c>
      <c r="H15" s="16"/>
      <c r="I15" s="25"/>
      <c r="J15" s="3"/>
      <c r="K15" s="174" t="s">
        <v>74</v>
      </c>
      <c r="L15" s="175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74"/>
      <c r="B16" s="175"/>
      <c r="C16" s="26"/>
      <c r="D16" s="27"/>
      <c r="E16" s="27"/>
      <c r="F16" s="27"/>
      <c r="G16" s="39" t="s">
        <v>22</v>
      </c>
      <c r="H16" s="16"/>
      <c r="I16" s="166">
        <v>2</v>
      </c>
      <c r="J16" s="3"/>
      <c r="K16" s="174"/>
      <c r="L16" s="175"/>
      <c r="M16" s="26"/>
      <c r="N16" s="27"/>
      <c r="O16" s="27"/>
      <c r="P16" s="27"/>
      <c r="Q16" s="39" t="s">
        <v>22</v>
      </c>
      <c r="R16" s="16"/>
      <c r="S16" s="166">
        <v>0</v>
      </c>
    </row>
    <row r="17" spans="1:19" ht="15.75" customHeight="1" thickBot="1">
      <c r="A17" s="168">
        <v>20384</v>
      </c>
      <c r="B17" s="169"/>
      <c r="C17" s="29" t="s">
        <v>17</v>
      </c>
      <c r="D17" s="30">
        <v>298</v>
      </c>
      <c r="E17" s="31">
        <v>149</v>
      </c>
      <c r="F17" s="32">
        <v>3</v>
      </c>
      <c r="G17" s="33">
        <v>447</v>
      </c>
      <c r="H17" s="34"/>
      <c r="I17" s="167"/>
      <c r="J17" s="3"/>
      <c r="K17" s="168">
        <v>1238</v>
      </c>
      <c r="L17" s="169"/>
      <c r="M17" s="29" t="s">
        <v>17</v>
      </c>
      <c r="N17" s="30">
        <v>272</v>
      </c>
      <c r="O17" s="31">
        <v>124</v>
      </c>
      <c r="P17" s="32">
        <v>7</v>
      </c>
      <c r="Q17" s="33">
        <v>396</v>
      </c>
      <c r="R17" s="34"/>
      <c r="S17" s="167"/>
    </row>
    <row r="18" spans="1:19" ht="12.75" customHeight="1" thickTop="1">
      <c r="A18" s="170" t="s">
        <v>75</v>
      </c>
      <c r="B18" s="171"/>
      <c r="C18" s="35">
        <v>1</v>
      </c>
      <c r="D18" s="36">
        <v>134</v>
      </c>
      <c r="E18" s="37">
        <v>54</v>
      </c>
      <c r="F18" s="37">
        <v>4</v>
      </c>
      <c r="G18" s="38">
        <v>188</v>
      </c>
      <c r="H18" s="16"/>
      <c r="I18" s="17"/>
      <c r="J18" s="3"/>
      <c r="K18" s="170" t="s">
        <v>73</v>
      </c>
      <c r="L18" s="171"/>
      <c r="M18" s="12">
        <v>2</v>
      </c>
      <c r="N18" s="36">
        <v>162</v>
      </c>
      <c r="O18" s="37">
        <v>61</v>
      </c>
      <c r="P18" s="37">
        <v>1</v>
      </c>
      <c r="Q18" s="38">
        <v>223</v>
      </c>
      <c r="R18" s="16"/>
      <c r="S18" s="17"/>
    </row>
    <row r="19" spans="1:19" ht="12.75" customHeight="1">
      <c r="A19" s="172"/>
      <c r="B19" s="173"/>
      <c r="C19" s="18">
        <v>2</v>
      </c>
      <c r="D19" s="19">
        <v>150</v>
      </c>
      <c r="E19" s="20">
        <v>60</v>
      </c>
      <c r="F19" s="20">
        <v>3</v>
      </c>
      <c r="G19" s="21">
        <v>210</v>
      </c>
      <c r="H19" s="16"/>
      <c r="I19" s="17"/>
      <c r="J19" s="3"/>
      <c r="K19" s="172"/>
      <c r="L19" s="173"/>
      <c r="M19" s="18">
        <v>1</v>
      </c>
      <c r="N19" s="19">
        <v>141</v>
      </c>
      <c r="O19" s="20">
        <v>71</v>
      </c>
      <c r="P19" s="20">
        <v>0</v>
      </c>
      <c r="Q19" s="21">
        <v>212</v>
      </c>
      <c r="R19" s="16"/>
      <c r="S19" s="17"/>
    </row>
    <row r="20" spans="1:19" ht="9.75" customHeight="1">
      <c r="A20" s="174" t="s">
        <v>76</v>
      </c>
      <c r="B20" s="175"/>
      <c r="C20" s="22"/>
      <c r="D20" s="23"/>
      <c r="E20" s="23"/>
      <c r="F20" s="23"/>
      <c r="G20" s="24" t="s">
        <v>22</v>
      </c>
      <c r="H20" s="16"/>
      <c r="I20" s="25"/>
      <c r="J20" s="3"/>
      <c r="K20" s="174" t="s">
        <v>77</v>
      </c>
      <c r="L20" s="175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74"/>
      <c r="B21" s="175"/>
      <c r="C21" s="26"/>
      <c r="D21" s="27"/>
      <c r="E21" s="27"/>
      <c r="F21" s="27"/>
      <c r="G21" s="39" t="s">
        <v>22</v>
      </c>
      <c r="H21" s="16"/>
      <c r="I21" s="166">
        <v>0</v>
      </c>
      <c r="J21" s="3"/>
      <c r="K21" s="174"/>
      <c r="L21" s="175"/>
      <c r="M21" s="26"/>
      <c r="N21" s="27"/>
      <c r="O21" s="27"/>
      <c r="P21" s="27"/>
      <c r="Q21" s="39" t="s">
        <v>22</v>
      </c>
      <c r="R21" s="16"/>
      <c r="S21" s="166">
        <v>2</v>
      </c>
    </row>
    <row r="22" spans="1:19" ht="15.75" customHeight="1" thickBot="1">
      <c r="A22" s="168">
        <v>4431</v>
      </c>
      <c r="B22" s="169"/>
      <c r="C22" s="29" t="s">
        <v>17</v>
      </c>
      <c r="D22" s="30">
        <v>284</v>
      </c>
      <c r="E22" s="31">
        <v>114</v>
      </c>
      <c r="F22" s="32">
        <v>7</v>
      </c>
      <c r="G22" s="33">
        <v>398</v>
      </c>
      <c r="H22" s="34"/>
      <c r="I22" s="167"/>
      <c r="J22" s="3"/>
      <c r="K22" s="168">
        <v>1192</v>
      </c>
      <c r="L22" s="169"/>
      <c r="M22" s="29" t="s">
        <v>17</v>
      </c>
      <c r="N22" s="30">
        <v>303</v>
      </c>
      <c r="O22" s="31">
        <v>132</v>
      </c>
      <c r="P22" s="32">
        <v>1</v>
      </c>
      <c r="Q22" s="33">
        <v>435</v>
      </c>
      <c r="R22" s="34"/>
      <c r="S22" s="167"/>
    </row>
    <row r="23" spans="1:19" ht="12.75" customHeight="1" thickTop="1">
      <c r="A23" s="170" t="s">
        <v>78</v>
      </c>
      <c r="B23" s="171"/>
      <c r="C23" s="35">
        <v>1</v>
      </c>
      <c r="D23" s="36">
        <v>138</v>
      </c>
      <c r="E23" s="37">
        <v>41</v>
      </c>
      <c r="F23" s="37">
        <v>7</v>
      </c>
      <c r="G23" s="38">
        <v>179</v>
      </c>
      <c r="H23" s="16"/>
      <c r="I23" s="17"/>
      <c r="J23" s="3"/>
      <c r="K23" s="170" t="s">
        <v>79</v>
      </c>
      <c r="L23" s="171"/>
      <c r="M23" s="12">
        <v>2</v>
      </c>
      <c r="N23" s="36">
        <v>136</v>
      </c>
      <c r="O23" s="37">
        <v>51</v>
      </c>
      <c r="P23" s="37">
        <v>5</v>
      </c>
      <c r="Q23" s="38">
        <v>187</v>
      </c>
      <c r="R23" s="16"/>
      <c r="S23" s="17"/>
    </row>
    <row r="24" spans="1:19" ht="12.75" customHeight="1">
      <c r="A24" s="172"/>
      <c r="B24" s="173"/>
      <c r="C24" s="18">
        <v>2</v>
      </c>
      <c r="D24" s="19">
        <v>126</v>
      </c>
      <c r="E24" s="20">
        <v>45</v>
      </c>
      <c r="F24" s="20">
        <v>6</v>
      </c>
      <c r="G24" s="21">
        <v>171</v>
      </c>
      <c r="H24" s="16"/>
      <c r="I24" s="17"/>
      <c r="J24" s="3"/>
      <c r="K24" s="172"/>
      <c r="L24" s="173"/>
      <c r="M24" s="18">
        <v>1</v>
      </c>
      <c r="N24" s="19">
        <v>129</v>
      </c>
      <c r="O24" s="20">
        <v>63</v>
      </c>
      <c r="P24" s="20">
        <v>0</v>
      </c>
      <c r="Q24" s="21">
        <v>192</v>
      </c>
      <c r="R24" s="16"/>
      <c r="S24" s="17"/>
    </row>
    <row r="25" spans="1:19" ht="9.75" customHeight="1">
      <c r="A25" s="174" t="s">
        <v>80</v>
      </c>
      <c r="B25" s="175"/>
      <c r="C25" s="22"/>
      <c r="D25" s="23"/>
      <c r="E25" s="23"/>
      <c r="F25" s="23"/>
      <c r="G25" s="24" t="s">
        <v>22</v>
      </c>
      <c r="H25" s="16"/>
      <c r="I25" s="25"/>
      <c r="J25" s="3"/>
      <c r="K25" s="174" t="s">
        <v>81</v>
      </c>
      <c r="L25" s="175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74"/>
      <c r="B26" s="175"/>
      <c r="C26" s="26"/>
      <c r="D26" s="27"/>
      <c r="E26" s="27"/>
      <c r="F26" s="27"/>
      <c r="G26" s="39" t="s">
        <v>22</v>
      </c>
      <c r="H26" s="16"/>
      <c r="I26" s="166">
        <v>0</v>
      </c>
      <c r="J26" s="3"/>
      <c r="K26" s="174"/>
      <c r="L26" s="175"/>
      <c r="M26" s="26"/>
      <c r="N26" s="27"/>
      <c r="O26" s="27"/>
      <c r="P26" s="27"/>
      <c r="Q26" s="39" t="s">
        <v>22</v>
      </c>
      <c r="R26" s="16"/>
      <c r="S26" s="166">
        <v>2</v>
      </c>
    </row>
    <row r="27" spans="1:19" ht="15.75" customHeight="1" thickBot="1">
      <c r="A27" s="168">
        <v>16267</v>
      </c>
      <c r="B27" s="169"/>
      <c r="C27" s="29" t="s">
        <v>17</v>
      </c>
      <c r="D27" s="30">
        <v>264</v>
      </c>
      <c r="E27" s="31">
        <v>86</v>
      </c>
      <c r="F27" s="32">
        <v>13</v>
      </c>
      <c r="G27" s="33">
        <v>350</v>
      </c>
      <c r="H27" s="34"/>
      <c r="I27" s="167"/>
      <c r="J27" s="3"/>
      <c r="K27" s="168">
        <v>17967</v>
      </c>
      <c r="L27" s="169"/>
      <c r="M27" s="29" t="s">
        <v>17</v>
      </c>
      <c r="N27" s="30">
        <v>265</v>
      </c>
      <c r="O27" s="31">
        <v>114</v>
      </c>
      <c r="P27" s="32">
        <v>5</v>
      </c>
      <c r="Q27" s="33">
        <v>379</v>
      </c>
      <c r="R27" s="34"/>
      <c r="S27" s="167"/>
    </row>
    <row r="28" spans="1:19" ht="12.75" customHeight="1" thickTop="1">
      <c r="A28" s="170" t="s">
        <v>70</v>
      </c>
      <c r="B28" s="171"/>
      <c r="C28" s="35">
        <v>1</v>
      </c>
      <c r="D28" s="36">
        <v>139</v>
      </c>
      <c r="E28" s="37">
        <v>69</v>
      </c>
      <c r="F28" s="37">
        <v>2</v>
      </c>
      <c r="G28" s="38">
        <v>208</v>
      </c>
      <c r="H28" s="16"/>
      <c r="I28" s="17"/>
      <c r="J28" s="3"/>
      <c r="K28" s="170" t="s">
        <v>73</v>
      </c>
      <c r="L28" s="171"/>
      <c r="M28" s="12">
        <v>2</v>
      </c>
      <c r="N28" s="36">
        <v>126</v>
      </c>
      <c r="O28" s="37">
        <v>68</v>
      </c>
      <c r="P28" s="37">
        <v>2</v>
      </c>
      <c r="Q28" s="38">
        <v>194</v>
      </c>
      <c r="R28" s="16"/>
      <c r="S28" s="17"/>
    </row>
    <row r="29" spans="1:19" ht="12.75" customHeight="1">
      <c r="A29" s="172"/>
      <c r="B29" s="173"/>
      <c r="C29" s="18">
        <v>2</v>
      </c>
      <c r="D29" s="19">
        <v>131</v>
      </c>
      <c r="E29" s="20">
        <v>71</v>
      </c>
      <c r="F29" s="20">
        <v>4</v>
      </c>
      <c r="G29" s="21">
        <v>202</v>
      </c>
      <c r="H29" s="16"/>
      <c r="I29" s="17"/>
      <c r="J29" s="3"/>
      <c r="K29" s="172"/>
      <c r="L29" s="173"/>
      <c r="M29" s="18">
        <v>1</v>
      </c>
      <c r="N29" s="19">
        <v>129</v>
      </c>
      <c r="O29" s="20">
        <v>82</v>
      </c>
      <c r="P29" s="20">
        <v>0</v>
      </c>
      <c r="Q29" s="21">
        <v>211</v>
      </c>
      <c r="R29" s="16"/>
      <c r="S29" s="17"/>
    </row>
    <row r="30" spans="1:19" ht="9.75" customHeight="1">
      <c r="A30" s="174" t="s">
        <v>41</v>
      </c>
      <c r="B30" s="175"/>
      <c r="C30" s="22"/>
      <c r="D30" s="23"/>
      <c r="E30" s="23"/>
      <c r="F30" s="23"/>
      <c r="G30" s="24" t="s">
        <v>22</v>
      </c>
      <c r="H30" s="16"/>
      <c r="I30" s="25"/>
      <c r="J30" s="3"/>
      <c r="K30" s="174" t="s">
        <v>30</v>
      </c>
      <c r="L30" s="175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74"/>
      <c r="B31" s="175"/>
      <c r="C31" s="26"/>
      <c r="D31" s="27"/>
      <c r="E31" s="27"/>
      <c r="F31" s="27"/>
      <c r="G31" s="39" t="s">
        <v>22</v>
      </c>
      <c r="H31" s="16"/>
      <c r="I31" s="166">
        <v>2</v>
      </c>
      <c r="J31" s="3"/>
      <c r="K31" s="174"/>
      <c r="L31" s="175"/>
      <c r="M31" s="26"/>
      <c r="N31" s="27"/>
      <c r="O31" s="27"/>
      <c r="P31" s="27"/>
      <c r="Q31" s="39" t="s">
        <v>22</v>
      </c>
      <c r="R31" s="16"/>
      <c r="S31" s="166">
        <v>0</v>
      </c>
    </row>
    <row r="32" spans="1:19" ht="15.75" customHeight="1" thickBot="1">
      <c r="A32" s="168">
        <v>17844</v>
      </c>
      <c r="B32" s="169"/>
      <c r="C32" s="29" t="s">
        <v>17</v>
      </c>
      <c r="D32" s="30">
        <v>270</v>
      </c>
      <c r="E32" s="31">
        <v>140</v>
      </c>
      <c r="F32" s="32">
        <v>6</v>
      </c>
      <c r="G32" s="33">
        <v>410</v>
      </c>
      <c r="H32" s="34"/>
      <c r="I32" s="167"/>
      <c r="J32" s="3"/>
      <c r="K32" s="168">
        <v>23177</v>
      </c>
      <c r="L32" s="169"/>
      <c r="M32" s="29" t="s">
        <v>17</v>
      </c>
      <c r="N32" s="30">
        <v>255</v>
      </c>
      <c r="O32" s="31">
        <v>150</v>
      </c>
      <c r="P32" s="32">
        <v>2</v>
      </c>
      <c r="Q32" s="33">
        <v>405</v>
      </c>
      <c r="R32" s="34"/>
      <c r="S32" s="167"/>
    </row>
    <row r="33" spans="1:19" ht="12.75" customHeight="1" thickTop="1">
      <c r="A33" s="170" t="s">
        <v>82</v>
      </c>
      <c r="B33" s="171"/>
      <c r="C33" s="35">
        <v>1</v>
      </c>
      <c r="D33" s="36">
        <v>149</v>
      </c>
      <c r="E33" s="37">
        <v>77</v>
      </c>
      <c r="F33" s="37">
        <v>1</v>
      </c>
      <c r="G33" s="38">
        <v>226</v>
      </c>
      <c r="H33" s="16"/>
      <c r="I33" s="17"/>
      <c r="J33" s="3"/>
      <c r="K33" s="170" t="s">
        <v>73</v>
      </c>
      <c r="L33" s="171"/>
      <c r="M33" s="12">
        <v>2</v>
      </c>
      <c r="N33" s="36">
        <v>148</v>
      </c>
      <c r="O33" s="37">
        <v>43</v>
      </c>
      <c r="P33" s="37">
        <v>5</v>
      </c>
      <c r="Q33" s="38">
        <v>191</v>
      </c>
      <c r="R33" s="16"/>
      <c r="S33" s="17"/>
    </row>
    <row r="34" spans="1:19" ht="12.75" customHeight="1">
      <c r="A34" s="172"/>
      <c r="B34" s="173"/>
      <c r="C34" s="18">
        <v>2</v>
      </c>
      <c r="D34" s="19">
        <v>154</v>
      </c>
      <c r="E34" s="20">
        <v>54</v>
      </c>
      <c r="F34" s="20">
        <v>1</v>
      </c>
      <c r="G34" s="21">
        <v>208</v>
      </c>
      <c r="H34" s="16"/>
      <c r="I34" s="17"/>
      <c r="J34" s="3"/>
      <c r="K34" s="172"/>
      <c r="L34" s="173"/>
      <c r="M34" s="18">
        <v>1</v>
      </c>
      <c r="N34" s="19">
        <v>139</v>
      </c>
      <c r="O34" s="20">
        <v>54</v>
      </c>
      <c r="P34" s="20">
        <v>5</v>
      </c>
      <c r="Q34" s="21">
        <v>193</v>
      </c>
      <c r="R34" s="16"/>
      <c r="S34" s="17"/>
    </row>
    <row r="35" spans="1:19" ht="9.75" customHeight="1">
      <c r="A35" s="174" t="s">
        <v>38</v>
      </c>
      <c r="B35" s="175"/>
      <c r="C35" s="22"/>
      <c r="D35" s="23"/>
      <c r="E35" s="23"/>
      <c r="F35" s="23"/>
      <c r="G35" s="24" t="s">
        <v>22</v>
      </c>
      <c r="H35" s="16"/>
      <c r="I35" s="25"/>
      <c r="J35" s="3"/>
      <c r="K35" s="174" t="s">
        <v>41</v>
      </c>
      <c r="L35" s="175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74"/>
      <c r="B36" s="175"/>
      <c r="C36" s="26"/>
      <c r="D36" s="27"/>
      <c r="E36" s="27"/>
      <c r="F36" s="27"/>
      <c r="G36" s="39" t="s">
        <v>22</v>
      </c>
      <c r="H36" s="16"/>
      <c r="I36" s="166">
        <v>2</v>
      </c>
      <c r="J36" s="3"/>
      <c r="K36" s="174"/>
      <c r="L36" s="175"/>
      <c r="M36" s="26"/>
      <c r="N36" s="27"/>
      <c r="O36" s="27"/>
      <c r="P36" s="27"/>
      <c r="Q36" s="39" t="s">
        <v>22</v>
      </c>
      <c r="R36" s="16"/>
      <c r="S36" s="166">
        <v>0</v>
      </c>
    </row>
    <row r="37" spans="1:19" ht="15.75" customHeight="1" thickBot="1">
      <c r="A37" s="168">
        <v>1314</v>
      </c>
      <c r="B37" s="169"/>
      <c r="C37" s="29" t="s">
        <v>17</v>
      </c>
      <c r="D37" s="30">
        <v>303</v>
      </c>
      <c r="E37" s="31">
        <v>131</v>
      </c>
      <c r="F37" s="32">
        <v>2</v>
      </c>
      <c r="G37" s="33">
        <v>434</v>
      </c>
      <c r="H37" s="34"/>
      <c r="I37" s="167"/>
      <c r="J37" s="3"/>
      <c r="K37" s="168">
        <v>18519</v>
      </c>
      <c r="L37" s="169"/>
      <c r="M37" s="29" t="s">
        <v>17</v>
      </c>
      <c r="N37" s="30">
        <v>287</v>
      </c>
      <c r="O37" s="31">
        <v>97</v>
      </c>
      <c r="P37" s="32">
        <v>10</v>
      </c>
      <c r="Q37" s="33">
        <v>384</v>
      </c>
      <c r="R37" s="34"/>
      <c r="S37" s="167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1705</v>
      </c>
      <c r="E39" s="44">
        <v>750</v>
      </c>
      <c r="F39" s="45">
        <v>38</v>
      </c>
      <c r="G39" s="46">
        <v>2455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1671</v>
      </c>
      <c r="O39" s="44">
        <v>723</v>
      </c>
      <c r="P39" s="45">
        <v>30</v>
      </c>
      <c r="Q39" s="46">
        <v>2394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157" t="s">
        <v>72</v>
      </c>
      <c r="D41" s="157"/>
      <c r="E41" s="157"/>
      <c r="F41" s="3"/>
      <c r="G41" s="158" t="s">
        <v>44</v>
      </c>
      <c r="H41" s="159"/>
      <c r="I41" s="51">
        <v>12</v>
      </c>
      <c r="J41" s="3"/>
      <c r="K41" s="49"/>
      <c r="L41" s="50" t="s">
        <v>43</v>
      </c>
      <c r="M41" s="157"/>
      <c r="N41" s="157"/>
      <c r="O41" s="157"/>
      <c r="P41" s="3"/>
      <c r="Q41" s="158" t="s">
        <v>44</v>
      </c>
      <c r="R41" s="159"/>
      <c r="S41" s="51">
        <v>4</v>
      </c>
    </row>
    <row r="42" spans="1:19" ht="19.5" customHeight="1">
      <c r="A42" s="52"/>
      <c r="B42" s="53" t="s">
        <v>45</v>
      </c>
      <c r="C42" s="160"/>
      <c r="D42" s="160"/>
      <c r="E42" s="160"/>
      <c r="F42" s="54"/>
      <c r="G42" s="54"/>
      <c r="H42" s="54"/>
      <c r="I42" s="54"/>
      <c r="J42" s="54"/>
      <c r="K42" s="52"/>
      <c r="L42" s="53" t="s">
        <v>45</v>
      </c>
      <c r="M42" s="160"/>
      <c r="N42" s="160"/>
      <c r="O42" s="160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161"/>
      <c r="D43" s="161"/>
      <c r="E43" s="161"/>
      <c r="F43" s="161"/>
      <c r="G43" s="161"/>
      <c r="H43" s="161"/>
      <c r="I43" s="53"/>
      <c r="J43" s="53"/>
      <c r="K43" s="53" t="s">
        <v>48</v>
      </c>
      <c r="L43" s="162"/>
      <c r="M43" s="162"/>
      <c r="N43" s="57"/>
      <c r="O43" s="53" t="s">
        <v>45</v>
      </c>
      <c r="P43" s="163"/>
      <c r="Q43" s="163"/>
      <c r="R43" s="163"/>
      <c r="S43" s="163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61" t="s">
        <v>50</v>
      </c>
      <c r="C46" s="164" t="s">
        <v>83</v>
      </c>
      <c r="D46" s="164"/>
      <c r="I46" s="61" t="s">
        <v>52</v>
      </c>
      <c r="J46" s="165">
        <v>20</v>
      </c>
      <c r="K46" s="165"/>
    </row>
    <row r="47" spans="2:19" ht="19.5" customHeight="1">
      <c r="B47" s="61" t="s">
        <v>53</v>
      </c>
      <c r="C47" s="154" t="s">
        <v>54</v>
      </c>
      <c r="D47" s="154"/>
      <c r="I47" s="61" t="s">
        <v>55</v>
      </c>
      <c r="J47" s="155">
        <v>2</v>
      </c>
      <c r="K47" s="155"/>
      <c r="P47" s="61" t="s">
        <v>56</v>
      </c>
      <c r="Q47" s="156"/>
      <c r="R47" s="156"/>
      <c r="S47" s="156"/>
    </row>
    <row r="48" ht="9.75" customHeight="1"/>
    <row r="49" spans="1:19" ht="15" customHeight="1">
      <c r="A49" s="134" t="s">
        <v>57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6"/>
    </row>
    <row r="50" spans="1:19" ht="90" customHeight="1">
      <c r="A50" s="137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9"/>
    </row>
    <row r="51" ht="4.5" customHeight="1"/>
    <row r="52" spans="1:19" ht="15" customHeight="1">
      <c r="A52" s="151" t="s">
        <v>58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3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142"/>
      <c r="C57" s="143"/>
      <c r="D57" s="82"/>
      <c r="E57" s="142"/>
      <c r="F57" s="144"/>
      <c r="G57" s="144"/>
      <c r="H57" s="143"/>
      <c r="I57" s="82"/>
      <c r="J57" s="83"/>
      <c r="K57" s="84"/>
      <c r="L57" s="142"/>
      <c r="M57" s="143"/>
      <c r="N57" s="82"/>
      <c r="O57" s="142"/>
      <c r="P57" s="144"/>
      <c r="Q57" s="144"/>
      <c r="R57" s="143"/>
      <c r="S57" s="85"/>
    </row>
    <row r="58" spans="1:19" ht="18" customHeight="1">
      <c r="A58" s="81"/>
      <c r="B58" s="142"/>
      <c r="C58" s="143"/>
      <c r="D58" s="82"/>
      <c r="E58" s="142"/>
      <c r="F58" s="144"/>
      <c r="G58" s="144"/>
      <c r="H58" s="143"/>
      <c r="I58" s="82"/>
      <c r="J58" s="83"/>
      <c r="K58" s="84"/>
      <c r="L58" s="142"/>
      <c r="M58" s="143"/>
      <c r="N58" s="82"/>
      <c r="O58" s="142"/>
      <c r="P58" s="144"/>
      <c r="Q58" s="144"/>
      <c r="R58" s="143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45" t="s">
        <v>64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</row>
    <row r="62" spans="1:19" ht="90" customHeight="1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0"/>
    </row>
    <row r="63" ht="4.5" customHeight="1"/>
    <row r="64" spans="1:19" ht="15" customHeight="1">
      <c r="A64" s="134" t="s">
        <v>65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6"/>
    </row>
    <row r="65" spans="1:19" ht="90" customHeight="1">
      <c r="A65" s="137" t="s">
        <v>84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9"/>
    </row>
    <row r="66" spans="1:8" ht="30" customHeight="1">
      <c r="A66" s="140" t="s">
        <v>66</v>
      </c>
      <c r="B66" s="140"/>
      <c r="C66" s="141"/>
      <c r="D66" s="141"/>
      <c r="E66" s="141"/>
      <c r="F66" s="141"/>
      <c r="G66" s="141"/>
      <c r="H66" s="141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K23" sqref="K23:L24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83" t="s">
        <v>0</v>
      </c>
      <c r="C1" s="183"/>
      <c r="D1" s="185" t="s">
        <v>1</v>
      </c>
      <c r="E1" s="185"/>
      <c r="F1" s="185"/>
      <c r="G1" s="185"/>
      <c r="H1" s="185"/>
      <c r="I1" s="185"/>
      <c r="K1" s="1" t="s">
        <v>2</v>
      </c>
      <c r="L1" s="186" t="s">
        <v>85</v>
      </c>
      <c r="M1" s="186"/>
      <c r="N1" s="186"/>
      <c r="O1" s="187" t="s">
        <v>4</v>
      </c>
      <c r="P1" s="187"/>
      <c r="Q1" s="188">
        <v>42494</v>
      </c>
      <c r="R1" s="188"/>
      <c r="S1" s="188"/>
    </row>
    <row r="2" spans="2:3" ht="9.75" customHeight="1" thickBot="1">
      <c r="B2" s="184"/>
      <c r="C2" s="184"/>
    </row>
    <row r="3" spans="1:19" ht="18.75" thickBot="1">
      <c r="A3" s="2" t="s">
        <v>5</v>
      </c>
      <c r="B3" s="189" t="s">
        <v>86</v>
      </c>
      <c r="C3" s="190"/>
      <c r="D3" s="190"/>
      <c r="E3" s="190"/>
      <c r="F3" s="190"/>
      <c r="G3" s="190"/>
      <c r="H3" s="190"/>
      <c r="I3" s="191"/>
      <c r="J3" s="3"/>
      <c r="K3" s="2" t="s">
        <v>7</v>
      </c>
      <c r="L3" s="189" t="s">
        <v>87</v>
      </c>
      <c r="M3" s="190"/>
      <c r="N3" s="190"/>
      <c r="O3" s="190"/>
      <c r="P3" s="190"/>
      <c r="Q3" s="190"/>
      <c r="R3" s="190"/>
      <c r="S3" s="191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92" t="s">
        <v>9</v>
      </c>
      <c r="B5" s="193"/>
      <c r="C5" s="194" t="s">
        <v>10</v>
      </c>
      <c r="D5" s="178" t="s">
        <v>11</v>
      </c>
      <c r="E5" s="179"/>
      <c r="F5" s="179"/>
      <c r="G5" s="180"/>
      <c r="H5" s="4"/>
      <c r="I5" s="5" t="s">
        <v>12</v>
      </c>
      <c r="J5" s="3"/>
      <c r="K5" s="192" t="s">
        <v>9</v>
      </c>
      <c r="L5" s="193"/>
      <c r="M5" s="194" t="s">
        <v>10</v>
      </c>
      <c r="N5" s="178" t="s">
        <v>11</v>
      </c>
      <c r="O5" s="179"/>
      <c r="P5" s="179"/>
      <c r="Q5" s="180"/>
      <c r="R5" s="4"/>
      <c r="S5" s="5" t="s">
        <v>12</v>
      </c>
    </row>
    <row r="6" spans="1:19" ht="12.75" customHeight="1">
      <c r="A6" s="181" t="s">
        <v>13</v>
      </c>
      <c r="B6" s="182"/>
      <c r="C6" s="195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81" t="s">
        <v>13</v>
      </c>
      <c r="L6" s="182"/>
      <c r="M6" s="195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76" t="s">
        <v>88</v>
      </c>
      <c r="B8" s="177"/>
      <c r="C8" s="12">
        <v>1</v>
      </c>
      <c r="D8" s="13">
        <v>133</v>
      </c>
      <c r="E8" s="14">
        <v>60</v>
      </c>
      <c r="F8" s="14">
        <v>3</v>
      </c>
      <c r="G8" s="15">
        <v>193</v>
      </c>
      <c r="H8" s="16"/>
      <c r="I8" s="17"/>
      <c r="J8" s="3"/>
      <c r="K8" s="176" t="s">
        <v>89</v>
      </c>
      <c r="L8" s="177"/>
      <c r="M8" s="12">
        <v>2</v>
      </c>
      <c r="N8" s="13">
        <v>124</v>
      </c>
      <c r="O8" s="14">
        <v>72</v>
      </c>
      <c r="P8" s="14">
        <v>1</v>
      </c>
      <c r="Q8" s="15">
        <v>196</v>
      </c>
      <c r="R8" s="16"/>
      <c r="S8" s="17"/>
    </row>
    <row r="9" spans="1:19" ht="12.75" customHeight="1">
      <c r="A9" s="172"/>
      <c r="B9" s="173"/>
      <c r="C9" s="18">
        <v>2</v>
      </c>
      <c r="D9" s="19">
        <v>127</v>
      </c>
      <c r="E9" s="20">
        <v>60</v>
      </c>
      <c r="F9" s="20">
        <v>4</v>
      </c>
      <c r="G9" s="21">
        <v>187</v>
      </c>
      <c r="H9" s="16"/>
      <c r="I9" s="17"/>
      <c r="J9" s="3"/>
      <c r="K9" s="172"/>
      <c r="L9" s="173"/>
      <c r="M9" s="18">
        <v>1</v>
      </c>
      <c r="N9" s="19">
        <v>137</v>
      </c>
      <c r="O9" s="20">
        <v>44</v>
      </c>
      <c r="P9" s="20">
        <v>7</v>
      </c>
      <c r="Q9" s="21">
        <v>181</v>
      </c>
      <c r="R9" s="16"/>
      <c r="S9" s="17"/>
    </row>
    <row r="10" spans="1:19" ht="9.75" customHeight="1">
      <c r="A10" s="174" t="s">
        <v>81</v>
      </c>
      <c r="B10" s="175"/>
      <c r="C10" s="22"/>
      <c r="D10" s="23"/>
      <c r="E10" s="23"/>
      <c r="F10" s="23"/>
      <c r="G10" s="24" t="s">
        <v>22</v>
      </c>
      <c r="H10" s="16"/>
      <c r="I10" s="25"/>
      <c r="J10" s="3"/>
      <c r="K10" s="174" t="s">
        <v>41</v>
      </c>
      <c r="L10" s="175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74"/>
      <c r="B11" s="175"/>
      <c r="C11" s="26"/>
      <c r="D11" s="27"/>
      <c r="E11" s="27"/>
      <c r="F11" s="27"/>
      <c r="G11" s="28" t="s">
        <v>22</v>
      </c>
      <c r="H11" s="16"/>
      <c r="I11" s="166">
        <v>2</v>
      </c>
      <c r="J11" s="3"/>
      <c r="K11" s="174"/>
      <c r="L11" s="175"/>
      <c r="M11" s="26"/>
      <c r="N11" s="27"/>
      <c r="O11" s="27"/>
      <c r="P11" s="27"/>
      <c r="Q11" s="28" t="s">
        <v>22</v>
      </c>
      <c r="R11" s="16"/>
      <c r="S11" s="166">
        <v>0</v>
      </c>
    </row>
    <row r="12" spans="1:19" ht="15.75" customHeight="1" thickBot="1">
      <c r="A12" s="168">
        <v>5751</v>
      </c>
      <c r="B12" s="169"/>
      <c r="C12" s="29" t="s">
        <v>17</v>
      </c>
      <c r="D12" s="30">
        <v>260</v>
      </c>
      <c r="E12" s="31">
        <v>120</v>
      </c>
      <c r="F12" s="32">
        <v>7</v>
      </c>
      <c r="G12" s="33">
        <v>380</v>
      </c>
      <c r="H12" s="34"/>
      <c r="I12" s="167"/>
      <c r="J12" s="3"/>
      <c r="K12" s="168">
        <v>10387</v>
      </c>
      <c r="L12" s="169"/>
      <c r="M12" s="29" t="s">
        <v>17</v>
      </c>
      <c r="N12" s="30">
        <v>261</v>
      </c>
      <c r="O12" s="31">
        <v>116</v>
      </c>
      <c r="P12" s="32">
        <v>8</v>
      </c>
      <c r="Q12" s="33">
        <v>377</v>
      </c>
      <c r="R12" s="34"/>
      <c r="S12" s="167"/>
    </row>
    <row r="13" spans="1:19" ht="12.75" customHeight="1" thickTop="1">
      <c r="A13" s="170" t="s">
        <v>90</v>
      </c>
      <c r="B13" s="171"/>
      <c r="C13" s="35">
        <v>1</v>
      </c>
      <c r="D13" s="36">
        <v>132</v>
      </c>
      <c r="E13" s="37">
        <v>60</v>
      </c>
      <c r="F13" s="37">
        <v>7</v>
      </c>
      <c r="G13" s="38">
        <v>192</v>
      </c>
      <c r="H13" s="16"/>
      <c r="I13" s="17"/>
      <c r="J13" s="3"/>
      <c r="K13" s="170" t="s">
        <v>91</v>
      </c>
      <c r="L13" s="171"/>
      <c r="M13" s="12">
        <v>2</v>
      </c>
      <c r="N13" s="36">
        <v>143</v>
      </c>
      <c r="O13" s="37">
        <v>68</v>
      </c>
      <c r="P13" s="37">
        <v>0</v>
      </c>
      <c r="Q13" s="38">
        <v>211</v>
      </c>
      <c r="R13" s="16"/>
      <c r="S13" s="17"/>
    </row>
    <row r="14" spans="1:19" ht="12.75" customHeight="1">
      <c r="A14" s="172"/>
      <c r="B14" s="173"/>
      <c r="C14" s="18">
        <v>2</v>
      </c>
      <c r="D14" s="19">
        <v>123</v>
      </c>
      <c r="E14" s="20">
        <v>54</v>
      </c>
      <c r="F14" s="20">
        <v>4</v>
      </c>
      <c r="G14" s="21">
        <v>177</v>
      </c>
      <c r="H14" s="16"/>
      <c r="I14" s="17"/>
      <c r="J14" s="3"/>
      <c r="K14" s="172"/>
      <c r="L14" s="173"/>
      <c r="M14" s="18">
        <v>1</v>
      </c>
      <c r="N14" s="19">
        <v>141</v>
      </c>
      <c r="O14" s="20">
        <v>67</v>
      </c>
      <c r="P14" s="20">
        <v>0</v>
      </c>
      <c r="Q14" s="21">
        <v>208</v>
      </c>
      <c r="R14" s="16"/>
      <c r="S14" s="17"/>
    </row>
    <row r="15" spans="1:19" ht="9.75" customHeight="1">
      <c r="A15" s="174" t="s">
        <v>92</v>
      </c>
      <c r="B15" s="175"/>
      <c r="C15" s="22"/>
      <c r="D15" s="23"/>
      <c r="E15" s="23"/>
      <c r="F15" s="23"/>
      <c r="G15" s="24" t="s">
        <v>22</v>
      </c>
      <c r="H15" s="16"/>
      <c r="I15" s="25"/>
      <c r="J15" s="3"/>
      <c r="K15" s="174" t="s">
        <v>93</v>
      </c>
      <c r="L15" s="175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74"/>
      <c r="B16" s="175"/>
      <c r="C16" s="26"/>
      <c r="D16" s="27"/>
      <c r="E16" s="27"/>
      <c r="F16" s="27"/>
      <c r="G16" s="39" t="s">
        <v>22</v>
      </c>
      <c r="H16" s="16"/>
      <c r="I16" s="166">
        <v>0</v>
      </c>
      <c r="J16" s="3"/>
      <c r="K16" s="174"/>
      <c r="L16" s="175"/>
      <c r="M16" s="26"/>
      <c r="N16" s="27"/>
      <c r="O16" s="27"/>
      <c r="P16" s="27"/>
      <c r="Q16" s="39" t="s">
        <v>22</v>
      </c>
      <c r="R16" s="16"/>
      <c r="S16" s="166">
        <v>2</v>
      </c>
    </row>
    <row r="17" spans="1:19" ht="15.75" customHeight="1" thickBot="1">
      <c r="A17" s="168">
        <v>887</v>
      </c>
      <c r="B17" s="169"/>
      <c r="C17" s="29" t="s">
        <v>17</v>
      </c>
      <c r="D17" s="30">
        <v>255</v>
      </c>
      <c r="E17" s="31">
        <v>114</v>
      </c>
      <c r="F17" s="32">
        <v>11</v>
      </c>
      <c r="G17" s="33">
        <v>369</v>
      </c>
      <c r="H17" s="34"/>
      <c r="I17" s="167"/>
      <c r="J17" s="3"/>
      <c r="K17" s="168">
        <v>10041</v>
      </c>
      <c r="L17" s="169"/>
      <c r="M17" s="29" t="s">
        <v>17</v>
      </c>
      <c r="N17" s="30">
        <v>284</v>
      </c>
      <c r="O17" s="31">
        <v>135</v>
      </c>
      <c r="P17" s="32">
        <v>0</v>
      </c>
      <c r="Q17" s="33">
        <v>419</v>
      </c>
      <c r="R17" s="34"/>
      <c r="S17" s="167"/>
    </row>
    <row r="18" spans="1:19" ht="12.75" customHeight="1" thickTop="1">
      <c r="A18" s="170" t="s">
        <v>94</v>
      </c>
      <c r="B18" s="171"/>
      <c r="C18" s="35">
        <v>1</v>
      </c>
      <c r="D18" s="36">
        <v>136</v>
      </c>
      <c r="E18" s="37">
        <v>59</v>
      </c>
      <c r="F18" s="37">
        <v>1</v>
      </c>
      <c r="G18" s="38">
        <v>195</v>
      </c>
      <c r="H18" s="16"/>
      <c r="I18" s="17"/>
      <c r="J18" s="3"/>
      <c r="K18" s="170" t="s">
        <v>95</v>
      </c>
      <c r="L18" s="171"/>
      <c r="M18" s="12">
        <v>2</v>
      </c>
      <c r="N18" s="36">
        <v>142</v>
      </c>
      <c r="O18" s="37">
        <v>61</v>
      </c>
      <c r="P18" s="37">
        <v>6</v>
      </c>
      <c r="Q18" s="38">
        <v>203</v>
      </c>
      <c r="R18" s="16"/>
      <c r="S18" s="17"/>
    </row>
    <row r="19" spans="1:19" ht="12.75" customHeight="1">
      <c r="A19" s="172"/>
      <c r="B19" s="173"/>
      <c r="C19" s="18">
        <v>2</v>
      </c>
      <c r="D19" s="19">
        <v>137</v>
      </c>
      <c r="E19" s="20">
        <v>55</v>
      </c>
      <c r="F19" s="20">
        <v>5</v>
      </c>
      <c r="G19" s="21">
        <v>192</v>
      </c>
      <c r="H19" s="16"/>
      <c r="I19" s="17"/>
      <c r="J19" s="3"/>
      <c r="K19" s="172"/>
      <c r="L19" s="173"/>
      <c r="M19" s="18">
        <v>1</v>
      </c>
      <c r="N19" s="19">
        <v>127</v>
      </c>
      <c r="O19" s="20">
        <v>62</v>
      </c>
      <c r="P19" s="20">
        <v>5</v>
      </c>
      <c r="Q19" s="21">
        <v>189</v>
      </c>
      <c r="R19" s="16"/>
      <c r="S19" s="17"/>
    </row>
    <row r="20" spans="1:19" ht="9.75" customHeight="1">
      <c r="A20" s="174" t="s">
        <v>96</v>
      </c>
      <c r="B20" s="175"/>
      <c r="C20" s="22"/>
      <c r="D20" s="23"/>
      <c r="E20" s="23"/>
      <c r="F20" s="23"/>
      <c r="G20" s="24" t="s">
        <v>22</v>
      </c>
      <c r="H20" s="16"/>
      <c r="I20" s="25"/>
      <c r="J20" s="3"/>
      <c r="K20" s="174" t="s">
        <v>23</v>
      </c>
      <c r="L20" s="175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74"/>
      <c r="B21" s="175"/>
      <c r="C21" s="26"/>
      <c r="D21" s="27"/>
      <c r="E21" s="27"/>
      <c r="F21" s="27"/>
      <c r="G21" s="39" t="s">
        <v>22</v>
      </c>
      <c r="H21" s="16"/>
      <c r="I21" s="166">
        <v>0</v>
      </c>
      <c r="J21" s="3"/>
      <c r="K21" s="174"/>
      <c r="L21" s="175"/>
      <c r="M21" s="26"/>
      <c r="N21" s="27"/>
      <c r="O21" s="27"/>
      <c r="P21" s="27"/>
      <c r="Q21" s="39" t="s">
        <v>22</v>
      </c>
      <c r="R21" s="16"/>
      <c r="S21" s="166">
        <v>2</v>
      </c>
    </row>
    <row r="22" spans="1:19" ht="15.75" customHeight="1" thickBot="1">
      <c r="A22" s="168">
        <v>11675</v>
      </c>
      <c r="B22" s="169"/>
      <c r="C22" s="29" t="s">
        <v>17</v>
      </c>
      <c r="D22" s="30">
        <v>273</v>
      </c>
      <c r="E22" s="31">
        <v>114</v>
      </c>
      <c r="F22" s="32">
        <v>6</v>
      </c>
      <c r="G22" s="33">
        <v>387</v>
      </c>
      <c r="H22" s="34"/>
      <c r="I22" s="167"/>
      <c r="J22" s="3"/>
      <c r="K22" s="168">
        <v>5169</v>
      </c>
      <c r="L22" s="169"/>
      <c r="M22" s="29" t="s">
        <v>17</v>
      </c>
      <c r="N22" s="30">
        <v>269</v>
      </c>
      <c r="O22" s="31">
        <v>123</v>
      </c>
      <c r="P22" s="32">
        <v>11</v>
      </c>
      <c r="Q22" s="33">
        <v>392</v>
      </c>
      <c r="R22" s="34"/>
      <c r="S22" s="167"/>
    </row>
    <row r="23" spans="1:19" ht="12.75" customHeight="1" thickTop="1">
      <c r="A23" s="170" t="s">
        <v>97</v>
      </c>
      <c r="B23" s="171"/>
      <c r="C23" s="35">
        <v>1</v>
      </c>
      <c r="D23" s="36">
        <v>113</v>
      </c>
      <c r="E23" s="37">
        <v>59</v>
      </c>
      <c r="F23" s="37">
        <v>4</v>
      </c>
      <c r="G23" s="38">
        <v>172</v>
      </c>
      <c r="H23" s="16"/>
      <c r="I23" s="17"/>
      <c r="J23" s="3"/>
      <c r="K23" s="170" t="s">
        <v>98</v>
      </c>
      <c r="L23" s="171"/>
      <c r="M23" s="12">
        <v>2</v>
      </c>
      <c r="N23" s="36">
        <v>129</v>
      </c>
      <c r="O23" s="37">
        <v>51</v>
      </c>
      <c r="P23" s="37">
        <v>3</v>
      </c>
      <c r="Q23" s="38">
        <v>180</v>
      </c>
      <c r="R23" s="16"/>
      <c r="S23" s="17"/>
    </row>
    <row r="24" spans="1:19" ht="12.75" customHeight="1">
      <c r="A24" s="172"/>
      <c r="B24" s="173"/>
      <c r="C24" s="18">
        <v>2</v>
      </c>
      <c r="D24" s="19">
        <v>140</v>
      </c>
      <c r="E24" s="20">
        <v>54</v>
      </c>
      <c r="F24" s="20">
        <v>5</v>
      </c>
      <c r="G24" s="21">
        <v>194</v>
      </c>
      <c r="H24" s="16"/>
      <c r="I24" s="17"/>
      <c r="J24" s="3"/>
      <c r="K24" s="172"/>
      <c r="L24" s="173"/>
      <c r="M24" s="18">
        <v>1</v>
      </c>
      <c r="N24" s="19">
        <v>123</v>
      </c>
      <c r="O24" s="20">
        <v>61</v>
      </c>
      <c r="P24" s="20">
        <v>1</v>
      </c>
      <c r="Q24" s="21">
        <v>184</v>
      </c>
      <c r="R24" s="16"/>
      <c r="S24" s="17"/>
    </row>
    <row r="25" spans="1:19" ht="9.75" customHeight="1">
      <c r="A25" s="174" t="s">
        <v>41</v>
      </c>
      <c r="B25" s="175"/>
      <c r="C25" s="22"/>
      <c r="D25" s="23"/>
      <c r="E25" s="23"/>
      <c r="F25" s="23"/>
      <c r="G25" s="24" t="s">
        <v>22</v>
      </c>
      <c r="H25" s="16"/>
      <c r="I25" s="25"/>
      <c r="J25" s="3"/>
      <c r="K25" s="174" t="s">
        <v>99</v>
      </c>
      <c r="L25" s="175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74"/>
      <c r="B26" s="175"/>
      <c r="C26" s="26"/>
      <c r="D26" s="27"/>
      <c r="E26" s="27"/>
      <c r="F26" s="27"/>
      <c r="G26" s="39" t="s">
        <v>22</v>
      </c>
      <c r="H26" s="16"/>
      <c r="I26" s="166">
        <v>2</v>
      </c>
      <c r="J26" s="3"/>
      <c r="K26" s="174"/>
      <c r="L26" s="175"/>
      <c r="M26" s="26"/>
      <c r="N26" s="27"/>
      <c r="O26" s="27"/>
      <c r="P26" s="27"/>
      <c r="Q26" s="39" t="s">
        <v>22</v>
      </c>
      <c r="R26" s="16"/>
      <c r="S26" s="166">
        <v>0</v>
      </c>
    </row>
    <row r="27" spans="1:19" ht="15.75" customHeight="1" thickBot="1">
      <c r="A27" s="168">
        <v>786</v>
      </c>
      <c r="B27" s="169"/>
      <c r="C27" s="29" t="s">
        <v>17</v>
      </c>
      <c r="D27" s="30">
        <v>253</v>
      </c>
      <c r="E27" s="31">
        <v>113</v>
      </c>
      <c r="F27" s="32">
        <v>9</v>
      </c>
      <c r="G27" s="33">
        <v>366</v>
      </c>
      <c r="H27" s="34"/>
      <c r="I27" s="167"/>
      <c r="J27" s="3"/>
      <c r="K27" s="168">
        <v>5689</v>
      </c>
      <c r="L27" s="169"/>
      <c r="M27" s="29" t="s">
        <v>17</v>
      </c>
      <c r="N27" s="30">
        <v>252</v>
      </c>
      <c r="O27" s="31">
        <v>112</v>
      </c>
      <c r="P27" s="32">
        <v>4</v>
      </c>
      <c r="Q27" s="33">
        <v>364</v>
      </c>
      <c r="R27" s="34"/>
      <c r="S27" s="167"/>
    </row>
    <row r="28" spans="1:19" ht="12.75" customHeight="1" thickTop="1">
      <c r="A28" s="170" t="s">
        <v>100</v>
      </c>
      <c r="B28" s="171"/>
      <c r="C28" s="35">
        <v>1</v>
      </c>
      <c r="D28" s="36">
        <v>135</v>
      </c>
      <c r="E28" s="37">
        <v>81</v>
      </c>
      <c r="F28" s="37">
        <v>1</v>
      </c>
      <c r="G28" s="38">
        <v>216</v>
      </c>
      <c r="H28" s="16"/>
      <c r="I28" s="17"/>
      <c r="J28" s="3"/>
      <c r="K28" s="170" t="s">
        <v>101</v>
      </c>
      <c r="L28" s="171"/>
      <c r="M28" s="12">
        <v>2</v>
      </c>
      <c r="N28" s="36">
        <v>141</v>
      </c>
      <c r="O28" s="37">
        <v>63</v>
      </c>
      <c r="P28" s="37">
        <v>1</v>
      </c>
      <c r="Q28" s="38">
        <v>204</v>
      </c>
      <c r="R28" s="16"/>
      <c r="S28" s="17"/>
    </row>
    <row r="29" spans="1:19" ht="12.75" customHeight="1">
      <c r="A29" s="172"/>
      <c r="B29" s="173"/>
      <c r="C29" s="18">
        <v>2</v>
      </c>
      <c r="D29" s="19">
        <v>148</v>
      </c>
      <c r="E29" s="20">
        <v>52</v>
      </c>
      <c r="F29" s="20">
        <v>2</v>
      </c>
      <c r="G29" s="21">
        <v>200</v>
      </c>
      <c r="H29" s="16"/>
      <c r="I29" s="17"/>
      <c r="J29" s="3"/>
      <c r="K29" s="172"/>
      <c r="L29" s="173"/>
      <c r="M29" s="18">
        <v>1</v>
      </c>
      <c r="N29" s="19">
        <v>124</v>
      </c>
      <c r="O29" s="20">
        <v>54</v>
      </c>
      <c r="P29" s="20">
        <v>4</v>
      </c>
      <c r="Q29" s="21">
        <v>178</v>
      </c>
      <c r="R29" s="16"/>
      <c r="S29" s="17"/>
    </row>
    <row r="30" spans="1:19" ht="9.75" customHeight="1">
      <c r="A30" s="174" t="s">
        <v>102</v>
      </c>
      <c r="B30" s="175"/>
      <c r="C30" s="22"/>
      <c r="D30" s="23"/>
      <c r="E30" s="23"/>
      <c r="F30" s="23"/>
      <c r="G30" s="24" t="s">
        <v>22</v>
      </c>
      <c r="H30" s="16"/>
      <c r="I30" s="25"/>
      <c r="J30" s="3"/>
      <c r="K30" s="174" t="s">
        <v>103</v>
      </c>
      <c r="L30" s="175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74"/>
      <c r="B31" s="175"/>
      <c r="C31" s="26"/>
      <c r="D31" s="27"/>
      <c r="E31" s="27"/>
      <c r="F31" s="27"/>
      <c r="G31" s="39" t="s">
        <v>22</v>
      </c>
      <c r="H31" s="16"/>
      <c r="I31" s="166">
        <v>2</v>
      </c>
      <c r="J31" s="3"/>
      <c r="K31" s="174"/>
      <c r="L31" s="175"/>
      <c r="M31" s="26"/>
      <c r="N31" s="27"/>
      <c r="O31" s="27"/>
      <c r="P31" s="27"/>
      <c r="Q31" s="39" t="s">
        <v>22</v>
      </c>
      <c r="R31" s="16"/>
      <c r="S31" s="166">
        <v>0</v>
      </c>
    </row>
    <row r="32" spans="1:19" ht="15.75" customHeight="1" thickBot="1">
      <c r="A32" s="168">
        <v>18861</v>
      </c>
      <c r="B32" s="169"/>
      <c r="C32" s="29" t="s">
        <v>17</v>
      </c>
      <c r="D32" s="30">
        <v>283</v>
      </c>
      <c r="E32" s="31">
        <v>133</v>
      </c>
      <c r="F32" s="32">
        <v>3</v>
      </c>
      <c r="G32" s="33">
        <v>416</v>
      </c>
      <c r="H32" s="34"/>
      <c r="I32" s="167"/>
      <c r="J32" s="3"/>
      <c r="K32" s="168">
        <v>19338</v>
      </c>
      <c r="L32" s="169"/>
      <c r="M32" s="29" t="s">
        <v>17</v>
      </c>
      <c r="N32" s="30">
        <v>265</v>
      </c>
      <c r="O32" s="31">
        <v>117</v>
      </c>
      <c r="P32" s="32">
        <v>5</v>
      </c>
      <c r="Q32" s="33">
        <v>382</v>
      </c>
      <c r="R32" s="34"/>
      <c r="S32" s="167"/>
    </row>
    <row r="33" spans="1:19" ht="12.75" customHeight="1" thickTop="1">
      <c r="A33" s="170" t="s">
        <v>104</v>
      </c>
      <c r="B33" s="171"/>
      <c r="C33" s="35">
        <v>1</v>
      </c>
      <c r="D33" s="36">
        <v>140</v>
      </c>
      <c r="E33" s="37">
        <v>69</v>
      </c>
      <c r="F33" s="37">
        <v>2</v>
      </c>
      <c r="G33" s="38">
        <v>209</v>
      </c>
      <c r="H33" s="16"/>
      <c r="I33" s="17"/>
      <c r="J33" s="3"/>
      <c r="K33" s="170" t="s">
        <v>105</v>
      </c>
      <c r="L33" s="171"/>
      <c r="M33" s="12">
        <v>2</v>
      </c>
      <c r="N33" s="36">
        <v>128</v>
      </c>
      <c r="O33" s="37">
        <v>54</v>
      </c>
      <c r="P33" s="37">
        <v>3</v>
      </c>
      <c r="Q33" s="38">
        <v>182</v>
      </c>
      <c r="R33" s="16"/>
      <c r="S33" s="17"/>
    </row>
    <row r="34" spans="1:19" ht="12.75" customHeight="1">
      <c r="A34" s="172"/>
      <c r="B34" s="173"/>
      <c r="C34" s="18">
        <v>2</v>
      </c>
      <c r="D34" s="19">
        <v>141</v>
      </c>
      <c r="E34" s="20">
        <v>54</v>
      </c>
      <c r="F34" s="20">
        <v>3</v>
      </c>
      <c r="G34" s="21">
        <v>195</v>
      </c>
      <c r="H34" s="16"/>
      <c r="I34" s="17"/>
      <c r="J34" s="3"/>
      <c r="K34" s="172"/>
      <c r="L34" s="173"/>
      <c r="M34" s="18">
        <v>1</v>
      </c>
      <c r="N34" s="19">
        <v>145</v>
      </c>
      <c r="O34" s="20">
        <v>67</v>
      </c>
      <c r="P34" s="20">
        <v>1</v>
      </c>
      <c r="Q34" s="21">
        <v>212</v>
      </c>
      <c r="R34" s="16"/>
      <c r="S34" s="17"/>
    </row>
    <row r="35" spans="1:19" ht="9.75" customHeight="1">
      <c r="A35" s="174" t="s">
        <v>23</v>
      </c>
      <c r="B35" s="175"/>
      <c r="C35" s="22"/>
      <c r="D35" s="23"/>
      <c r="E35" s="23"/>
      <c r="F35" s="23"/>
      <c r="G35" s="24" t="s">
        <v>22</v>
      </c>
      <c r="H35" s="16"/>
      <c r="I35" s="25"/>
      <c r="J35" s="3"/>
      <c r="K35" s="174" t="s">
        <v>38</v>
      </c>
      <c r="L35" s="175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74"/>
      <c r="B36" s="175"/>
      <c r="C36" s="26"/>
      <c r="D36" s="27"/>
      <c r="E36" s="27"/>
      <c r="F36" s="27"/>
      <c r="G36" s="39" t="s">
        <v>22</v>
      </c>
      <c r="H36" s="16"/>
      <c r="I36" s="166">
        <v>2</v>
      </c>
      <c r="J36" s="3"/>
      <c r="K36" s="174"/>
      <c r="L36" s="175"/>
      <c r="M36" s="26"/>
      <c r="N36" s="27"/>
      <c r="O36" s="27"/>
      <c r="P36" s="27"/>
      <c r="Q36" s="39" t="s">
        <v>22</v>
      </c>
      <c r="R36" s="16"/>
      <c r="S36" s="166">
        <v>0</v>
      </c>
    </row>
    <row r="37" spans="1:19" ht="15.75" customHeight="1" thickBot="1">
      <c r="A37" s="168">
        <v>1022</v>
      </c>
      <c r="B37" s="169"/>
      <c r="C37" s="29" t="s">
        <v>17</v>
      </c>
      <c r="D37" s="30">
        <v>281</v>
      </c>
      <c r="E37" s="31">
        <v>123</v>
      </c>
      <c r="F37" s="32">
        <v>5</v>
      </c>
      <c r="G37" s="33">
        <v>404</v>
      </c>
      <c r="H37" s="34"/>
      <c r="I37" s="167"/>
      <c r="J37" s="3"/>
      <c r="K37" s="168">
        <v>9687</v>
      </c>
      <c r="L37" s="169"/>
      <c r="M37" s="29" t="s">
        <v>17</v>
      </c>
      <c r="N37" s="30">
        <v>273</v>
      </c>
      <c r="O37" s="31">
        <v>121</v>
      </c>
      <c r="P37" s="32">
        <v>4</v>
      </c>
      <c r="Q37" s="33">
        <v>394</v>
      </c>
      <c r="R37" s="34"/>
      <c r="S37" s="167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1605</v>
      </c>
      <c r="E39" s="44">
        <v>717</v>
      </c>
      <c r="F39" s="45">
        <v>41</v>
      </c>
      <c r="G39" s="46">
        <v>2322</v>
      </c>
      <c r="H39" s="47"/>
      <c r="I39" s="48">
        <v>0</v>
      </c>
      <c r="J39" s="3"/>
      <c r="K39" s="40">
        <v>6</v>
      </c>
      <c r="L39" s="41"/>
      <c r="M39" s="42" t="s">
        <v>42</v>
      </c>
      <c r="N39" s="43">
        <v>1604</v>
      </c>
      <c r="O39" s="44">
        <v>724</v>
      </c>
      <c r="P39" s="45">
        <v>32</v>
      </c>
      <c r="Q39" s="46">
        <v>2328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157" t="s">
        <v>94</v>
      </c>
      <c r="D41" s="157"/>
      <c r="E41" s="157"/>
      <c r="F41" s="3"/>
      <c r="G41" s="158" t="s">
        <v>44</v>
      </c>
      <c r="H41" s="159"/>
      <c r="I41" s="51">
        <v>8</v>
      </c>
      <c r="J41" s="3"/>
      <c r="K41" s="49"/>
      <c r="L41" s="50" t="s">
        <v>43</v>
      </c>
      <c r="M41" s="157"/>
      <c r="N41" s="157"/>
      <c r="O41" s="157"/>
      <c r="P41" s="3"/>
      <c r="Q41" s="158" t="s">
        <v>44</v>
      </c>
      <c r="R41" s="159"/>
      <c r="S41" s="51">
        <v>8</v>
      </c>
    </row>
    <row r="42" spans="1:19" ht="19.5" customHeight="1">
      <c r="A42" s="52"/>
      <c r="B42" s="53" t="s">
        <v>45</v>
      </c>
      <c r="C42" s="160"/>
      <c r="D42" s="160"/>
      <c r="E42" s="160"/>
      <c r="F42" s="54"/>
      <c r="G42" s="54"/>
      <c r="H42" s="54"/>
      <c r="I42" s="54"/>
      <c r="J42" s="54"/>
      <c r="K42" s="52"/>
      <c r="L42" s="53" t="s">
        <v>45</v>
      </c>
      <c r="M42" s="160"/>
      <c r="N42" s="160"/>
      <c r="O42" s="160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161"/>
      <c r="D43" s="161"/>
      <c r="E43" s="161"/>
      <c r="F43" s="161"/>
      <c r="G43" s="161"/>
      <c r="H43" s="161"/>
      <c r="I43" s="53"/>
      <c r="J43" s="53"/>
      <c r="K43" s="53" t="s">
        <v>48</v>
      </c>
      <c r="L43" s="162"/>
      <c r="M43" s="162"/>
      <c r="N43" s="57"/>
      <c r="O43" s="53" t="s">
        <v>45</v>
      </c>
      <c r="P43" s="163"/>
      <c r="Q43" s="163"/>
      <c r="R43" s="163"/>
      <c r="S43" s="163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89" t="s">
        <v>50</v>
      </c>
      <c r="C46" s="164" t="s">
        <v>83</v>
      </c>
      <c r="D46" s="164"/>
      <c r="I46" s="89" t="s">
        <v>52</v>
      </c>
      <c r="J46" s="165">
        <v>20</v>
      </c>
      <c r="K46" s="165"/>
    </row>
    <row r="47" spans="2:19" ht="19.5" customHeight="1">
      <c r="B47" s="89" t="s">
        <v>53</v>
      </c>
      <c r="C47" s="154" t="s">
        <v>54</v>
      </c>
      <c r="D47" s="154"/>
      <c r="I47" s="89" t="s">
        <v>55</v>
      </c>
      <c r="J47" s="155">
        <v>2</v>
      </c>
      <c r="K47" s="155"/>
      <c r="P47" s="89" t="s">
        <v>56</v>
      </c>
      <c r="Q47" s="156"/>
      <c r="R47" s="156"/>
      <c r="S47" s="156"/>
    </row>
    <row r="48" ht="9.75" customHeight="1"/>
    <row r="49" spans="1:19" ht="15" customHeight="1">
      <c r="A49" s="134" t="s">
        <v>57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6"/>
    </row>
    <row r="50" spans="1:19" ht="90" customHeight="1">
      <c r="A50" s="137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9"/>
    </row>
    <row r="51" ht="4.5" customHeight="1"/>
    <row r="52" spans="1:19" ht="15" customHeight="1">
      <c r="A52" s="151" t="s">
        <v>58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3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142"/>
      <c r="C57" s="143"/>
      <c r="D57" s="82"/>
      <c r="E57" s="142"/>
      <c r="F57" s="144"/>
      <c r="G57" s="144"/>
      <c r="H57" s="143"/>
      <c r="I57" s="82"/>
      <c r="J57" s="83"/>
      <c r="K57" s="84"/>
      <c r="L57" s="142"/>
      <c r="M57" s="143"/>
      <c r="N57" s="82"/>
      <c r="O57" s="142"/>
      <c r="P57" s="144"/>
      <c r="Q57" s="144"/>
      <c r="R57" s="143"/>
      <c r="S57" s="85"/>
    </row>
    <row r="58" spans="1:19" ht="18" customHeight="1">
      <c r="A58" s="81"/>
      <c r="B58" s="142"/>
      <c r="C58" s="143"/>
      <c r="D58" s="82"/>
      <c r="E58" s="142"/>
      <c r="F58" s="144"/>
      <c r="G58" s="144"/>
      <c r="H58" s="143"/>
      <c r="I58" s="82"/>
      <c r="J58" s="83"/>
      <c r="K58" s="84"/>
      <c r="L58" s="142"/>
      <c r="M58" s="143"/>
      <c r="N58" s="82"/>
      <c r="O58" s="142"/>
      <c r="P58" s="144"/>
      <c r="Q58" s="144"/>
      <c r="R58" s="143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45" t="s">
        <v>64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</row>
    <row r="62" spans="1:19" ht="90" customHeight="1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0"/>
    </row>
    <row r="63" ht="4.5" customHeight="1"/>
    <row r="64" spans="1:19" ht="15" customHeight="1">
      <c r="A64" s="134" t="s">
        <v>65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6"/>
    </row>
    <row r="65" spans="1:19" ht="90" customHeight="1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9"/>
    </row>
    <row r="66" spans="1:8" ht="30" customHeight="1">
      <c r="A66" s="140" t="s">
        <v>66</v>
      </c>
      <c r="B66" s="140"/>
      <c r="C66" s="141"/>
      <c r="D66" s="141"/>
      <c r="E66" s="141"/>
      <c r="F66" s="141"/>
      <c r="G66" s="141"/>
      <c r="H66" s="141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="90" zoomScaleNormal="90" zoomScalePageLayoutView="0" workbookViewId="0" topLeftCell="A1">
      <selection activeCell="A58" sqref="A58:S58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199" t="s">
        <v>106</v>
      </c>
      <c r="C1" s="199"/>
      <c r="D1" s="185" t="s">
        <v>1</v>
      </c>
      <c r="E1" s="185"/>
      <c r="F1" s="185"/>
      <c r="G1" s="185"/>
      <c r="H1" s="185"/>
      <c r="I1" s="185"/>
      <c r="K1" s="1" t="s">
        <v>2</v>
      </c>
      <c r="L1" s="201" t="s">
        <v>107</v>
      </c>
      <c r="M1" s="201"/>
      <c r="N1" s="201"/>
      <c r="O1" s="187" t="s">
        <v>4</v>
      </c>
      <c r="P1" s="187"/>
      <c r="Q1" s="202" t="s">
        <v>108</v>
      </c>
      <c r="R1" s="202"/>
      <c r="S1" s="202"/>
    </row>
    <row r="2" spans="2:3" ht="9.75" customHeight="1" thickBot="1">
      <c r="B2" s="200"/>
      <c r="C2" s="200"/>
    </row>
    <row r="3" spans="1:19" ht="19.5" customHeight="1" thickBot="1">
      <c r="A3" s="92" t="s">
        <v>5</v>
      </c>
      <c r="B3" s="196" t="s">
        <v>109</v>
      </c>
      <c r="C3" s="197"/>
      <c r="D3" s="197"/>
      <c r="E3" s="197"/>
      <c r="F3" s="197"/>
      <c r="G3" s="197"/>
      <c r="H3" s="197"/>
      <c r="I3" s="198"/>
      <c r="K3" s="92" t="s">
        <v>7</v>
      </c>
      <c r="L3" s="196" t="s">
        <v>110</v>
      </c>
      <c r="M3" s="197"/>
      <c r="N3" s="197"/>
      <c r="O3" s="197"/>
      <c r="P3" s="197"/>
      <c r="Q3" s="197"/>
      <c r="R3" s="197"/>
      <c r="S3" s="198"/>
    </row>
    <row r="4" ht="4.5" customHeight="1" thickBot="1"/>
    <row r="5" spans="1:19" ht="12.75" customHeight="1">
      <c r="A5" s="214" t="s">
        <v>9</v>
      </c>
      <c r="B5" s="215"/>
      <c r="C5" s="216" t="s">
        <v>10</v>
      </c>
      <c r="D5" s="203" t="s">
        <v>11</v>
      </c>
      <c r="E5" s="204"/>
      <c r="F5" s="204"/>
      <c r="G5" s="205"/>
      <c r="H5" s="206" t="s">
        <v>12</v>
      </c>
      <c r="I5" s="207"/>
      <c r="K5" s="214" t="s">
        <v>9</v>
      </c>
      <c r="L5" s="215"/>
      <c r="M5" s="216" t="s">
        <v>10</v>
      </c>
      <c r="N5" s="203" t="s">
        <v>11</v>
      </c>
      <c r="O5" s="204"/>
      <c r="P5" s="204"/>
      <c r="Q5" s="205"/>
      <c r="R5" s="206" t="s">
        <v>12</v>
      </c>
      <c r="S5" s="207"/>
    </row>
    <row r="6" spans="1:19" ht="12.75" customHeight="1" thickBot="1">
      <c r="A6" s="208" t="s">
        <v>13</v>
      </c>
      <c r="B6" s="209"/>
      <c r="C6" s="217"/>
      <c r="D6" s="93" t="s">
        <v>14</v>
      </c>
      <c r="E6" s="94" t="s">
        <v>15</v>
      </c>
      <c r="F6" s="94" t="s">
        <v>16</v>
      </c>
      <c r="G6" s="95" t="s">
        <v>17</v>
      </c>
      <c r="H6" s="96" t="s">
        <v>111</v>
      </c>
      <c r="I6" s="97" t="s">
        <v>18</v>
      </c>
      <c r="K6" s="208" t="s">
        <v>13</v>
      </c>
      <c r="L6" s="209"/>
      <c r="M6" s="217"/>
      <c r="N6" s="93" t="s">
        <v>14</v>
      </c>
      <c r="O6" s="94" t="s">
        <v>15</v>
      </c>
      <c r="P6" s="94" t="s">
        <v>16</v>
      </c>
      <c r="Q6" s="95" t="s">
        <v>17</v>
      </c>
      <c r="R6" s="96" t="s">
        <v>111</v>
      </c>
      <c r="S6" s="97" t="s">
        <v>18</v>
      </c>
    </row>
    <row r="7" spans="1:12" ht="4.5" customHeight="1" thickBot="1">
      <c r="A7" s="98"/>
      <c r="B7" s="98"/>
      <c r="K7" s="98"/>
      <c r="L7" s="98"/>
    </row>
    <row r="8" spans="1:19" ht="12.75" customHeight="1">
      <c r="A8" s="210" t="s">
        <v>112</v>
      </c>
      <c r="B8" s="211"/>
      <c r="C8" s="99">
        <v>1</v>
      </c>
      <c r="D8" s="100">
        <v>136</v>
      </c>
      <c r="E8" s="101">
        <v>53</v>
      </c>
      <c r="F8" s="101">
        <v>3</v>
      </c>
      <c r="G8" s="102">
        <f>IF(ISBLANK(D8),"",D8+E8)</f>
        <v>189</v>
      </c>
      <c r="H8" s="103"/>
      <c r="I8" s="104"/>
      <c r="K8" s="210" t="s">
        <v>113</v>
      </c>
      <c r="L8" s="211"/>
      <c r="M8" s="99">
        <v>1</v>
      </c>
      <c r="N8" s="100">
        <v>123</v>
      </c>
      <c r="O8" s="101">
        <v>51</v>
      </c>
      <c r="P8" s="101">
        <v>7</v>
      </c>
      <c r="Q8" s="105">
        <f>IF(ISBLANK(N8),"",N8+O8)</f>
        <v>174</v>
      </c>
      <c r="R8" s="103"/>
      <c r="S8" s="104"/>
    </row>
    <row r="9" spans="1:19" ht="12.75" customHeight="1">
      <c r="A9" s="212"/>
      <c r="B9" s="213"/>
      <c r="C9" s="106">
        <v>2</v>
      </c>
      <c r="D9" s="107">
        <v>165</v>
      </c>
      <c r="E9" s="108">
        <v>88</v>
      </c>
      <c r="F9" s="108">
        <v>0</v>
      </c>
      <c r="G9" s="109">
        <f>IF(ISBLANK(D9),"",D9+E9)</f>
        <v>253</v>
      </c>
      <c r="H9" s="110"/>
      <c r="I9" s="104"/>
      <c r="K9" s="212"/>
      <c r="L9" s="213"/>
      <c r="M9" s="106">
        <v>2</v>
      </c>
      <c r="N9" s="107">
        <v>143</v>
      </c>
      <c r="O9" s="108">
        <v>81</v>
      </c>
      <c r="P9" s="108">
        <v>2</v>
      </c>
      <c r="Q9" s="111">
        <f>IF(ISBLANK(N9),"",N9+O9)</f>
        <v>224</v>
      </c>
      <c r="R9" s="110"/>
      <c r="S9" s="104"/>
    </row>
    <row r="10" spans="1:19" ht="12.75" customHeight="1" thickBot="1">
      <c r="A10" s="218" t="s">
        <v>114</v>
      </c>
      <c r="B10" s="219"/>
      <c r="C10" s="106">
        <v>3</v>
      </c>
      <c r="D10" s="107"/>
      <c r="E10" s="108"/>
      <c r="F10" s="108"/>
      <c r="G10" s="109">
        <f>IF(ISBLANK(D10),"",D10+E10)</f>
      </c>
      <c r="H10" s="110"/>
      <c r="I10" s="104"/>
      <c r="K10" s="218" t="s">
        <v>81</v>
      </c>
      <c r="L10" s="219"/>
      <c r="M10" s="106">
        <v>3</v>
      </c>
      <c r="N10" s="107"/>
      <c r="O10" s="108"/>
      <c r="P10" s="108"/>
      <c r="Q10" s="111">
        <f>IF(ISBLANK(N10),"",N10+O10)</f>
      </c>
      <c r="R10" s="110"/>
      <c r="S10" s="104"/>
    </row>
    <row r="11" spans="1:19" ht="12.75" customHeight="1">
      <c r="A11" s="220"/>
      <c r="B11" s="221"/>
      <c r="C11" s="112">
        <v>4</v>
      </c>
      <c r="D11" s="113"/>
      <c r="E11" s="114"/>
      <c r="F11" s="114"/>
      <c r="G11" s="115">
        <f>IF(ISBLANK(D11),"",D11+E11)</f>
      </c>
      <c r="H11" s="110"/>
      <c r="I11" s="222">
        <f>IF(ISNUMBER(G12),IF(G12&gt;Q12,2,IF(G12=Q12,1,0)),"")</f>
        <v>2</v>
      </c>
      <c r="K11" s="220"/>
      <c r="L11" s="221"/>
      <c r="M11" s="112">
        <v>4</v>
      </c>
      <c r="N11" s="113"/>
      <c r="O11" s="114"/>
      <c r="P11" s="114"/>
      <c r="Q11" s="116">
        <f>IF(ISBLANK(N11),"",N11+O11)</f>
      </c>
      <c r="R11" s="110"/>
      <c r="S11" s="222">
        <f>IF(ISNUMBER(Q12),IF(G12&lt;Q12,2,IF(G12=Q12,1,0)),"")</f>
        <v>0</v>
      </c>
    </row>
    <row r="12" spans="1:19" ht="15.75" customHeight="1" thickBot="1">
      <c r="A12" s="224">
        <v>15223</v>
      </c>
      <c r="B12" s="225"/>
      <c r="C12" s="117" t="s">
        <v>17</v>
      </c>
      <c r="D12" s="118">
        <f>IF(ISNUMBER(D8),SUM(D8:D11),"")</f>
        <v>301</v>
      </c>
      <c r="E12" s="119">
        <f>IF(ISNUMBER(E8),SUM(E8:E11),"")</f>
        <v>141</v>
      </c>
      <c r="F12" s="119">
        <f>IF(ISNUMBER(F8),SUM(F8:F11),"")</f>
        <v>3</v>
      </c>
      <c r="G12" s="120">
        <f>IF(ISNUMBER(G8),SUM(G8:G11),"")</f>
        <v>442</v>
      </c>
      <c r="H12" s="121"/>
      <c r="I12" s="223"/>
      <c r="K12" s="224">
        <v>5800</v>
      </c>
      <c r="L12" s="225"/>
      <c r="M12" s="117" t="s">
        <v>17</v>
      </c>
      <c r="N12" s="118">
        <f>IF(ISNUMBER(N8),SUM(N8:N11),"")</f>
        <v>266</v>
      </c>
      <c r="O12" s="119">
        <f>IF(ISNUMBER(O8),SUM(O8:O11),"")</f>
        <v>132</v>
      </c>
      <c r="P12" s="119">
        <f>IF(ISNUMBER(P8),SUM(P8:P11),"")</f>
        <v>9</v>
      </c>
      <c r="Q12" s="122">
        <f>IF(ISNUMBER(Q8),SUM(Q8:Q11),"")</f>
        <v>398</v>
      </c>
      <c r="R12" s="121"/>
      <c r="S12" s="223"/>
    </row>
    <row r="13" spans="1:19" ht="12.75" customHeight="1">
      <c r="A13" s="210" t="s">
        <v>115</v>
      </c>
      <c r="B13" s="211"/>
      <c r="C13" s="99">
        <v>1</v>
      </c>
      <c r="D13" s="100">
        <v>141</v>
      </c>
      <c r="E13" s="101">
        <v>81</v>
      </c>
      <c r="F13" s="101">
        <v>1</v>
      </c>
      <c r="G13" s="102">
        <f>IF(ISBLANK(D13),"",D13+E13)</f>
        <v>222</v>
      </c>
      <c r="H13" s="110"/>
      <c r="I13" s="104"/>
      <c r="K13" s="210" t="s">
        <v>116</v>
      </c>
      <c r="L13" s="211"/>
      <c r="M13" s="99">
        <v>1</v>
      </c>
      <c r="N13" s="100">
        <v>143</v>
      </c>
      <c r="O13" s="101">
        <v>59</v>
      </c>
      <c r="P13" s="101">
        <v>3</v>
      </c>
      <c r="Q13" s="105">
        <f>IF(ISBLANK(N13),"",N13+O13)</f>
        <v>202</v>
      </c>
      <c r="R13" s="110"/>
      <c r="S13" s="104"/>
    </row>
    <row r="14" spans="1:19" ht="12.75" customHeight="1">
      <c r="A14" s="212"/>
      <c r="B14" s="213"/>
      <c r="C14" s="106">
        <v>2</v>
      </c>
      <c r="D14" s="107">
        <v>137</v>
      </c>
      <c r="E14" s="108">
        <v>43</v>
      </c>
      <c r="F14" s="108">
        <v>8</v>
      </c>
      <c r="G14" s="109">
        <f>IF(ISBLANK(D14),"",D14+E14)</f>
        <v>180</v>
      </c>
      <c r="H14" s="110"/>
      <c r="I14" s="104"/>
      <c r="K14" s="212"/>
      <c r="L14" s="213"/>
      <c r="M14" s="106">
        <v>2</v>
      </c>
      <c r="N14" s="107">
        <v>143</v>
      </c>
      <c r="O14" s="108">
        <v>71</v>
      </c>
      <c r="P14" s="108">
        <v>2</v>
      </c>
      <c r="Q14" s="111">
        <f>IF(ISBLANK(N14),"",N14+O14)</f>
        <v>214</v>
      </c>
      <c r="R14" s="110"/>
      <c r="S14" s="104"/>
    </row>
    <row r="15" spans="1:19" ht="12.75" customHeight="1" thickBot="1">
      <c r="A15" s="218" t="s">
        <v>96</v>
      </c>
      <c r="B15" s="219"/>
      <c r="C15" s="106">
        <v>3</v>
      </c>
      <c r="D15" s="107"/>
      <c r="E15" s="108"/>
      <c r="F15" s="108"/>
      <c r="G15" s="109">
        <f>IF(ISBLANK(D15),"",D15+E15)</f>
      </c>
      <c r="H15" s="110"/>
      <c r="I15" s="104"/>
      <c r="K15" s="218" t="s">
        <v>117</v>
      </c>
      <c r="L15" s="219"/>
      <c r="M15" s="106">
        <v>3</v>
      </c>
      <c r="N15" s="107"/>
      <c r="O15" s="108"/>
      <c r="P15" s="108"/>
      <c r="Q15" s="111">
        <f>IF(ISBLANK(N15),"",N15+O15)</f>
      </c>
      <c r="R15" s="110"/>
      <c r="S15" s="104"/>
    </row>
    <row r="16" spans="1:19" ht="12.75" customHeight="1">
      <c r="A16" s="220"/>
      <c r="B16" s="221"/>
      <c r="C16" s="112">
        <v>4</v>
      </c>
      <c r="D16" s="113"/>
      <c r="E16" s="114"/>
      <c r="F16" s="114"/>
      <c r="G16" s="115">
        <f>IF(ISBLANK(D16),"",D16+E16)</f>
      </c>
      <c r="H16" s="110"/>
      <c r="I16" s="222">
        <f>IF(ISNUMBER(G17),IF(G17&gt;Q17,2,IF(G17=Q17,1,0)),"")</f>
        <v>0</v>
      </c>
      <c r="K16" s="220"/>
      <c r="L16" s="221"/>
      <c r="M16" s="112">
        <v>4</v>
      </c>
      <c r="N16" s="113"/>
      <c r="O16" s="114"/>
      <c r="P16" s="114"/>
      <c r="Q16" s="116">
        <f>IF(ISBLANK(N16),"",N16+O16)</f>
      </c>
      <c r="R16" s="110"/>
      <c r="S16" s="222">
        <f>IF(ISNUMBER(Q17),IF(G17&lt;Q17,2,IF(G17=Q17,1,0)),"")</f>
        <v>2</v>
      </c>
    </row>
    <row r="17" spans="1:19" ht="15.75" customHeight="1" thickBot="1">
      <c r="A17" s="224">
        <v>15222</v>
      </c>
      <c r="B17" s="225"/>
      <c r="C17" s="117" t="s">
        <v>17</v>
      </c>
      <c r="D17" s="118">
        <f>IF(ISNUMBER(D13),SUM(D13:D16),"")</f>
        <v>278</v>
      </c>
      <c r="E17" s="119">
        <f>IF(ISNUMBER(E13),SUM(E13:E16),"")</f>
        <v>124</v>
      </c>
      <c r="F17" s="119">
        <f>IF(ISNUMBER(F13),SUM(F13:F16),"")</f>
        <v>9</v>
      </c>
      <c r="G17" s="120">
        <f>IF(ISNUMBER(G13),SUM(G13:G16),"")</f>
        <v>402</v>
      </c>
      <c r="H17" s="121"/>
      <c r="I17" s="223"/>
      <c r="K17" s="224">
        <v>1297</v>
      </c>
      <c r="L17" s="225"/>
      <c r="M17" s="117" t="s">
        <v>17</v>
      </c>
      <c r="N17" s="118">
        <f>IF(ISNUMBER(N13),SUM(N13:N16),"")</f>
        <v>286</v>
      </c>
      <c r="O17" s="119">
        <f>IF(ISNUMBER(O13),SUM(O13:O16),"")</f>
        <v>130</v>
      </c>
      <c r="P17" s="119">
        <f>IF(ISNUMBER(P13),SUM(P13:P16),"")</f>
        <v>5</v>
      </c>
      <c r="Q17" s="122">
        <f>IF(ISNUMBER(Q13),SUM(Q13:Q16),"")</f>
        <v>416</v>
      </c>
      <c r="R17" s="121"/>
      <c r="S17" s="223"/>
    </row>
    <row r="18" spans="1:19" ht="12.75" customHeight="1">
      <c r="A18" s="210" t="s">
        <v>118</v>
      </c>
      <c r="B18" s="211"/>
      <c r="C18" s="99">
        <v>1</v>
      </c>
      <c r="D18" s="100">
        <v>154</v>
      </c>
      <c r="E18" s="101">
        <v>79</v>
      </c>
      <c r="F18" s="101">
        <v>2</v>
      </c>
      <c r="G18" s="102">
        <f>IF(ISBLANK(D18),"",D18+E18)</f>
        <v>233</v>
      </c>
      <c r="H18" s="110"/>
      <c r="I18" s="104"/>
      <c r="K18" s="210" t="s">
        <v>119</v>
      </c>
      <c r="L18" s="211"/>
      <c r="M18" s="99">
        <v>1</v>
      </c>
      <c r="N18" s="100">
        <v>143</v>
      </c>
      <c r="O18" s="101">
        <v>70</v>
      </c>
      <c r="P18" s="101">
        <v>2</v>
      </c>
      <c r="Q18" s="105">
        <f>IF(ISBLANK(N18),"",N18+O18)</f>
        <v>213</v>
      </c>
      <c r="R18" s="110"/>
      <c r="S18" s="104"/>
    </row>
    <row r="19" spans="1:19" ht="12.75" customHeight="1">
      <c r="A19" s="212"/>
      <c r="B19" s="213"/>
      <c r="C19" s="106">
        <v>2</v>
      </c>
      <c r="D19" s="107">
        <v>152</v>
      </c>
      <c r="E19" s="108">
        <v>99</v>
      </c>
      <c r="F19" s="108">
        <v>1</v>
      </c>
      <c r="G19" s="109">
        <f>IF(ISBLANK(D19),"",D19+E19)</f>
        <v>251</v>
      </c>
      <c r="H19" s="110"/>
      <c r="I19" s="104"/>
      <c r="K19" s="212"/>
      <c r="L19" s="213"/>
      <c r="M19" s="106">
        <v>2</v>
      </c>
      <c r="N19" s="107">
        <v>148</v>
      </c>
      <c r="O19" s="108">
        <v>58</v>
      </c>
      <c r="P19" s="108">
        <v>4</v>
      </c>
      <c r="Q19" s="111">
        <f>IF(ISBLANK(N19),"",N19+O19)</f>
        <v>206</v>
      </c>
      <c r="R19" s="110"/>
      <c r="S19" s="104"/>
    </row>
    <row r="20" spans="1:19" ht="12.75" customHeight="1" thickBot="1">
      <c r="A20" s="218" t="s">
        <v>120</v>
      </c>
      <c r="B20" s="219"/>
      <c r="C20" s="106">
        <v>3</v>
      </c>
      <c r="D20" s="107"/>
      <c r="E20" s="108"/>
      <c r="F20" s="108"/>
      <c r="G20" s="109">
        <f>IF(ISBLANK(D20),"",D20+E20)</f>
      </c>
      <c r="H20" s="110"/>
      <c r="I20" s="104"/>
      <c r="K20" s="218" t="s">
        <v>121</v>
      </c>
      <c r="L20" s="219"/>
      <c r="M20" s="106">
        <v>3</v>
      </c>
      <c r="N20" s="107"/>
      <c r="O20" s="108"/>
      <c r="P20" s="108"/>
      <c r="Q20" s="111">
        <f>IF(ISBLANK(N20),"",N20+O20)</f>
      </c>
      <c r="R20" s="110"/>
      <c r="S20" s="104"/>
    </row>
    <row r="21" spans="1:19" ht="12.75" customHeight="1">
      <c r="A21" s="220"/>
      <c r="B21" s="221"/>
      <c r="C21" s="112">
        <v>4</v>
      </c>
      <c r="D21" s="113"/>
      <c r="E21" s="114"/>
      <c r="F21" s="114"/>
      <c r="G21" s="115">
        <f>IF(ISBLANK(D21),"",D21+E21)</f>
      </c>
      <c r="H21" s="110"/>
      <c r="I21" s="222">
        <f>IF(ISNUMBER(G22),IF(G22&gt;Q22,2,IF(G22=Q22,1,0)),"")</f>
        <v>2</v>
      </c>
      <c r="K21" s="220"/>
      <c r="L21" s="221"/>
      <c r="M21" s="112">
        <v>4</v>
      </c>
      <c r="N21" s="113"/>
      <c r="O21" s="114"/>
      <c r="P21" s="114"/>
      <c r="Q21" s="116">
        <f>IF(ISBLANK(N21),"",N21+O21)</f>
      </c>
      <c r="R21" s="110"/>
      <c r="S21" s="222">
        <f>IF(ISNUMBER(Q22),IF(G22&lt;Q22,2,IF(G22=Q22,1,0)),"")</f>
        <v>0</v>
      </c>
    </row>
    <row r="22" spans="1:19" ht="15.75" customHeight="1" thickBot="1">
      <c r="A22" s="224">
        <v>1561</v>
      </c>
      <c r="B22" s="225"/>
      <c r="C22" s="117" t="s">
        <v>17</v>
      </c>
      <c r="D22" s="118">
        <f>IF(ISNUMBER(D18),SUM(D18:D21),"")</f>
        <v>306</v>
      </c>
      <c r="E22" s="119">
        <f>IF(ISNUMBER(E18),SUM(E18:E21),"")</f>
        <v>178</v>
      </c>
      <c r="F22" s="119">
        <f>IF(ISNUMBER(F18),SUM(F18:F21),"")</f>
        <v>3</v>
      </c>
      <c r="G22" s="120">
        <f>IF(ISNUMBER(G18),SUM(G18:G21),"")</f>
        <v>484</v>
      </c>
      <c r="H22" s="121"/>
      <c r="I22" s="223"/>
      <c r="K22" s="224">
        <v>1416</v>
      </c>
      <c r="L22" s="225"/>
      <c r="M22" s="117" t="s">
        <v>17</v>
      </c>
      <c r="N22" s="118">
        <f>IF(ISNUMBER(N18),SUM(N18:N21),"")</f>
        <v>291</v>
      </c>
      <c r="O22" s="119">
        <f>IF(ISNUMBER(O18),SUM(O18:O21),"")</f>
        <v>128</v>
      </c>
      <c r="P22" s="119">
        <f>IF(ISNUMBER(P18),SUM(P18:P21),"")</f>
        <v>6</v>
      </c>
      <c r="Q22" s="122">
        <f>IF(ISNUMBER(Q18),SUM(Q18:Q21),"")</f>
        <v>419</v>
      </c>
      <c r="R22" s="121"/>
      <c r="S22" s="223"/>
    </row>
    <row r="23" spans="1:19" ht="12.75" customHeight="1">
      <c r="A23" s="210" t="s">
        <v>122</v>
      </c>
      <c r="B23" s="211"/>
      <c r="C23" s="99">
        <v>1</v>
      </c>
      <c r="D23" s="100">
        <v>140</v>
      </c>
      <c r="E23" s="101">
        <v>79</v>
      </c>
      <c r="F23" s="101">
        <v>1</v>
      </c>
      <c r="G23" s="102">
        <f>IF(ISBLANK(D23),"",D23+E23)</f>
        <v>219</v>
      </c>
      <c r="H23" s="110"/>
      <c r="I23" s="104"/>
      <c r="K23" s="210" t="s">
        <v>123</v>
      </c>
      <c r="L23" s="211"/>
      <c r="M23" s="99">
        <v>1</v>
      </c>
      <c r="N23" s="100">
        <v>154</v>
      </c>
      <c r="O23" s="101">
        <v>63</v>
      </c>
      <c r="P23" s="101">
        <v>2</v>
      </c>
      <c r="Q23" s="105">
        <f>IF(ISBLANK(N23),"",N23+O23)</f>
        <v>217</v>
      </c>
      <c r="R23" s="110"/>
      <c r="S23" s="104"/>
    </row>
    <row r="24" spans="1:19" ht="12.75" customHeight="1">
      <c r="A24" s="212"/>
      <c r="B24" s="213"/>
      <c r="C24" s="106">
        <v>2</v>
      </c>
      <c r="D24" s="107">
        <v>138</v>
      </c>
      <c r="E24" s="108">
        <v>54</v>
      </c>
      <c r="F24" s="108">
        <v>6</v>
      </c>
      <c r="G24" s="109">
        <f>IF(ISBLANK(D24),"",D24+E24)</f>
        <v>192</v>
      </c>
      <c r="H24" s="110"/>
      <c r="I24" s="104"/>
      <c r="K24" s="212"/>
      <c r="L24" s="213"/>
      <c r="M24" s="106">
        <v>2</v>
      </c>
      <c r="N24" s="107">
        <v>149</v>
      </c>
      <c r="O24" s="108">
        <v>63</v>
      </c>
      <c r="P24" s="108">
        <v>4</v>
      </c>
      <c r="Q24" s="111">
        <f>IF(ISBLANK(N24),"",N24+O24)</f>
        <v>212</v>
      </c>
      <c r="R24" s="110"/>
      <c r="S24" s="104"/>
    </row>
    <row r="25" spans="1:19" ht="12.75" customHeight="1" thickBot="1">
      <c r="A25" s="218" t="s">
        <v>124</v>
      </c>
      <c r="B25" s="219"/>
      <c r="C25" s="106">
        <v>3</v>
      </c>
      <c r="D25" s="107"/>
      <c r="E25" s="108"/>
      <c r="F25" s="108"/>
      <c r="G25" s="109">
        <f>IF(ISBLANK(D25),"",D25+E25)</f>
      </c>
      <c r="H25" s="110"/>
      <c r="I25" s="104"/>
      <c r="K25" s="218" t="s">
        <v>125</v>
      </c>
      <c r="L25" s="219"/>
      <c r="M25" s="106">
        <v>3</v>
      </c>
      <c r="N25" s="107"/>
      <c r="O25" s="108"/>
      <c r="P25" s="108"/>
      <c r="Q25" s="111">
        <f>IF(ISBLANK(N25),"",N25+O25)</f>
      </c>
      <c r="R25" s="110"/>
      <c r="S25" s="104"/>
    </row>
    <row r="26" spans="1:19" ht="12.75" customHeight="1">
      <c r="A26" s="220"/>
      <c r="B26" s="221"/>
      <c r="C26" s="112">
        <v>4</v>
      </c>
      <c r="D26" s="113"/>
      <c r="E26" s="114"/>
      <c r="F26" s="114"/>
      <c r="G26" s="115">
        <f>IF(ISBLANK(D26),"",D26+E26)</f>
      </c>
      <c r="H26" s="110"/>
      <c r="I26" s="222">
        <f>IF(ISNUMBER(G27),IF(G27&gt;Q27,2,IF(G27=Q27,1,0)),"")</f>
        <v>0</v>
      </c>
      <c r="K26" s="220"/>
      <c r="L26" s="221"/>
      <c r="M26" s="112">
        <v>4</v>
      </c>
      <c r="N26" s="113"/>
      <c r="O26" s="114"/>
      <c r="P26" s="114"/>
      <c r="Q26" s="116">
        <f>IF(ISBLANK(N26),"",N26+O26)</f>
      </c>
      <c r="R26" s="110"/>
      <c r="S26" s="222">
        <f>IF(ISNUMBER(Q27),IF(G27&lt;Q27,2,IF(G27=Q27,1,0)),"")</f>
        <v>2</v>
      </c>
    </row>
    <row r="27" spans="1:19" ht="15.75" customHeight="1" thickBot="1">
      <c r="A27" s="224">
        <v>797</v>
      </c>
      <c r="B27" s="225"/>
      <c r="C27" s="117" t="s">
        <v>17</v>
      </c>
      <c r="D27" s="118">
        <f>IF(ISNUMBER(D23),SUM(D23:D26),"")</f>
        <v>278</v>
      </c>
      <c r="E27" s="119">
        <f>IF(ISNUMBER(E23),SUM(E23:E26),"")</f>
        <v>133</v>
      </c>
      <c r="F27" s="119">
        <f>IF(ISNUMBER(F23),SUM(F23:F26),"")</f>
        <v>7</v>
      </c>
      <c r="G27" s="120">
        <f>IF(ISNUMBER(G23),SUM(G23:G26),"")</f>
        <v>411</v>
      </c>
      <c r="H27" s="121"/>
      <c r="I27" s="223"/>
      <c r="K27" s="224">
        <v>5804</v>
      </c>
      <c r="L27" s="225"/>
      <c r="M27" s="117" t="s">
        <v>17</v>
      </c>
      <c r="N27" s="118">
        <f>IF(ISNUMBER(N23),SUM(N23:N26),"")</f>
        <v>303</v>
      </c>
      <c r="O27" s="119">
        <f>IF(ISNUMBER(O23),SUM(O23:O26),"")</f>
        <v>126</v>
      </c>
      <c r="P27" s="119">
        <f>IF(ISNUMBER(P23),SUM(P23:P26),"")</f>
        <v>6</v>
      </c>
      <c r="Q27" s="122">
        <f>IF(ISNUMBER(Q23),SUM(Q23:Q26),"")</f>
        <v>429</v>
      </c>
      <c r="R27" s="121"/>
      <c r="S27" s="223"/>
    </row>
    <row r="28" spans="1:19" ht="12.75" customHeight="1">
      <c r="A28" s="210" t="s">
        <v>118</v>
      </c>
      <c r="B28" s="211"/>
      <c r="C28" s="99">
        <v>1</v>
      </c>
      <c r="D28" s="100">
        <v>141</v>
      </c>
      <c r="E28" s="101">
        <v>53</v>
      </c>
      <c r="F28" s="101">
        <v>5</v>
      </c>
      <c r="G28" s="102">
        <f>IF(ISBLANK(D28),"",D28+E28)</f>
        <v>194</v>
      </c>
      <c r="H28" s="110"/>
      <c r="I28" s="104"/>
      <c r="K28" s="210" t="s">
        <v>126</v>
      </c>
      <c r="L28" s="211"/>
      <c r="M28" s="99">
        <v>1</v>
      </c>
      <c r="N28" s="100">
        <v>142</v>
      </c>
      <c r="O28" s="101">
        <v>70</v>
      </c>
      <c r="P28" s="101">
        <v>2</v>
      </c>
      <c r="Q28" s="105">
        <f>IF(ISBLANK(N28),"",N28+O28)</f>
        <v>212</v>
      </c>
      <c r="R28" s="110"/>
      <c r="S28" s="104"/>
    </row>
    <row r="29" spans="1:19" ht="12.75" customHeight="1">
      <c r="A29" s="212"/>
      <c r="B29" s="213"/>
      <c r="C29" s="106">
        <v>2</v>
      </c>
      <c r="D29" s="107">
        <v>134</v>
      </c>
      <c r="E29" s="108">
        <v>76</v>
      </c>
      <c r="F29" s="108">
        <v>0</v>
      </c>
      <c r="G29" s="109">
        <f>IF(ISBLANK(D29),"",D29+E29)</f>
        <v>210</v>
      </c>
      <c r="H29" s="110"/>
      <c r="I29" s="104"/>
      <c r="K29" s="212"/>
      <c r="L29" s="213"/>
      <c r="M29" s="106">
        <v>2</v>
      </c>
      <c r="N29" s="107">
        <v>150</v>
      </c>
      <c r="O29" s="108">
        <v>60</v>
      </c>
      <c r="P29" s="108">
        <v>3</v>
      </c>
      <c r="Q29" s="111">
        <f>IF(ISBLANK(N29),"",N29+O29)</f>
        <v>210</v>
      </c>
      <c r="R29" s="110"/>
      <c r="S29" s="104"/>
    </row>
    <row r="30" spans="1:19" ht="12.75" customHeight="1" thickBot="1">
      <c r="A30" s="218" t="s">
        <v>127</v>
      </c>
      <c r="B30" s="219"/>
      <c r="C30" s="106">
        <v>3</v>
      </c>
      <c r="D30" s="107"/>
      <c r="E30" s="108"/>
      <c r="F30" s="108"/>
      <c r="G30" s="109">
        <f>IF(ISBLANK(D30),"",D30+E30)</f>
      </c>
      <c r="H30" s="110"/>
      <c r="I30" s="104"/>
      <c r="K30" s="218" t="s">
        <v>128</v>
      </c>
      <c r="L30" s="219"/>
      <c r="M30" s="106">
        <v>3</v>
      </c>
      <c r="N30" s="107"/>
      <c r="O30" s="108"/>
      <c r="P30" s="108"/>
      <c r="Q30" s="111">
        <f>IF(ISBLANK(N30),"",N30+O30)</f>
      </c>
      <c r="R30" s="110"/>
      <c r="S30" s="104"/>
    </row>
    <row r="31" spans="1:19" ht="12.75" customHeight="1">
      <c r="A31" s="220"/>
      <c r="B31" s="221"/>
      <c r="C31" s="112">
        <v>4</v>
      </c>
      <c r="D31" s="113"/>
      <c r="E31" s="114"/>
      <c r="F31" s="114"/>
      <c r="G31" s="115">
        <f>IF(ISBLANK(D31),"",D31+E31)</f>
      </c>
      <c r="H31" s="110"/>
      <c r="I31" s="222">
        <f>IF(ISNUMBER(G32),IF(G32&gt;Q32,2,IF(G32=Q32,1,0)),"")</f>
        <v>0</v>
      </c>
      <c r="K31" s="220"/>
      <c r="L31" s="221"/>
      <c r="M31" s="112">
        <v>4</v>
      </c>
      <c r="N31" s="113"/>
      <c r="O31" s="114"/>
      <c r="P31" s="114"/>
      <c r="Q31" s="116">
        <f>IF(ISBLANK(N31),"",N31+O31)</f>
      </c>
      <c r="R31" s="110"/>
      <c r="S31" s="222">
        <f>IF(ISNUMBER(Q32),IF(G32&lt;Q32,2,IF(G32=Q32,1,0)),"")</f>
        <v>2</v>
      </c>
    </row>
    <row r="32" spans="1:19" ht="15.75" customHeight="1" thickBot="1">
      <c r="A32" s="224">
        <v>803</v>
      </c>
      <c r="B32" s="225"/>
      <c r="C32" s="117" t="s">
        <v>17</v>
      </c>
      <c r="D32" s="118">
        <f>IF(ISNUMBER(D28),SUM(D28:D31),"")</f>
        <v>275</v>
      </c>
      <c r="E32" s="119">
        <f>IF(ISNUMBER(E28),SUM(E28:E31),"")</f>
        <v>129</v>
      </c>
      <c r="F32" s="119">
        <f>IF(ISNUMBER(F28),SUM(F28:F31),"")</f>
        <v>5</v>
      </c>
      <c r="G32" s="120">
        <f>IF(ISNUMBER(G28),SUM(G28:G31),"")</f>
        <v>404</v>
      </c>
      <c r="H32" s="121"/>
      <c r="I32" s="223"/>
      <c r="K32" s="224">
        <v>11350</v>
      </c>
      <c r="L32" s="225"/>
      <c r="M32" s="117" t="s">
        <v>17</v>
      </c>
      <c r="N32" s="118">
        <f>IF(ISNUMBER(N28),SUM(N28:N31),"")</f>
        <v>292</v>
      </c>
      <c r="O32" s="119">
        <f>IF(ISNUMBER(O28),SUM(O28:O31),"")</f>
        <v>130</v>
      </c>
      <c r="P32" s="119">
        <f>IF(ISNUMBER(P28),SUM(P28:P31),"")</f>
        <v>5</v>
      </c>
      <c r="Q32" s="122">
        <f>IF(ISNUMBER(Q28),SUM(Q28:Q31),"")</f>
        <v>422</v>
      </c>
      <c r="R32" s="121"/>
      <c r="S32" s="223"/>
    </row>
    <row r="33" spans="1:19" ht="12.75" customHeight="1">
      <c r="A33" s="210" t="s">
        <v>129</v>
      </c>
      <c r="B33" s="211"/>
      <c r="C33" s="99">
        <v>1</v>
      </c>
      <c r="D33" s="100">
        <v>140</v>
      </c>
      <c r="E33" s="101">
        <v>61</v>
      </c>
      <c r="F33" s="101">
        <v>4</v>
      </c>
      <c r="G33" s="102">
        <f>IF(ISBLANK(D33),"",D33+E33)</f>
        <v>201</v>
      </c>
      <c r="H33" s="110"/>
      <c r="I33" s="104"/>
      <c r="K33" s="210" t="s">
        <v>130</v>
      </c>
      <c r="L33" s="211"/>
      <c r="M33" s="99">
        <v>1</v>
      </c>
      <c r="N33" s="100">
        <v>152</v>
      </c>
      <c r="O33" s="101">
        <v>99</v>
      </c>
      <c r="P33" s="101">
        <v>1</v>
      </c>
      <c r="Q33" s="105">
        <f>IF(ISBLANK(N33),"",N33+O33)</f>
        <v>251</v>
      </c>
      <c r="R33" s="110"/>
      <c r="S33" s="104"/>
    </row>
    <row r="34" spans="1:19" ht="12.75" customHeight="1">
      <c r="A34" s="212"/>
      <c r="B34" s="213"/>
      <c r="C34" s="106">
        <v>2</v>
      </c>
      <c r="D34" s="107">
        <v>144</v>
      </c>
      <c r="E34" s="108">
        <v>72</v>
      </c>
      <c r="F34" s="108">
        <v>3</v>
      </c>
      <c r="G34" s="109">
        <f>IF(ISBLANK(D34),"",D34+E34)</f>
        <v>216</v>
      </c>
      <c r="H34" s="110"/>
      <c r="I34" s="104"/>
      <c r="K34" s="212"/>
      <c r="L34" s="213"/>
      <c r="M34" s="106">
        <v>2</v>
      </c>
      <c r="N34" s="107">
        <v>158</v>
      </c>
      <c r="O34" s="108">
        <v>75</v>
      </c>
      <c r="P34" s="108">
        <v>0</v>
      </c>
      <c r="Q34" s="111">
        <f>IF(ISBLANK(N34),"",N34+O34)</f>
        <v>233</v>
      </c>
      <c r="R34" s="110"/>
      <c r="S34" s="104"/>
    </row>
    <row r="35" spans="1:19" ht="12.75" customHeight="1" thickBot="1">
      <c r="A35" s="218" t="s">
        <v>131</v>
      </c>
      <c r="B35" s="219"/>
      <c r="C35" s="106">
        <v>3</v>
      </c>
      <c r="D35" s="107"/>
      <c r="E35" s="108"/>
      <c r="F35" s="108"/>
      <c r="G35" s="109">
        <f>IF(ISBLANK(D35),"",D35+E35)</f>
      </c>
      <c r="H35" s="110"/>
      <c r="I35" s="104"/>
      <c r="K35" s="218" t="s">
        <v>132</v>
      </c>
      <c r="L35" s="219"/>
      <c r="M35" s="106">
        <v>3</v>
      </c>
      <c r="N35" s="107"/>
      <c r="O35" s="108"/>
      <c r="P35" s="108"/>
      <c r="Q35" s="111">
        <f>IF(ISBLANK(N35),"",N35+O35)</f>
      </c>
      <c r="R35" s="110"/>
      <c r="S35" s="104"/>
    </row>
    <row r="36" spans="1:19" ht="12.75" customHeight="1">
      <c r="A36" s="220"/>
      <c r="B36" s="221"/>
      <c r="C36" s="112">
        <v>4</v>
      </c>
      <c r="D36" s="113"/>
      <c r="E36" s="114"/>
      <c r="F36" s="114"/>
      <c r="G36" s="115">
        <f>IF(ISBLANK(D36),"",D36+E36)</f>
      </c>
      <c r="H36" s="110"/>
      <c r="I36" s="222">
        <f>IF(ISNUMBER(G37),IF(G37&gt;Q37,2,IF(G37=Q37,1,0)),"")</f>
        <v>0</v>
      </c>
      <c r="K36" s="220"/>
      <c r="L36" s="221"/>
      <c r="M36" s="112">
        <v>4</v>
      </c>
      <c r="N36" s="113"/>
      <c r="O36" s="114"/>
      <c r="P36" s="114"/>
      <c r="Q36" s="116">
        <f>IF(ISBLANK(N36),"",N36+O36)</f>
      </c>
      <c r="R36" s="110"/>
      <c r="S36" s="222">
        <f>IF(ISNUMBER(Q37),IF(G37&lt;Q37,2,IF(G37=Q37,1,0)),"")</f>
        <v>2</v>
      </c>
    </row>
    <row r="37" spans="1:19" ht="15.75" customHeight="1" thickBot="1">
      <c r="A37" s="224">
        <v>10138</v>
      </c>
      <c r="B37" s="225"/>
      <c r="C37" s="117" t="s">
        <v>17</v>
      </c>
      <c r="D37" s="118">
        <f>IF(ISNUMBER(D33),SUM(D33:D36),"")</f>
        <v>284</v>
      </c>
      <c r="E37" s="119">
        <f>IF(ISNUMBER(E33),SUM(E33:E36),"")</f>
        <v>133</v>
      </c>
      <c r="F37" s="119">
        <f>IF(ISNUMBER(F33),SUM(F33:F36),"")</f>
        <v>7</v>
      </c>
      <c r="G37" s="120">
        <f>IF(ISNUMBER(G33),SUM(G33:G36),"")</f>
        <v>417</v>
      </c>
      <c r="H37" s="121"/>
      <c r="I37" s="223"/>
      <c r="K37" s="224">
        <v>9489</v>
      </c>
      <c r="L37" s="225"/>
      <c r="M37" s="117" t="s">
        <v>17</v>
      </c>
      <c r="N37" s="118">
        <f>IF(ISNUMBER(N33),SUM(N33:N36),"")</f>
        <v>310</v>
      </c>
      <c r="O37" s="119">
        <f>IF(ISNUMBER(O33),SUM(O33:O36),"")</f>
        <v>174</v>
      </c>
      <c r="P37" s="119">
        <f>IF(ISNUMBER(P33),SUM(P33:P36),"")</f>
        <v>1</v>
      </c>
      <c r="Q37" s="122">
        <f>IF(ISNUMBER(Q33),SUM(Q33:Q36),"")</f>
        <v>484</v>
      </c>
      <c r="R37" s="121"/>
      <c r="S37" s="223"/>
    </row>
    <row r="38" ht="4.5" customHeight="1" thickBot="1"/>
    <row r="39" spans="1:19" ht="19.5" customHeight="1" thickBot="1">
      <c r="A39" s="123"/>
      <c r="B39" s="124"/>
      <c r="C39" s="125" t="s">
        <v>42</v>
      </c>
      <c r="D39" s="126">
        <f>IF(ISNUMBER(D12),SUM(D12,D17,D22,D27,D32,D37),"")</f>
        <v>1722</v>
      </c>
      <c r="E39" s="127">
        <f>IF(ISNUMBER(E12),SUM(E12,E17,E22,E27,E32,E37),"")</f>
        <v>838</v>
      </c>
      <c r="F39" s="127">
        <f>IF(ISNUMBER(F12),SUM(F12,F17,F22,F27,F32,F37),"")</f>
        <v>34</v>
      </c>
      <c r="G39" s="128">
        <f>IF(ISNUMBER(G12),SUM(G12,G17,G22,G27,G32,G37),"")</f>
        <v>2560</v>
      </c>
      <c r="H39" s="129"/>
      <c r="I39" s="130">
        <f>IF(ISNUMBER(G39),IF(G39&gt;Q39,4,IF(G39=Q39,2,0)),"")</f>
        <v>0</v>
      </c>
      <c r="K39" s="123"/>
      <c r="L39" s="124"/>
      <c r="M39" s="125" t="s">
        <v>42</v>
      </c>
      <c r="N39" s="126">
        <f>IF(ISNUMBER(N12),SUM(N12,N17,N22,N27,N32,N37),"")</f>
        <v>1748</v>
      </c>
      <c r="O39" s="127">
        <f>IF(ISNUMBER(O12),SUM(O12,O17,O22,O27,O32,O37),"")</f>
        <v>820</v>
      </c>
      <c r="P39" s="127">
        <f>IF(ISNUMBER(P12),SUM(P12,P17,P22,P27,P32,P37),"")</f>
        <v>32</v>
      </c>
      <c r="Q39" s="128">
        <f>IF(ISNUMBER(Q12),SUM(Q12,Q17,Q22,Q27,Q32,Q37),"")</f>
        <v>2568</v>
      </c>
      <c r="R39" s="129"/>
      <c r="S39" s="130">
        <f>IF(ISNUMBER(Q39),IF(G39&lt;Q39,4,IF(G39=Q39,2,0)),"")</f>
        <v>4</v>
      </c>
    </row>
    <row r="40" ht="4.5" customHeight="1" thickBot="1"/>
    <row r="41" spans="1:19" ht="18" customHeight="1" thickBot="1">
      <c r="A41" s="131" t="s">
        <v>133</v>
      </c>
      <c r="B41" s="131"/>
      <c r="C41" s="132"/>
      <c r="D41" s="132" t="s">
        <v>134</v>
      </c>
      <c r="E41" s="132"/>
      <c r="G41" s="230" t="s">
        <v>44</v>
      </c>
      <c r="H41" s="230"/>
      <c r="I41" s="133">
        <f>IF(ISNUMBER(I11),SUM(I11,I16,I21,I26,I31,I36,I39),"")</f>
        <v>4</v>
      </c>
      <c r="K41" s="131" t="s">
        <v>133</v>
      </c>
      <c r="L41" s="131"/>
      <c r="M41" s="132"/>
      <c r="N41" s="132" t="s">
        <v>135</v>
      </c>
      <c r="O41" s="132"/>
      <c r="Q41" s="230" t="s">
        <v>44</v>
      </c>
      <c r="R41" s="230"/>
      <c r="S41" s="133">
        <f>IF(ISNUMBER(S11),SUM(S11,S16,S21,S26,S31,S36,S39),"")</f>
        <v>12</v>
      </c>
    </row>
    <row r="42" spans="1:19" ht="19.5" customHeight="1">
      <c r="A42" s="131" t="s">
        <v>136</v>
      </c>
      <c r="B42" s="1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P42" s="90" t="s">
        <v>137</v>
      </c>
      <c r="Q42" s="132"/>
      <c r="R42" s="132"/>
      <c r="S42" s="132"/>
    </row>
    <row r="43" ht="9.75" customHeight="1"/>
    <row r="44" ht="30" customHeight="1">
      <c r="A44" s="60" t="s">
        <v>49</v>
      </c>
    </row>
    <row r="45" spans="2:11" ht="19.5" customHeight="1">
      <c r="B45" s="90" t="s">
        <v>50</v>
      </c>
      <c r="C45" s="232">
        <v>0.7291666666666666</v>
      </c>
      <c r="D45" s="233"/>
      <c r="I45" s="90" t="s">
        <v>52</v>
      </c>
      <c r="J45" s="233">
        <v>21</v>
      </c>
      <c r="K45" s="233"/>
    </row>
    <row r="46" spans="2:19" ht="19.5" customHeight="1">
      <c r="B46" s="90" t="s">
        <v>53</v>
      </c>
      <c r="C46" s="226">
        <v>0.9236111111111112</v>
      </c>
      <c r="D46" s="227"/>
      <c r="I46" s="90" t="s">
        <v>55</v>
      </c>
      <c r="J46" s="227">
        <v>3</v>
      </c>
      <c r="K46" s="227"/>
      <c r="P46" s="90" t="s">
        <v>56</v>
      </c>
      <c r="Q46" s="228">
        <v>43317</v>
      </c>
      <c r="R46" s="229"/>
      <c r="S46" s="229"/>
    </row>
    <row r="47" ht="9.75" customHeight="1"/>
    <row r="48" spans="1:19" ht="15" customHeight="1">
      <c r="A48" s="134" t="s">
        <v>57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6"/>
    </row>
    <row r="49" spans="1:19" ht="90" customHeight="1">
      <c r="A49" s="234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6"/>
    </row>
    <row r="50" ht="4.5" customHeight="1"/>
    <row r="51" spans="1:19" ht="15" customHeight="1">
      <c r="A51" s="134" t="s">
        <v>58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6"/>
    </row>
    <row r="52" spans="1:19" ht="90" customHeight="1">
      <c r="A52" s="234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6"/>
    </row>
    <row r="53" ht="4.5" customHeight="1"/>
    <row r="54" spans="1:19" ht="15" customHeight="1">
      <c r="A54" s="145" t="s">
        <v>64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7"/>
    </row>
    <row r="55" spans="1:19" ht="90" customHeight="1">
      <c r="A55" s="238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40"/>
    </row>
    <row r="56" ht="4.5" customHeight="1"/>
    <row r="57" spans="1:19" ht="15" customHeight="1">
      <c r="A57" s="134" t="s">
        <v>65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6"/>
    </row>
    <row r="58" spans="1:19" ht="90" customHeight="1">
      <c r="A58" s="234" t="s">
        <v>138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6"/>
    </row>
    <row r="59" spans="1:8" ht="30" customHeight="1">
      <c r="A59" s="140" t="s">
        <v>66</v>
      </c>
      <c r="B59" s="140"/>
      <c r="C59" s="237"/>
      <c r="D59" s="237"/>
      <c r="E59" s="237"/>
      <c r="F59" s="237"/>
      <c r="G59" s="237"/>
      <c r="H59" s="237"/>
    </row>
  </sheetData>
  <sheetProtection/>
  <mergeCells count="83">
    <mergeCell ref="A57:S57"/>
    <mergeCell ref="A58:S58"/>
    <mergeCell ref="A59:B59"/>
    <mergeCell ref="C59:H59"/>
    <mergeCell ref="A48:S48"/>
    <mergeCell ref="A49:S49"/>
    <mergeCell ref="A51:S51"/>
    <mergeCell ref="A52:S52"/>
    <mergeCell ref="A54:S54"/>
    <mergeCell ref="A55:S55"/>
    <mergeCell ref="C46:D46"/>
    <mergeCell ref="J46:K46"/>
    <mergeCell ref="Q46:S46"/>
    <mergeCell ref="A33:B34"/>
    <mergeCell ref="K33:L34"/>
    <mergeCell ref="A35:B36"/>
    <mergeCell ref="K35:L36"/>
    <mergeCell ref="I36:I37"/>
    <mergeCell ref="S36:S37"/>
    <mergeCell ref="A37:B37"/>
    <mergeCell ref="K37:L37"/>
    <mergeCell ref="G41:H41"/>
    <mergeCell ref="Q41:R41"/>
    <mergeCell ref="E42:N42"/>
    <mergeCell ref="C45:D45"/>
    <mergeCell ref="J45:K45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3:I3"/>
    <mergeCell ref="L3:S3"/>
    <mergeCell ref="B1:C2"/>
    <mergeCell ref="D1:I1"/>
    <mergeCell ref="L1:N1"/>
    <mergeCell ref="O1:P1"/>
    <mergeCell ref="Q1:S1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83" t="s">
        <v>0</v>
      </c>
      <c r="C1" s="183"/>
      <c r="D1" s="185" t="s">
        <v>1</v>
      </c>
      <c r="E1" s="185"/>
      <c r="F1" s="185"/>
      <c r="G1" s="185"/>
      <c r="H1" s="185"/>
      <c r="I1" s="185"/>
      <c r="K1" s="1" t="s">
        <v>2</v>
      </c>
      <c r="L1" s="186" t="s">
        <v>139</v>
      </c>
      <c r="M1" s="186"/>
      <c r="N1" s="186"/>
      <c r="O1" s="187" t="s">
        <v>4</v>
      </c>
      <c r="P1" s="187"/>
      <c r="Q1" s="188">
        <v>42495</v>
      </c>
      <c r="R1" s="188"/>
      <c r="S1" s="188"/>
    </row>
    <row r="2" spans="2:3" ht="9.75" customHeight="1" thickBot="1">
      <c r="B2" s="184"/>
      <c r="C2" s="184"/>
    </row>
    <row r="3" spans="1:19" ht="18.75" thickBot="1">
      <c r="A3" s="2" t="s">
        <v>5</v>
      </c>
      <c r="B3" s="189" t="s">
        <v>140</v>
      </c>
      <c r="C3" s="190"/>
      <c r="D3" s="190"/>
      <c r="E3" s="190"/>
      <c r="F3" s="190"/>
      <c r="G3" s="190"/>
      <c r="H3" s="190"/>
      <c r="I3" s="191"/>
      <c r="J3" s="3"/>
      <c r="K3" s="2" t="s">
        <v>7</v>
      </c>
      <c r="L3" s="189" t="s">
        <v>141</v>
      </c>
      <c r="M3" s="190"/>
      <c r="N3" s="190"/>
      <c r="O3" s="190"/>
      <c r="P3" s="190"/>
      <c r="Q3" s="190"/>
      <c r="R3" s="190"/>
      <c r="S3" s="191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92" t="s">
        <v>9</v>
      </c>
      <c r="B5" s="193"/>
      <c r="C5" s="194" t="s">
        <v>10</v>
      </c>
      <c r="D5" s="178" t="s">
        <v>11</v>
      </c>
      <c r="E5" s="179"/>
      <c r="F5" s="179"/>
      <c r="G5" s="180"/>
      <c r="H5" s="4"/>
      <c r="I5" s="5" t="s">
        <v>12</v>
      </c>
      <c r="J5" s="3"/>
      <c r="K5" s="192" t="s">
        <v>9</v>
      </c>
      <c r="L5" s="193"/>
      <c r="M5" s="194" t="s">
        <v>10</v>
      </c>
      <c r="N5" s="178" t="s">
        <v>11</v>
      </c>
      <c r="O5" s="179"/>
      <c r="P5" s="179"/>
      <c r="Q5" s="180"/>
      <c r="R5" s="4"/>
      <c r="S5" s="5" t="s">
        <v>12</v>
      </c>
    </row>
    <row r="6" spans="1:19" ht="12.75" customHeight="1">
      <c r="A6" s="181" t="s">
        <v>13</v>
      </c>
      <c r="B6" s="182"/>
      <c r="C6" s="195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81" t="s">
        <v>13</v>
      </c>
      <c r="L6" s="182"/>
      <c r="M6" s="195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76" t="s">
        <v>94</v>
      </c>
      <c r="B8" s="177"/>
      <c r="C8" s="12">
        <v>1</v>
      </c>
      <c r="D8" s="13">
        <v>137</v>
      </c>
      <c r="E8" s="14">
        <v>61</v>
      </c>
      <c r="F8" s="14">
        <v>2</v>
      </c>
      <c r="G8" s="15">
        <v>198</v>
      </c>
      <c r="H8" s="16"/>
      <c r="I8" s="17"/>
      <c r="J8" s="3"/>
      <c r="K8" s="176" t="s">
        <v>142</v>
      </c>
      <c r="L8" s="177"/>
      <c r="M8" s="12">
        <v>2</v>
      </c>
      <c r="N8" s="13">
        <v>130</v>
      </c>
      <c r="O8" s="14">
        <v>52</v>
      </c>
      <c r="P8" s="14">
        <v>3</v>
      </c>
      <c r="Q8" s="15">
        <v>182</v>
      </c>
      <c r="R8" s="16"/>
      <c r="S8" s="17"/>
    </row>
    <row r="9" spans="1:19" ht="12.75" customHeight="1">
      <c r="A9" s="172"/>
      <c r="B9" s="173"/>
      <c r="C9" s="18">
        <v>2</v>
      </c>
      <c r="D9" s="19">
        <v>146</v>
      </c>
      <c r="E9" s="20">
        <v>63</v>
      </c>
      <c r="F9" s="20">
        <v>2</v>
      </c>
      <c r="G9" s="21">
        <v>209</v>
      </c>
      <c r="H9" s="16"/>
      <c r="I9" s="17"/>
      <c r="J9" s="3"/>
      <c r="K9" s="172"/>
      <c r="L9" s="173"/>
      <c r="M9" s="18">
        <v>1</v>
      </c>
      <c r="N9" s="19">
        <v>125</v>
      </c>
      <c r="O9" s="20">
        <v>61</v>
      </c>
      <c r="P9" s="20">
        <v>4</v>
      </c>
      <c r="Q9" s="21">
        <v>186</v>
      </c>
      <c r="R9" s="16"/>
      <c r="S9" s="17"/>
    </row>
    <row r="10" spans="1:19" ht="9.75" customHeight="1">
      <c r="A10" s="174" t="s">
        <v>34</v>
      </c>
      <c r="B10" s="175"/>
      <c r="C10" s="22"/>
      <c r="D10" s="23"/>
      <c r="E10" s="23"/>
      <c r="F10" s="23"/>
      <c r="G10" s="24" t="s">
        <v>22</v>
      </c>
      <c r="H10" s="16"/>
      <c r="I10" s="25"/>
      <c r="J10" s="3"/>
      <c r="K10" s="174" t="s">
        <v>143</v>
      </c>
      <c r="L10" s="175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74"/>
      <c r="B11" s="175"/>
      <c r="C11" s="26"/>
      <c r="D11" s="27"/>
      <c r="E11" s="27"/>
      <c r="F11" s="27"/>
      <c r="G11" s="28" t="s">
        <v>22</v>
      </c>
      <c r="H11" s="16"/>
      <c r="I11" s="166">
        <v>2</v>
      </c>
      <c r="J11" s="3"/>
      <c r="K11" s="174"/>
      <c r="L11" s="175"/>
      <c r="M11" s="26"/>
      <c r="N11" s="27"/>
      <c r="O11" s="27"/>
      <c r="P11" s="27"/>
      <c r="Q11" s="28" t="s">
        <v>22</v>
      </c>
      <c r="R11" s="16"/>
      <c r="S11" s="166">
        <v>0</v>
      </c>
    </row>
    <row r="12" spans="1:19" ht="15.75" customHeight="1" thickBot="1">
      <c r="A12" s="168">
        <v>13044</v>
      </c>
      <c r="B12" s="169"/>
      <c r="C12" s="29" t="s">
        <v>17</v>
      </c>
      <c r="D12" s="30">
        <v>283</v>
      </c>
      <c r="E12" s="31">
        <v>124</v>
      </c>
      <c r="F12" s="32">
        <v>4</v>
      </c>
      <c r="G12" s="33">
        <v>407</v>
      </c>
      <c r="H12" s="34"/>
      <c r="I12" s="167"/>
      <c r="J12" s="3"/>
      <c r="K12" s="168">
        <v>1042</v>
      </c>
      <c r="L12" s="169"/>
      <c r="M12" s="29" t="s">
        <v>17</v>
      </c>
      <c r="N12" s="30">
        <v>255</v>
      </c>
      <c r="O12" s="31">
        <v>113</v>
      </c>
      <c r="P12" s="32">
        <v>7</v>
      </c>
      <c r="Q12" s="33">
        <v>368</v>
      </c>
      <c r="R12" s="34"/>
      <c r="S12" s="167"/>
    </row>
    <row r="13" spans="1:19" ht="12.75" customHeight="1" thickTop="1">
      <c r="A13" s="170" t="s">
        <v>144</v>
      </c>
      <c r="B13" s="171"/>
      <c r="C13" s="35">
        <v>1</v>
      </c>
      <c r="D13" s="36">
        <v>148</v>
      </c>
      <c r="E13" s="37">
        <v>80</v>
      </c>
      <c r="F13" s="37">
        <v>0</v>
      </c>
      <c r="G13" s="38">
        <v>228</v>
      </c>
      <c r="H13" s="16"/>
      <c r="I13" s="17"/>
      <c r="J13" s="3"/>
      <c r="K13" s="170" t="s">
        <v>145</v>
      </c>
      <c r="L13" s="171"/>
      <c r="M13" s="12">
        <v>2</v>
      </c>
      <c r="N13" s="36">
        <v>140</v>
      </c>
      <c r="O13" s="37">
        <v>63</v>
      </c>
      <c r="P13" s="37">
        <v>6</v>
      </c>
      <c r="Q13" s="38">
        <v>203</v>
      </c>
      <c r="R13" s="16"/>
      <c r="S13" s="17"/>
    </row>
    <row r="14" spans="1:19" ht="12.75" customHeight="1">
      <c r="A14" s="172"/>
      <c r="B14" s="173"/>
      <c r="C14" s="18">
        <v>2</v>
      </c>
      <c r="D14" s="19">
        <v>150</v>
      </c>
      <c r="E14" s="20">
        <v>60</v>
      </c>
      <c r="F14" s="20">
        <v>2</v>
      </c>
      <c r="G14" s="21">
        <v>210</v>
      </c>
      <c r="H14" s="16"/>
      <c r="I14" s="17"/>
      <c r="J14" s="3"/>
      <c r="K14" s="172"/>
      <c r="L14" s="173"/>
      <c r="M14" s="18">
        <v>1</v>
      </c>
      <c r="N14" s="19">
        <v>123</v>
      </c>
      <c r="O14" s="20">
        <v>44</v>
      </c>
      <c r="P14" s="20">
        <v>4</v>
      </c>
      <c r="Q14" s="21">
        <v>167</v>
      </c>
      <c r="R14" s="16"/>
      <c r="S14" s="17"/>
    </row>
    <row r="15" spans="1:19" ht="9.75" customHeight="1">
      <c r="A15" s="174" t="s">
        <v>146</v>
      </c>
      <c r="B15" s="175"/>
      <c r="C15" s="22"/>
      <c r="D15" s="23"/>
      <c r="E15" s="23"/>
      <c r="F15" s="23"/>
      <c r="G15" s="24" t="s">
        <v>22</v>
      </c>
      <c r="H15" s="16"/>
      <c r="I15" s="25"/>
      <c r="J15" s="3"/>
      <c r="K15" s="174" t="s">
        <v>121</v>
      </c>
      <c r="L15" s="175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74"/>
      <c r="B16" s="175"/>
      <c r="C16" s="26"/>
      <c r="D16" s="27"/>
      <c r="E16" s="27"/>
      <c r="F16" s="27"/>
      <c r="G16" s="39" t="s">
        <v>22</v>
      </c>
      <c r="H16" s="16"/>
      <c r="I16" s="166">
        <v>2</v>
      </c>
      <c r="J16" s="3"/>
      <c r="K16" s="174"/>
      <c r="L16" s="175"/>
      <c r="M16" s="26"/>
      <c r="N16" s="27"/>
      <c r="O16" s="27"/>
      <c r="P16" s="27"/>
      <c r="Q16" s="39" t="s">
        <v>22</v>
      </c>
      <c r="R16" s="16"/>
      <c r="S16" s="166">
        <v>0</v>
      </c>
    </row>
    <row r="17" spans="1:19" ht="15.75" customHeight="1" thickBot="1">
      <c r="A17" s="168">
        <v>4420</v>
      </c>
      <c r="B17" s="169"/>
      <c r="C17" s="29" t="s">
        <v>17</v>
      </c>
      <c r="D17" s="30">
        <v>298</v>
      </c>
      <c r="E17" s="31">
        <v>140</v>
      </c>
      <c r="F17" s="32">
        <v>2</v>
      </c>
      <c r="G17" s="33">
        <v>438</v>
      </c>
      <c r="H17" s="34"/>
      <c r="I17" s="167"/>
      <c r="J17" s="3"/>
      <c r="K17" s="168">
        <v>5752</v>
      </c>
      <c r="L17" s="169"/>
      <c r="M17" s="29" t="s">
        <v>17</v>
      </c>
      <c r="N17" s="30">
        <v>263</v>
      </c>
      <c r="O17" s="31">
        <v>107</v>
      </c>
      <c r="P17" s="32">
        <v>10</v>
      </c>
      <c r="Q17" s="33">
        <v>370</v>
      </c>
      <c r="R17" s="34"/>
      <c r="S17" s="167"/>
    </row>
    <row r="18" spans="1:19" ht="12.75" customHeight="1" thickTop="1">
      <c r="A18" s="170" t="s">
        <v>147</v>
      </c>
      <c r="B18" s="171"/>
      <c r="C18" s="35">
        <v>1</v>
      </c>
      <c r="D18" s="36">
        <v>136</v>
      </c>
      <c r="E18" s="37">
        <v>72</v>
      </c>
      <c r="F18" s="37">
        <v>1</v>
      </c>
      <c r="G18" s="38">
        <v>208</v>
      </c>
      <c r="H18" s="16"/>
      <c r="I18" s="17"/>
      <c r="J18" s="3"/>
      <c r="K18" s="170" t="s">
        <v>148</v>
      </c>
      <c r="L18" s="171"/>
      <c r="M18" s="12">
        <v>2</v>
      </c>
      <c r="N18" s="36">
        <v>146</v>
      </c>
      <c r="O18" s="37">
        <v>69</v>
      </c>
      <c r="P18" s="37">
        <v>3</v>
      </c>
      <c r="Q18" s="38">
        <v>215</v>
      </c>
      <c r="R18" s="16"/>
      <c r="S18" s="17"/>
    </row>
    <row r="19" spans="1:19" ht="12.75" customHeight="1">
      <c r="A19" s="172"/>
      <c r="B19" s="173"/>
      <c r="C19" s="18">
        <v>2</v>
      </c>
      <c r="D19" s="19">
        <v>130</v>
      </c>
      <c r="E19" s="20">
        <v>62</v>
      </c>
      <c r="F19" s="20">
        <v>1</v>
      </c>
      <c r="G19" s="21">
        <v>192</v>
      </c>
      <c r="H19" s="16"/>
      <c r="I19" s="17"/>
      <c r="J19" s="3"/>
      <c r="K19" s="172"/>
      <c r="L19" s="173"/>
      <c r="M19" s="18">
        <v>1</v>
      </c>
      <c r="N19" s="19">
        <v>149</v>
      </c>
      <c r="O19" s="20">
        <v>72</v>
      </c>
      <c r="P19" s="20">
        <v>1</v>
      </c>
      <c r="Q19" s="21">
        <v>221</v>
      </c>
      <c r="R19" s="16"/>
      <c r="S19" s="17"/>
    </row>
    <row r="20" spans="1:19" ht="9.75" customHeight="1">
      <c r="A20" s="174" t="s">
        <v>149</v>
      </c>
      <c r="B20" s="175"/>
      <c r="C20" s="22"/>
      <c r="D20" s="23"/>
      <c r="E20" s="23"/>
      <c r="F20" s="23"/>
      <c r="G20" s="24" t="s">
        <v>22</v>
      </c>
      <c r="H20" s="16"/>
      <c r="I20" s="25"/>
      <c r="J20" s="3"/>
      <c r="K20" s="174" t="s">
        <v>150</v>
      </c>
      <c r="L20" s="175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74"/>
      <c r="B21" s="175"/>
      <c r="C21" s="26"/>
      <c r="D21" s="27"/>
      <c r="E21" s="27"/>
      <c r="F21" s="27"/>
      <c r="G21" s="39" t="s">
        <v>22</v>
      </c>
      <c r="H21" s="16"/>
      <c r="I21" s="166">
        <v>0</v>
      </c>
      <c r="J21" s="3"/>
      <c r="K21" s="174"/>
      <c r="L21" s="175"/>
      <c r="M21" s="26"/>
      <c r="N21" s="27"/>
      <c r="O21" s="27"/>
      <c r="P21" s="27"/>
      <c r="Q21" s="39" t="s">
        <v>22</v>
      </c>
      <c r="R21" s="16"/>
      <c r="S21" s="166">
        <v>2</v>
      </c>
    </row>
    <row r="22" spans="1:19" ht="15.75" customHeight="1" thickBot="1">
      <c r="A22" s="168">
        <v>1258</v>
      </c>
      <c r="B22" s="169"/>
      <c r="C22" s="29" t="s">
        <v>17</v>
      </c>
      <c r="D22" s="30">
        <v>266</v>
      </c>
      <c r="E22" s="31">
        <v>134</v>
      </c>
      <c r="F22" s="32">
        <v>2</v>
      </c>
      <c r="G22" s="33">
        <v>400</v>
      </c>
      <c r="H22" s="34"/>
      <c r="I22" s="167"/>
      <c r="J22" s="3"/>
      <c r="K22" s="168">
        <v>11522</v>
      </c>
      <c r="L22" s="169"/>
      <c r="M22" s="29" t="s">
        <v>17</v>
      </c>
      <c r="N22" s="30">
        <v>295</v>
      </c>
      <c r="O22" s="31">
        <v>141</v>
      </c>
      <c r="P22" s="32">
        <v>4</v>
      </c>
      <c r="Q22" s="33">
        <v>436</v>
      </c>
      <c r="R22" s="34"/>
      <c r="S22" s="167"/>
    </row>
    <row r="23" spans="1:19" ht="12.75" customHeight="1" thickTop="1">
      <c r="A23" s="170" t="s">
        <v>151</v>
      </c>
      <c r="B23" s="171"/>
      <c r="C23" s="35">
        <v>1</v>
      </c>
      <c r="D23" s="36">
        <v>134</v>
      </c>
      <c r="E23" s="37">
        <v>76</v>
      </c>
      <c r="F23" s="37">
        <v>1</v>
      </c>
      <c r="G23" s="38">
        <v>210</v>
      </c>
      <c r="H23" s="16"/>
      <c r="I23" s="17"/>
      <c r="J23" s="3"/>
      <c r="K23" s="170" t="s">
        <v>152</v>
      </c>
      <c r="L23" s="171"/>
      <c r="M23" s="12">
        <v>2</v>
      </c>
      <c r="N23" s="36">
        <v>129</v>
      </c>
      <c r="O23" s="37">
        <v>41</v>
      </c>
      <c r="P23" s="37">
        <v>6</v>
      </c>
      <c r="Q23" s="38">
        <v>170</v>
      </c>
      <c r="R23" s="16"/>
      <c r="S23" s="17"/>
    </row>
    <row r="24" spans="1:19" ht="12.75" customHeight="1">
      <c r="A24" s="172"/>
      <c r="B24" s="173"/>
      <c r="C24" s="18">
        <v>2</v>
      </c>
      <c r="D24" s="19">
        <v>130</v>
      </c>
      <c r="E24" s="20">
        <v>54</v>
      </c>
      <c r="F24" s="20">
        <v>3</v>
      </c>
      <c r="G24" s="21">
        <v>184</v>
      </c>
      <c r="H24" s="16"/>
      <c r="I24" s="17"/>
      <c r="J24" s="3"/>
      <c r="K24" s="172"/>
      <c r="L24" s="173"/>
      <c r="M24" s="18">
        <v>1</v>
      </c>
      <c r="N24" s="19">
        <v>134</v>
      </c>
      <c r="O24" s="20">
        <v>44</v>
      </c>
      <c r="P24" s="20">
        <v>5</v>
      </c>
      <c r="Q24" s="21">
        <v>178</v>
      </c>
      <c r="R24" s="16"/>
      <c r="S24" s="17"/>
    </row>
    <row r="25" spans="1:19" ht="9.75" customHeight="1">
      <c r="A25" s="174" t="s">
        <v>96</v>
      </c>
      <c r="B25" s="175"/>
      <c r="C25" s="22"/>
      <c r="D25" s="23"/>
      <c r="E25" s="23"/>
      <c r="F25" s="23"/>
      <c r="G25" s="24" t="s">
        <v>22</v>
      </c>
      <c r="H25" s="16"/>
      <c r="I25" s="25"/>
      <c r="J25" s="3"/>
      <c r="K25" s="174" t="s">
        <v>27</v>
      </c>
      <c r="L25" s="175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74"/>
      <c r="B26" s="175"/>
      <c r="C26" s="26"/>
      <c r="D26" s="27"/>
      <c r="E26" s="27"/>
      <c r="F26" s="27"/>
      <c r="G26" s="39" t="s">
        <v>22</v>
      </c>
      <c r="H26" s="16"/>
      <c r="I26" s="166">
        <v>2</v>
      </c>
      <c r="J26" s="3"/>
      <c r="K26" s="174"/>
      <c r="L26" s="175"/>
      <c r="M26" s="26"/>
      <c r="N26" s="27"/>
      <c r="O26" s="27"/>
      <c r="P26" s="27"/>
      <c r="Q26" s="39" t="s">
        <v>22</v>
      </c>
      <c r="R26" s="16"/>
      <c r="S26" s="166">
        <v>0</v>
      </c>
    </row>
    <row r="27" spans="1:19" ht="15.75" customHeight="1" thickBot="1">
      <c r="A27" s="168">
        <v>10208</v>
      </c>
      <c r="B27" s="169"/>
      <c r="C27" s="29" t="s">
        <v>17</v>
      </c>
      <c r="D27" s="30">
        <v>264</v>
      </c>
      <c r="E27" s="31">
        <v>130</v>
      </c>
      <c r="F27" s="32">
        <v>4</v>
      </c>
      <c r="G27" s="33">
        <v>394</v>
      </c>
      <c r="H27" s="34"/>
      <c r="I27" s="167"/>
      <c r="J27" s="3"/>
      <c r="K27" s="168">
        <v>1035</v>
      </c>
      <c r="L27" s="169"/>
      <c r="M27" s="29" t="s">
        <v>17</v>
      </c>
      <c r="N27" s="30">
        <v>263</v>
      </c>
      <c r="O27" s="31">
        <v>85</v>
      </c>
      <c r="P27" s="32">
        <v>11</v>
      </c>
      <c r="Q27" s="33">
        <v>348</v>
      </c>
      <c r="R27" s="34"/>
      <c r="S27" s="167"/>
    </row>
    <row r="28" spans="1:19" ht="12.75" customHeight="1" thickTop="1">
      <c r="A28" s="170" t="s">
        <v>153</v>
      </c>
      <c r="B28" s="171"/>
      <c r="C28" s="35">
        <v>1</v>
      </c>
      <c r="D28" s="36">
        <v>136</v>
      </c>
      <c r="E28" s="37">
        <v>70</v>
      </c>
      <c r="F28" s="37">
        <v>2</v>
      </c>
      <c r="G28" s="38">
        <v>206</v>
      </c>
      <c r="H28" s="16"/>
      <c r="I28" s="17"/>
      <c r="J28" s="3"/>
      <c r="K28" s="170" t="s">
        <v>154</v>
      </c>
      <c r="L28" s="171"/>
      <c r="M28" s="12">
        <v>2</v>
      </c>
      <c r="N28" s="36">
        <v>130</v>
      </c>
      <c r="O28" s="37">
        <v>66</v>
      </c>
      <c r="P28" s="37">
        <v>1</v>
      </c>
      <c r="Q28" s="38">
        <v>196</v>
      </c>
      <c r="R28" s="16"/>
      <c r="S28" s="17"/>
    </row>
    <row r="29" spans="1:19" ht="12.75" customHeight="1">
      <c r="A29" s="172"/>
      <c r="B29" s="173"/>
      <c r="C29" s="18">
        <v>2</v>
      </c>
      <c r="D29" s="19">
        <v>146</v>
      </c>
      <c r="E29" s="20">
        <v>61</v>
      </c>
      <c r="F29" s="20">
        <v>4</v>
      </c>
      <c r="G29" s="21">
        <v>207</v>
      </c>
      <c r="H29" s="16"/>
      <c r="I29" s="17"/>
      <c r="J29" s="3"/>
      <c r="K29" s="172"/>
      <c r="L29" s="173"/>
      <c r="M29" s="18">
        <v>1</v>
      </c>
      <c r="N29" s="19">
        <v>151</v>
      </c>
      <c r="O29" s="20">
        <v>86</v>
      </c>
      <c r="P29" s="20">
        <v>2</v>
      </c>
      <c r="Q29" s="21">
        <v>237</v>
      </c>
      <c r="R29" s="16"/>
      <c r="S29" s="17"/>
    </row>
    <row r="30" spans="1:19" ht="9.75" customHeight="1">
      <c r="A30" s="174" t="s">
        <v>149</v>
      </c>
      <c r="B30" s="175"/>
      <c r="C30" s="22"/>
      <c r="D30" s="23"/>
      <c r="E30" s="23"/>
      <c r="F30" s="23"/>
      <c r="G30" s="24" t="s">
        <v>22</v>
      </c>
      <c r="H30" s="16"/>
      <c r="I30" s="25"/>
      <c r="J30" s="3"/>
      <c r="K30" s="174" t="s">
        <v>38</v>
      </c>
      <c r="L30" s="175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74"/>
      <c r="B31" s="175"/>
      <c r="C31" s="26"/>
      <c r="D31" s="27"/>
      <c r="E31" s="27"/>
      <c r="F31" s="27"/>
      <c r="G31" s="39" t="s">
        <v>22</v>
      </c>
      <c r="H31" s="16"/>
      <c r="I31" s="166">
        <v>0</v>
      </c>
      <c r="J31" s="3"/>
      <c r="K31" s="174"/>
      <c r="L31" s="175"/>
      <c r="M31" s="26"/>
      <c r="N31" s="27"/>
      <c r="O31" s="27"/>
      <c r="P31" s="27"/>
      <c r="Q31" s="39" t="s">
        <v>22</v>
      </c>
      <c r="R31" s="16"/>
      <c r="S31" s="166">
        <v>2</v>
      </c>
    </row>
    <row r="32" spans="1:19" ht="15.75" customHeight="1" thickBot="1">
      <c r="A32" s="168">
        <v>1272</v>
      </c>
      <c r="B32" s="169"/>
      <c r="C32" s="29" t="s">
        <v>17</v>
      </c>
      <c r="D32" s="30">
        <v>282</v>
      </c>
      <c r="E32" s="31">
        <v>131</v>
      </c>
      <c r="F32" s="32">
        <v>6</v>
      </c>
      <c r="G32" s="33">
        <v>413</v>
      </c>
      <c r="H32" s="34"/>
      <c r="I32" s="167"/>
      <c r="J32" s="3"/>
      <c r="K32" s="168">
        <v>1006</v>
      </c>
      <c r="L32" s="169"/>
      <c r="M32" s="29" t="s">
        <v>17</v>
      </c>
      <c r="N32" s="30">
        <v>281</v>
      </c>
      <c r="O32" s="31">
        <v>152</v>
      </c>
      <c r="P32" s="32">
        <v>3</v>
      </c>
      <c r="Q32" s="33">
        <v>433</v>
      </c>
      <c r="R32" s="34"/>
      <c r="S32" s="167"/>
    </row>
    <row r="33" spans="1:19" ht="12.75" customHeight="1" thickTop="1">
      <c r="A33" s="170" t="s">
        <v>36</v>
      </c>
      <c r="B33" s="171"/>
      <c r="C33" s="35">
        <v>1</v>
      </c>
      <c r="D33" s="36">
        <v>127</v>
      </c>
      <c r="E33" s="37">
        <v>61</v>
      </c>
      <c r="F33" s="37">
        <v>3</v>
      </c>
      <c r="G33" s="38">
        <v>188</v>
      </c>
      <c r="H33" s="16"/>
      <c r="I33" s="17"/>
      <c r="J33" s="3"/>
      <c r="K33" s="170" t="s">
        <v>155</v>
      </c>
      <c r="L33" s="171"/>
      <c r="M33" s="12">
        <v>2</v>
      </c>
      <c r="N33" s="36">
        <v>124</v>
      </c>
      <c r="O33" s="37">
        <v>54</v>
      </c>
      <c r="P33" s="37">
        <v>4</v>
      </c>
      <c r="Q33" s="38">
        <v>178</v>
      </c>
      <c r="R33" s="16"/>
      <c r="S33" s="17"/>
    </row>
    <row r="34" spans="1:19" ht="12.75" customHeight="1">
      <c r="A34" s="172"/>
      <c r="B34" s="173"/>
      <c r="C34" s="18">
        <v>2</v>
      </c>
      <c r="D34" s="19">
        <v>142</v>
      </c>
      <c r="E34" s="20">
        <v>49</v>
      </c>
      <c r="F34" s="20">
        <v>2</v>
      </c>
      <c r="G34" s="21">
        <v>191</v>
      </c>
      <c r="H34" s="16"/>
      <c r="I34" s="17"/>
      <c r="J34" s="3"/>
      <c r="K34" s="172"/>
      <c r="L34" s="173"/>
      <c r="M34" s="18">
        <v>1</v>
      </c>
      <c r="N34" s="19">
        <v>141</v>
      </c>
      <c r="O34" s="20">
        <v>61</v>
      </c>
      <c r="P34" s="20">
        <v>3</v>
      </c>
      <c r="Q34" s="21">
        <v>202</v>
      </c>
      <c r="R34" s="16"/>
      <c r="S34" s="17"/>
    </row>
    <row r="35" spans="1:19" ht="9.75" customHeight="1">
      <c r="A35" s="174" t="s">
        <v>121</v>
      </c>
      <c r="B35" s="175"/>
      <c r="C35" s="22"/>
      <c r="D35" s="23"/>
      <c r="E35" s="23"/>
      <c r="F35" s="23"/>
      <c r="G35" s="24" t="s">
        <v>22</v>
      </c>
      <c r="H35" s="16"/>
      <c r="I35" s="25"/>
      <c r="J35" s="3"/>
      <c r="K35" s="174" t="s">
        <v>93</v>
      </c>
      <c r="L35" s="175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74"/>
      <c r="B36" s="175"/>
      <c r="C36" s="26"/>
      <c r="D36" s="27"/>
      <c r="E36" s="27"/>
      <c r="F36" s="27"/>
      <c r="G36" s="39" t="s">
        <v>22</v>
      </c>
      <c r="H36" s="16"/>
      <c r="I36" s="166">
        <v>0</v>
      </c>
      <c r="J36" s="3"/>
      <c r="K36" s="174"/>
      <c r="L36" s="175"/>
      <c r="M36" s="26"/>
      <c r="N36" s="27"/>
      <c r="O36" s="27"/>
      <c r="P36" s="27"/>
      <c r="Q36" s="39" t="s">
        <v>22</v>
      </c>
      <c r="R36" s="16"/>
      <c r="S36" s="166">
        <v>2</v>
      </c>
    </row>
    <row r="37" spans="1:19" ht="15.75" customHeight="1" thickBot="1">
      <c r="A37" s="168">
        <v>17300</v>
      </c>
      <c r="B37" s="169"/>
      <c r="C37" s="29" t="s">
        <v>17</v>
      </c>
      <c r="D37" s="30">
        <v>269</v>
      </c>
      <c r="E37" s="31">
        <v>110</v>
      </c>
      <c r="F37" s="32">
        <v>5</v>
      </c>
      <c r="G37" s="33">
        <v>379</v>
      </c>
      <c r="H37" s="34"/>
      <c r="I37" s="167"/>
      <c r="J37" s="3"/>
      <c r="K37" s="168">
        <v>1007</v>
      </c>
      <c r="L37" s="169"/>
      <c r="M37" s="29" t="s">
        <v>17</v>
      </c>
      <c r="N37" s="30">
        <v>265</v>
      </c>
      <c r="O37" s="31">
        <v>115</v>
      </c>
      <c r="P37" s="32">
        <v>7</v>
      </c>
      <c r="Q37" s="33">
        <v>380</v>
      </c>
      <c r="R37" s="34"/>
      <c r="S37" s="167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1662</v>
      </c>
      <c r="E39" s="44">
        <v>769</v>
      </c>
      <c r="F39" s="45">
        <v>23</v>
      </c>
      <c r="G39" s="46">
        <v>2431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1622</v>
      </c>
      <c r="O39" s="44">
        <v>713</v>
      </c>
      <c r="P39" s="45">
        <v>42</v>
      </c>
      <c r="Q39" s="46">
        <v>2335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157" t="s">
        <v>156</v>
      </c>
      <c r="D41" s="157"/>
      <c r="E41" s="157"/>
      <c r="F41" s="3"/>
      <c r="G41" s="158" t="s">
        <v>44</v>
      </c>
      <c r="H41" s="159"/>
      <c r="I41" s="51">
        <v>10</v>
      </c>
      <c r="J41" s="3"/>
      <c r="K41" s="49"/>
      <c r="L41" s="50" t="s">
        <v>43</v>
      </c>
      <c r="M41" s="157" t="s">
        <v>157</v>
      </c>
      <c r="N41" s="157"/>
      <c r="O41" s="157"/>
      <c r="P41" s="3"/>
      <c r="Q41" s="158" t="s">
        <v>44</v>
      </c>
      <c r="R41" s="159"/>
      <c r="S41" s="51">
        <v>6</v>
      </c>
    </row>
    <row r="42" spans="1:19" ht="19.5" customHeight="1">
      <c r="A42" s="52"/>
      <c r="B42" s="53" t="s">
        <v>45</v>
      </c>
      <c r="C42" s="160"/>
      <c r="D42" s="160"/>
      <c r="E42" s="160"/>
      <c r="F42" s="54"/>
      <c r="G42" s="54"/>
      <c r="H42" s="54"/>
      <c r="I42" s="54"/>
      <c r="J42" s="54"/>
      <c r="K42" s="52"/>
      <c r="L42" s="53" t="s">
        <v>45</v>
      </c>
      <c r="M42" s="160"/>
      <c r="N42" s="160"/>
      <c r="O42" s="160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161"/>
      <c r="D43" s="161"/>
      <c r="E43" s="161"/>
      <c r="F43" s="161"/>
      <c r="G43" s="161"/>
      <c r="H43" s="161"/>
      <c r="I43" s="53"/>
      <c r="J43" s="53"/>
      <c r="K43" s="53" t="s">
        <v>48</v>
      </c>
      <c r="L43" s="162"/>
      <c r="M43" s="162"/>
      <c r="N43" s="57"/>
      <c r="O43" s="53" t="s">
        <v>45</v>
      </c>
      <c r="P43" s="163"/>
      <c r="Q43" s="163"/>
      <c r="R43" s="163"/>
      <c r="S43" s="163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91" t="s">
        <v>50</v>
      </c>
      <c r="C46" s="164" t="s">
        <v>51</v>
      </c>
      <c r="D46" s="164"/>
      <c r="I46" s="91" t="s">
        <v>52</v>
      </c>
      <c r="J46" s="165">
        <v>18</v>
      </c>
      <c r="K46" s="165"/>
    </row>
    <row r="47" spans="2:19" ht="19.5" customHeight="1">
      <c r="B47" s="91" t="s">
        <v>53</v>
      </c>
      <c r="C47" s="154" t="s">
        <v>54</v>
      </c>
      <c r="D47" s="154"/>
      <c r="I47" s="91" t="s">
        <v>55</v>
      </c>
      <c r="J47" s="155">
        <v>5</v>
      </c>
      <c r="K47" s="155"/>
      <c r="P47" s="91" t="s">
        <v>56</v>
      </c>
      <c r="Q47" s="241">
        <v>43332</v>
      </c>
      <c r="R47" s="156"/>
      <c r="S47" s="156"/>
    </row>
    <row r="48" ht="9.75" customHeight="1"/>
    <row r="49" spans="1:19" ht="15" customHeight="1">
      <c r="A49" s="134" t="s">
        <v>57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6"/>
    </row>
    <row r="50" spans="1:19" ht="90" customHeight="1">
      <c r="A50" s="137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9"/>
    </row>
    <row r="51" ht="4.5" customHeight="1"/>
    <row r="52" spans="1:19" ht="15" customHeight="1">
      <c r="A52" s="151" t="s">
        <v>58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3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142"/>
      <c r="C57" s="143"/>
      <c r="D57" s="82"/>
      <c r="E57" s="142"/>
      <c r="F57" s="144"/>
      <c r="G57" s="144"/>
      <c r="H57" s="143"/>
      <c r="I57" s="82"/>
      <c r="J57" s="83"/>
      <c r="K57" s="84"/>
      <c r="L57" s="142"/>
      <c r="M57" s="143"/>
      <c r="N57" s="82"/>
      <c r="O57" s="142"/>
      <c r="P57" s="144"/>
      <c r="Q57" s="144"/>
      <c r="R57" s="143"/>
      <c r="S57" s="85"/>
    </row>
    <row r="58" spans="1:19" ht="18" customHeight="1">
      <c r="A58" s="81"/>
      <c r="B58" s="142"/>
      <c r="C58" s="143"/>
      <c r="D58" s="82"/>
      <c r="E58" s="142"/>
      <c r="F58" s="144"/>
      <c r="G58" s="144"/>
      <c r="H58" s="143"/>
      <c r="I58" s="82"/>
      <c r="J58" s="83"/>
      <c r="K58" s="84"/>
      <c r="L58" s="142"/>
      <c r="M58" s="143"/>
      <c r="N58" s="82"/>
      <c r="O58" s="142"/>
      <c r="P58" s="144"/>
      <c r="Q58" s="144"/>
      <c r="R58" s="143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45" t="s">
        <v>64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</row>
    <row r="62" spans="1:19" ht="90" customHeight="1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0"/>
    </row>
    <row r="63" ht="4.5" customHeight="1"/>
    <row r="64" spans="1:19" ht="15" customHeight="1">
      <c r="A64" s="134" t="s">
        <v>65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6"/>
    </row>
    <row r="65" spans="1:19" ht="90" customHeight="1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9"/>
    </row>
    <row r="66" spans="1:8" ht="30" customHeight="1">
      <c r="A66" s="140" t="s">
        <v>66</v>
      </c>
      <c r="B66" s="140"/>
      <c r="C66" s="141"/>
      <c r="D66" s="141"/>
      <c r="E66" s="141"/>
      <c r="F66" s="141"/>
      <c r="G66" s="141"/>
      <c r="H66" s="141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83" t="s">
        <v>0</v>
      </c>
      <c r="C1" s="183"/>
      <c r="D1" s="185" t="s">
        <v>1</v>
      </c>
      <c r="E1" s="185"/>
      <c r="F1" s="185"/>
      <c r="G1" s="185"/>
      <c r="H1" s="185"/>
      <c r="I1" s="185"/>
      <c r="K1" s="1" t="s">
        <v>2</v>
      </c>
      <c r="L1" s="186" t="s">
        <v>158</v>
      </c>
      <c r="M1" s="186"/>
      <c r="N1" s="186"/>
      <c r="O1" s="187" t="s">
        <v>4</v>
      </c>
      <c r="P1" s="187"/>
      <c r="Q1" s="188">
        <v>42495</v>
      </c>
      <c r="R1" s="188"/>
      <c r="S1" s="188"/>
    </row>
    <row r="2" spans="2:3" ht="9.75" customHeight="1" thickBot="1">
      <c r="B2" s="184"/>
      <c r="C2" s="184"/>
    </row>
    <row r="3" spans="1:19" ht="18.75" thickBot="1">
      <c r="A3" s="2" t="s">
        <v>5</v>
      </c>
      <c r="B3" s="189" t="s">
        <v>159</v>
      </c>
      <c r="C3" s="190"/>
      <c r="D3" s="190"/>
      <c r="E3" s="190"/>
      <c r="F3" s="190"/>
      <c r="G3" s="190"/>
      <c r="H3" s="190"/>
      <c r="I3" s="191"/>
      <c r="J3" s="3"/>
      <c r="K3" s="2" t="s">
        <v>7</v>
      </c>
      <c r="L3" s="189" t="s">
        <v>160</v>
      </c>
      <c r="M3" s="190"/>
      <c r="N3" s="190"/>
      <c r="O3" s="190"/>
      <c r="P3" s="190"/>
      <c r="Q3" s="190"/>
      <c r="R3" s="190"/>
      <c r="S3" s="191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92" t="s">
        <v>9</v>
      </c>
      <c r="B5" s="193"/>
      <c r="C5" s="194" t="s">
        <v>10</v>
      </c>
      <c r="D5" s="178" t="s">
        <v>11</v>
      </c>
      <c r="E5" s="179"/>
      <c r="F5" s="179"/>
      <c r="G5" s="180"/>
      <c r="H5" s="4"/>
      <c r="I5" s="5" t="s">
        <v>12</v>
      </c>
      <c r="J5" s="3"/>
      <c r="K5" s="192" t="s">
        <v>9</v>
      </c>
      <c r="L5" s="193"/>
      <c r="M5" s="194" t="s">
        <v>10</v>
      </c>
      <c r="N5" s="178" t="s">
        <v>11</v>
      </c>
      <c r="O5" s="179"/>
      <c r="P5" s="179"/>
      <c r="Q5" s="180"/>
      <c r="R5" s="4"/>
      <c r="S5" s="5" t="s">
        <v>12</v>
      </c>
    </row>
    <row r="6" spans="1:19" ht="12.75" customHeight="1">
      <c r="A6" s="181" t="s">
        <v>13</v>
      </c>
      <c r="B6" s="182"/>
      <c r="C6" s="195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81" t="s">
        <v>13</v>
      </c>
      <c r="L6" s="182"/>
      <c r="M6" s="195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76" t="s">
        <v>161</v>
      </c>
      <c r="B8" s="177"/>
      <c r="C8" s="12">
        <v>1</v>
      </c>
      <c r="D8" s="13">
        <v>133</v>
      </c>
      <c r="E8" s="14">
        <v>63</v>
      </c>
      <c r="F8" s="14">
        <v>5</v>
      </c>
      <c r="G8" s="15">
        <v>196</v>
      </c>
      <c r="H8" s="16"/>
      <c r="I8" s="17"/>
      <c r="J8" s="3"/>
      <c r="K8" s="176" t="s">
        <v>162</v>
      </c>
      <c r="L8" s="177"/>
      <c r="M8" s="12">
        <v>2</v>
      </c>
      <c r="N8" s="13">
        <v>123</v>
      </c>
      <c r="O8" s="14">
        <v>44</v>
      </c>
      <c r="P8" s="14">
        <v>10</v>
      </c>
      <c r="Q8" s="15">
        <v>167</v>
      </c>
      <c r="R8" s="16"/>
      <c r="S8" s="17"/>
    </row>
    <row r="9" spans="1:19" ht="12.75" customHeight="1">
      <c r="A9" s="172"/>
      <c r="B9" s="173"/>
      <c r="C9" s="18">
        <v>2</v>
      </c>
      <c r="D9" s="19">
        <v>130</v>
      </c>
      <c r="E9" s="20">
        <v>52</v>
      </c>
      <c r="F9" s="20">
        <v>5</v>
      </c>
      <c r="G9" s="21">
        <v>182</v>
      </c>
      <c r="H9" s="16"/>
      <c r="I9" s="17"/>
      <c r="J9" s="3"/>
      <c r="K9" s="172"/>
      <c r="L9" s="173"/>
      <c r="M9" s="18">
        <v>1</v>
      </c>
      <c r="N9" s="19">
        <v>123</v>
      </c>
      <c r="O9" s="20">
        <v>52</v>
      </c>
      <c r="P9" s="20">
        <v>8</v>
      </c>
      <c r="Q9" s="21">
        <v>175</v>
      </c>
      <c r="R9" s="16"/>
      <c r="S9" s="17"/>
    </row>
    <row r="10" spans="1:19" ht="9.75" customHeight="1">
      <c r="A10" s="174" t="s">
        <v>38</v>
      </c>
      <c r="B10" s="175"/>
      <c r="C10" s="22"/>
      <c r="D10" s="23"/>
      <c r="E10" s="23"/>
      <c r="F10" s="23"/>
      <c r="G10" s="24" t="s">
        <v>22</v>
      </c>
      <c r="H10" s="16"/>
      <c r="I10" s="25"/>
      <c r="J10" s="3"/>
      <c r="K10" s="174" t="s">
        <v>37</v>
      </c>
      <c r="L10" s="175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74"/>
      <c r="B11" s="175"/>
      <c r="C11" s="26"/>
      <c r="D11" s="27"/>
      <c r="E11" s="27"/>
      <c r="F11" s="27"/>
      <c r="G11" s="28" t="s">
        <v>22</v>
      </c>
      <c r="H11" s="16"/>
      <c r="I11" s="166">
        <v>2</v>
      </c>
      <c r="J11" s="3"/>
      <c r="K11" s="174"/>
      <c r="L11" s="175"/>
      <c r="M11" s="26"/>
      <c r="N11" s="27"/>
      <c r="O11" s="27"/>
      <c r="P11" s="27"/>
      <c r="Q11" s="28" t="s">
        <v>22</v>
      </c>
      <c r="R11" s="16"/>
      <c r="S11" s="166">
        <v>0</v>
      </c>
    </row>
    <row r="12" spans="1:19" ht="15.75" customHeight="1" thickBot="1">
      <c r="A12" s="168">
        <v>1321</v>
      </c>
      <c r="B12" s="169"/>
      <c r="C12" s="29" t="s">
        <v>17</v>
      </c>
      <c r="D12" s="30">
        <v>263</v>
      </c>
      <c r="E12" s="31">
        <v>115</v>
      </c>
      <c r="F12" s="32">
        <v>10</v>
      </c>
      <c r="G12" s="33">
        <v>378</v>
      </c>
      <c r="H12" s="34"/>
      <c r="I12" s="167"/>
      <c r="J12" s="3"/>
      <c r="K12" s="168">
        <v>741</v>
      </c>
      <c r="L12" s="169"/>
      <c r="M12" s="29" t="s">
        <v>17</v>
      </c>
      <c r="N12" s="30">
        <v>246</v>
      </c>
      <c r="O12" s="31">
        <v>96</v>
      </c>
      <c r="P12" s="32">
        <v>18</v>
      </c>
      <c r="Q12" s="33">
        <v>342</v>
      </c>
      <c r="R12" s="34"/>
      <c r="S12" s="167"/>
    </row>
    <row r="13" spans="1:19" ht="12.75" customHeight="1" thickTop="1">
      <c r="A13" s="170" t="s">
        <v>163</v>
      </c>
      <c r="B13" s="171"/>
      <c r="C13" s="35">
        <v>1</v>
      </c>
      <c r="D13" s="36">
        <v>140</v>
      </c>
      <c r="E13" s="37">
        <v>62</v>
      </c>
      <c r="F13" s="37">
        <v>3</v>
      </c>
      <c r="G13" s="38">
        <v>202</v>
      </c>
      <c r="H13" s="16"/>
      <c r="I13" s="17"/>
      <c r="J13" s="3"/>
      <c r="K13" s="170" t="s">
        <v>164</v>
      </c>
      <c r="L13" s="171"/>
      <c r="M13" s="12">
        <v>2</v>
      </c>
      <c r="N13" s="36">
        <v>121</v>
      </c>
      <c r="O13" s="37">
        <v>50</v>
      </c>
      <c r="P13" s="37">
        <v>5</v>
      </c>
      <c r="Q13" s="38">
        <v>171</v>
      </c>
      <c r="R13" s="16"/>
      <c r="S13" s="17"/>
    </row>
    <row r="14" spans="1:19" ht="12.75" customHeight="1">
      <c r="A14" s="172"/>
      <c r="B14" s="173"/>
      <c r="C14" s="18">
        <v>2</v>
      </c>
      <c r="D14" s="19">
        <v>142</v>
      </c>
      <c r="E14" s="20">
        <v>59</v>
      </c>
      <c r="F14" s="20">
        <v>1</v>
      </c>
      <c r="G14" s="21">
        <v>201</v>
      </c>
      <c r="H14" s="16"/>
      <c r="I14" s="17"/>
      <c r="J14" s="3"/>
      <c r="K14" s="172"/>
      <c r="L14" s="173"/>
      <c r="M14" s="18">
        <v>1</v>
      </c>
      <c r="N14" s="19">
        <v>128</v>
      </c>
      <c r="O14" s="20">
        <v>52</v>
      </c>
      <c r="P14" s="20">
        <v>3</v>
      </c>
      <c r="Q14" s="21">
        <v>180</v>
      </c>
      <c r="R14" s="16"/>
      <c r="S14" s="17"/>
    </row>
    <row r="15" spans="1:19" ht="9.75" customHeight="1">
      <c r="A15" s="174" t="s">
        <v>81</v>
      </c>
      <c r="B15" s="175"/>
      <c r="C15" s="22"/>
      <c r="D15" s="23"/>
      <c r="E15" s="23"/>
      <c r="F15" s="23"/>
      <c r="G15" s="24" t="s">
        <v>22</v>
      </c>
      <c r="H15" s="16"/>
      <c r="I15" s="25"/>
      <c r="J15" s="3"/>
      <c r="K15" s="174" t="s">
        <v>81</v>
      </c>
      <c r="L15" s="175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74"/>
      <c r="B16" s="175"/>
      <c r="C16" s="26"/>
      <c r="D16" s="27"/>
      <c r="E16" s="27"/>
      <c r="F16" s="27"/>
      <c r="G16" s="39" t="s">
        <v>22</v>
      </c>
      <c r="H16" s="16"/>
      <c r="I16" s="166">
        <v>2</v>
      </c>
      <c r="J16" s="3"/>
      <c r="K16" s="174"/>
      <c r="L16" s="175"/>
      <c r="M16" s="26"/>
      <c r="N16" s="27"/>
      <c r="O16" s="27"/>
      <c r="P16" s="27"/>
      <c r="Q16" s="39" t="s">
        <v>22</v>
      </c>
      <c r="R16" s="16"/>
      <c r="S16" s="166">
        <v>0</v>
      </c>
    </row>
    <row r="17" spans="1:19" ht="15.75" customHeight="1" thickBot="1">
      <c r="A17" s="168">
        <v>10912</v>
      </c>
      <c r="B17" s="169"/>
      <c r="C17" s="29" t="s">
        <v>17</v>
      </c>
      <c r="D17" s="30">
        <v>282</v>
      </c>
      <c r="E17" s="31">
        <v>121</v>
      </c>
      <c r="F17" s="32">
        <v>4</v>
      </c>
      <c r="G17" s="33">
        <v>403</v>
      </c>
      <c r="H17" s="34"/>
      <c r="I17" s="167"/>
      <c r="J17" s="3"/>
      <c r="K17" s="168">
        <v>10037</v>
      </c>
      <c r="L17" s="169"/>
      <c r="M17" s="29" t="s">
        <v>17</v>
      </c>
      <c r="N17" s="30">
        <v>249</v>
      </c>
      <c r="O17" s="31">
        <v>102</v>
      </c>
      <c r="P17" s="32">
        <v>8</v>
      </c>
      <c r="Q17" s="33">
        <v>351</v>
      </c>
      <c r="R17" s="34"/>
      <c r="S17" s="167"/>
    </row>
    <row r="18" spans="1:19" ht="12.75" customHeight="1" thickTop="1">
      <c r="A18" s="170" t="s">
        <v>165</v>
      </c>
      <c r="B18" s="171"/>
      <c r="C18" s="35">
        <v>1</v>
      </c>
      <c r="D18" s="36">
        <v>128</v>
      </c>
      <c r="E18" s="37">
        <v>72</v>
      </c>
      <c r="F18" s="37">
        <v>0</v>
      </c>
      <c r="G18" s="38">
        <v>200</v>
      </c>
      <c r="H18" s="16"/>
      <c r="I18" s="17"/>
      <c r="J18" s="3"/>
      <c r="K18" s="170" t="s">
        <v>166</v>
      </c>
      <c r="L18" s="171"/>
      <c r="M18" s="12">
        <v>2</v>
      </c>
      <c r="N18" s="36">
        <v>139</v>
      </c>
      <c r="O18" s="37">
        <v>53</v>
      </c>
      <c r="P18" s="37">
        <v>5</v>
      </c>
      <c r="Q18" s="38">
        <v>192</v>
      </c>
      <c r="R18" s="16"/>
      <c r="S18" s="17"/>
    </row>
    <row r="19" spans="1:19" ht="12.75" customHeight="1">
      <c r="A19" s="172"/>
      <c r="B19" s="173"/>
      <c r="C19" s="18">
        <v>2</v>
      </c>
      <c r="D19" s="19">
        <v>132</v>
      </c>
      <c r="E19" s="20">
        <v>62</v>
      </c>
      <c r="F19" s="20">
        <v>4</v>
      </c>
      <c r="G19" s="21">
        <v>194</v>
      </c>
      <c r="H19" s="16"/>
      <c r="I19" s="17"/>
      <c r="J19" s="3"/>
      <c r="K19" s="172"/>
      <c r="L19" s="173"/>
      <c r="M19" s="18">
        <v>1</v>
      </c>
      <c r="N19" s="19">
        <v>132</v>
      </c>
      <c r="O19" s="20">
        <v>61</v>
      </c>
      <c r="P19" s="20">
        <v>2</v>
      </c>
      <c r="Q19" s="21">
        <v>193</v>
      </c>
      <c r="R19" s="16"/>
      <c r="S19" s="17"/>
    </row>
    <row r="20" spans="1:19" ht="9.75" customHeight="1">
      <c r="A20" s="174" t="s">
        <v>99</v>
      </c>
      <c r="B20" s="175"/>
      <c r="C20" s="22"/>
      <c r="D20" s="23"/>
      <c r="E20" s="23"/>
      <c r="F20" s="23"/>
      <c r="G20" s="24" t="s">
        <v>22</v>
      </c>
      <c r="H20" s="16"/>
      <c r="I20" s="25"/>
      <c r="J20" s="3"/>
      <c r="K20" s="174" t="s">
        <v>99</v>
      </c>
      <c r="L20" s="175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74"/>
      <c r="B21" s="175"/>
      <c r="C21" s="26"/>
      <c r="D21" s="27"/>
      <c r="E21" s="27"/>
      <c r="F21" s="27"/>
      <c r="G21" s="39" t="s">
        <v>22</v>
      </c>
      <c r="H21" s="16"/>
      <c r="I21" s="166">
        <v>2</v>
      </c>
      <c r="J21" s="3"/>
      <c r="K21" s="174"/>
      <c r="L21" s="175"/>
      <c r="M21" s="26"/>
      <c r="N21" s="27"/>
      <c r="O21" s="27"/>
      <c r="P21" s="27"/>
      <c r="Q21" s="39" t="s">
        <v>22</v>
      </c>
      <c r="R21" s="16"/>
      <c r="S21" s="166">
        <v>0</v>
      </c>
    </row>
    <row r="22" spans="1:19" ht="15.75" customHeight="1" thickBot="1">
      <c r="A22" s="168">
        <v>1324</v>
      </c>
      <c r="B22" s="169"/>
      <c r="C22" s="29" t="s">
        <v>17</v>
      </c>
      <c r="D22" s="30">
        <v>260</v>
      </c>
      <c r="E22" s="31">
        <v>134</v>
      </c>
      <c r="F22" s="32">
        <v>4</v>
      </c>
      <c r="G22" s="33">
        <v>394</v>
      </c>
      <c r="H22" s="34"/>
      <c r="I22" s="167"/>
      <c r="J22" s="3"/>
      <c r="K22" s="168">
        <v>737</v>
      </c>
      <c r="L22" s="169"/>
      <c r="M22" s="29" t="s">
        <v>17</v>
      </c>
      <c r="N22" s="30">
        <v>271</v>
      </c>
      <c r="O22" s="31">
        <v>114</v>
      </c>
      <c r="P22" s="32">
        <v>7</v>
      </c>
      <c r="Q22" s="33">
        <v>385</v>
      </c>
      <c r="R22" s="34"/>
      <c r="S22" s="167"/>
    </row>
    <row r="23" spans="1:19" ht="12.75" customHeight="1" thickTop="1">
      <c r="A23" s="170" t="s">
        <v>94</v>
      </c>
      <c r="B23" s="171"/>
      <c r="C23" s="35">
        <v>1</v>
      </c>
      <c r="D23" s="36">
        <v>133</v>
      </c>
      <c r="E23" s="37">
        <v>63</v>
      </c>
      <c r="F23" s="37">
        <v>1</v>
      </c>
      <c r="G23" s="38">
        <v>196</v>
      </c>
      <c r="H23" s="16"/>
      <c r="I23" s="17"/>
      <c r="J23" s="3"/>
      <c r="K23" s="170" t="s">
        <v>167</v>
      </c>
      <c r="L23" s="171"/>
      <c r="M23" s="12">
        <v>2</v>
      </c>
      <c r="N23" s="36">
        <v>150</v>
      </c>
      <c r="O23" s="37">
        <v>53</v>
      </c>
      <c r="P23" s="37">
        <v>5</v>
      </c>
      <c r="Q23" s="38">
        <v>203</v>
      </c>
      <c r="R23" s="16"/>
      <c r="S23" s="17"/>
    </row>
    <row r="24" spans="1:19" ht="12.75" customHeight="1">
      <c r="A24" s="172"/>
      <c r="B24" s="173"/>
      <c r="C24" s="18">
        <v>2</v>
      </c>
      <c r="D24" s="19">
        <v>126</v>
      </c>
      <c r="E24" s="20">
        <v>71</v>
      </c>
      <c r="F24" s="20">
        <v>1</v>
      </c>
      <c r="G24" s="21">
        <v>197</v>
      </c>
      <c r="H24" s="16"/>
      <c r="I24" s="17"/>
      <c r="J24" s="3"/>
      <c r="K24" s="172"/>
      <c r="L24" s="173"/>
      <c r="M24" s="18">
        <v>1</v>
      </c>
      <c r="N24" s="19">
        <v>126</v>
      </c>
      <c r="O24" s="20">
        <v>62</v>
      </c>
      <c r="P24" s="20">
        <v>1</v>
      </c>
      <c r="Q24" s="21">
        <v>188</v>
      </c>
      <c r="R24" s="16"/>
      <c r="S24" s="17"/>
    </row>
    <row r="25" spans="1:19" ht="9.75" customHeight="1">
      <c r="A25" s="174" t="s">
        <v>38</v>
      </c>
      <c r="B25" s="175"/>
      <c r="C25" s="22"/>
      <c r="D25" s="23"/>
      <c r="E25" s="23"/>
      <c r="F25" s="23"/>
      <c r="G25" s="24" t="s">
        <v>22</v>
      </c>
      <c r="H25" s="16"/>
      <c r="I25" s="25"/>
      <c r="J25" s="3"/>
      <c r="K25" s="174" t="s">
        <v>168</v>
      </c>
      <c r="L25" s="175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74"/>
      <c r="B26" s="175"/>
      <c r="C26" s="26"/>
      <c r="D26" s="27"/>
      <c r="E26" s="27"/>
      <c r="F26" s="27"/>
      <c r="G26" s="39" t="s">
        <v>22</v>
      </c>
      <c r="H26" s="16"/>
      <c r="I26" s="166">
        <v>2</v>
      </c>
      <c r="J26" s="3"/>
      <c r="K26" s="174"/>
      <c r="L26" s="175"/>
      <c r="M26" s="26"/>
      <c r="N26" s="27"/>
      <c r="O26" s="27"/>
      <c r="P26" s="27"/>
      <c r="Q26" s="39" t="s">
        <v>22</v>
      </c>
      <c r="R26" s="16"/>
      <c r="S26" s="166">
        <v>0</v>
      </c>
    </row>
    <row r="27" spans="1:19" ht="15.75" customHeight="1" thickBot="1">
      <c r="A27" s="168">
        <v>10143</v>
      </c>
      <c r="B27" s="169"/>
      <c r="C27" s="29" t="s">
        <v>17</v>
      </c>
      <c r="D27" s="30">
        <v>259</v>
      </c>
      <c r="E27" s="31">
        <v>134</v>
      </c>
      <c r="F27" s="32">
        <v>2</v>
      </c>
      <c r="G27" s="33">
        <v>393</v>
      </c>
      <c r="H27" s="34"/>
      <c r="I27" s="167"/>
      <c r="J27" s="3"/>
      <c r="K27" s="168">
        <v>736</v>
      </c>
      <c r="L27" s="169"/>
      <c r="M27" s="29" t="s">
        <v>17</v>
      </c>
      <c r="N27" s="30">
        <v>276</v>
      </c>
      <c r="O27" s="31">
        <v>115</v>
      </c>
      <c r="P27" s="32">
        <v>6</v>
      </c>
      <c r="Q27" s="33">
        <v>391</v>
      </c>
      <c r="R27" s="34"/>
      <c r="S27" s="167"/>
    </row>
    <row r="28" spans="1:19" ht="12.75" customHeight="1" thickTop="1">
      <c r="A28" s="170" t="s">
        <v>169</v>
      </c>
      <c r="B28" s="171"/>
      <c r="C28" s="35">
        <v>1</v>
      </c>
      <c r="D28" s="36">
        <v>152</v>
      </c>
      <c r="E28" s="37">
        <v>51</v>
      </c>
      <c r="F28" s="37">
        <v>3</v>
      </c>
      <c r="G28" s="38">
        <v>203</v>
      </c>
      <c r="H28" s="16"/>
      <c r="I28" s="17"/>
      <c r="J28" s="3"/>
      <c r="K28" s="170" t="s">
        <v>170</v>
      </c>
      <c r="L28" s="171"/>
      <c r="M28" s="12">
        <v>2</v>
      </c>
      <c r="N28" s="36">
        <v>149</v>
      </c>
      <c r="O28" s="37">
        <v>59</v>
      </c>
      <c r="P28" s="37">
        <v>3</v>
      </c>
      <c r="Q28" s="38">
        <v>208</v>
      </c>
      <c r="R28" s="16"/>
      <c r="S28" s="17"/>
    </row>
    <row r="29" spans="1:19" ht="12.75" customHeight="1">
      <c r="A29" s="172"/>
      <c r="B29" s="173"/>
      <c r="C29" s="18">
        <v>2</v>
      </c>
      <c r="D29" s="19">
        <v>135</v>
      </c>
      <c r="E29" s="20">
        <v>72</v>
      </c>
      <c r="F29" s="20">
        <v>3</v>
      </c>
      <c r="G29" s="21">
        <v>207</v>
      </c>
      <c r="H29" s="16"/>
      <c r="I29" s="17"/>
      <c r="J29" s="3"/>
      <c r="K29" s="172"/>
      <c r="L29" s="173"/>
      <c r="M29" s="18">
        <v>1</v>
      </c>
      <c r="N29" s="19">
        <v>141</v>
      </c>
      <c r="O29" s="20">
        <v>44</v>
      </c>
      <c r="P29" s="20">
        <v>6</v>
      </c>
      <c r="Q29" s="21">
        <v>185</v>
      </c>
      <c r="R29" s="16"/>
      <c r="S29" s="17"/>
    </row>
    <row r="30" spans="1:19" ht="9.75" customHeight="1">
      <c r="A30" s="174" t="s">
        <v>171</v>
      </c>
      <c r="B30" s="175"/>
      <c r="C30" s="22"/>
      <c r="D30" s="23"/>
      <c r="E30" s="23"/>
      <c r="F30" s="23"/>
      <c r="G30" s="24" t="s">
        <v>22</v>
      </c>
      <c r="H30" s="16"/>
      <c r="I30" s="25"/>
      <c r="J30" s="3"/>
      <c r="K30" s="174" t="s">
        <v>27</v>
      </c>
      <c r="L30" s="175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74"/>
      <c r="B31" s="175"/>
      <c r="C31" s="26"/>
      <c r="D31" s="27"/>
      <c r="E31" s="27"/>
      <c r="F31" s="27"/>
      <c r="G31" s="39" t="s">
        <v>22</v>
      </c>
      <c r="H31" s="16"/>
      <c r="I31" s="166">
        <v>2</v>
      </c>
      <c r="J31" s="3"/>
      <c r="K31" s="174"/>
      <c r="L31" s="175"/>
      <c r="M31" s="26"/>
      <c r="N31" s="27"/>
      <c r="O31" s="27"/>
      <c r="P31" s="27"/>
      <c r="Q31" s="39" t="s">
        <v>22</v>
      </c>
      <c r="R31" s="16"/>
      <c r="S31" s="166">
        <v>0</v>
      </c>
    </row>
    <row r="32" spans="1:19" ht="15.75" customHeight="1" thickBot="1">
      <c r="A32" s="168">
        <v>15944</v>
      </c>
      <c r="B32" s="169"/>
      <c r="C32" s="29" t="s">
        <v>17</v>
      </c>
      <c r="D32" s="30">
        <v>287</v>
      </c>
      <c r="E32" s="31">
        <v>123</v>
      </c>
      <c r="F32" s="32">
        <v>6</v>
      </c>
      <c r="G32" s="33">
        <v>410</v>
      </c>
      <c r="H32" s="34"/>
      <c r="I32" s="167"/>
      <c r="J32" s="3"/>
      <c r="K32" s="168">
        <v>734</v>
      </c>
      <c r="L32" s="169"/>
      <c r="M32" s="29" t="s">
        <v>17</v>
      </c>
      <c r="N32" s="30">
        <v>290</v>
      </c>
      <c r="O32" s="31">
        <v>103</v>
      </c>
      <c r="P32" s="32">
        <v>9</v>
      </c>
      <c r="Q32" s="33">
        <v>393</v>
      </c>
      <c r="R32" s="34"/>
      <c r="S32" s="167"/>
    </row>
    <row r="33" spans="1:19" ht="12.75" customHeight="1" thickTop="1">
      <c r="A33" s="170" t="s">
        <v>172</v>
      </c>
      <c r="B33" s="171"/>
      <c r="C33" s="35">
        <v>1</v>
      </c>
      <c r="D33" s="36">
        <v>126</v>
      </c>
      <c r="E33" s="37">
        <v>49</v>
      </c>
      <c r="F33" s="37">
        <v>5</v>
      </c>
      <c r="G33" s="38">
        <v>175</v>
      </c>
      <c r="H33" s="16"/>
      <c r="I33" s="17"/>
      <c r="J33" s="3"/>
      <c r="K33" s="170" t="s">
        <v>173</v>
      </c>
      <c r="L33" s="171"/>
      <c r="M33" s="12">
        <v>2</v>
      </c>
      <c r="N33" s="36">
        <v>153</v>
      </c>
      <c r="O33" s="37">
        <v>72</v>
      </c>
      <c r="P33" s="37">
        <v>0</v>
      </c>
      <c r="Q33" s="38">
        <v>225</v>
      </c>
      <c r="R33" s="16"/>
      <c r="S33" s="17"/>
    </row>
    <row r="34" spans="1:19" ht="12.75" customHeight="1">
      <c r="A34" s="172"/>
      <c r="B34" s="173"/>
      <c r="C34" s="18">
        <v>2</v>
      </c>
      <c r="D34" s="19">
        <v>154</v>
      </c>
      <c r="E34" s="20">
        <v>53</v>
      </c>
      <c r="F34" s="20">
        <v>4</v>
      </c>
      <c r="G34" s="21">
        <v>207</v>
      </c>
      <c r="H34" s="16"/>
      <c r="I34" s="17"/>
      <c r="J34" s="3"/>
      <c r="K34" s="172"/>
      <c r="L34" s="173"/>
      <c r="M34" s="18">
        <v>1</v>
      </c>
      <c r="N34" s="19">
        <v>150</v>
      </c>
      <c r="O34" s="20">
        <v>79</v>
      </c>
      <c r="P34" s="20">
        <v>1</v>
      </c>
      <c r="Q34" s="21">
        <v>229</v>
      </c>
      <c r="R34" s="16"/>
      <c r="S34" s="17"/>
    </row>
    <row r="35" spans="1:19" ht="9.75" customHeight="1">
      <c r="A35" s="174" t="s">
        <v>23</v>
      </c>
      <c r="B35" s="175"/>
      <c r="C35" s="22"/>
      <c r="D35" s="23"/>
      <c r="E35" s="23"/>
      <c r="F35" s="23"/>
      <c r="G35" s="24" t="s">
        <v>22</v>
      </c>
      <c r="H35" s="16"/>
      <c r="I35" s="25"/>
      <c r="J35" s="3"/>
      <c r="K35" s="174" t="s">
        <v>38</v>
      </c>
      <c r="L35" s="175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74"/>
      <c r="B36" s="175"/>
      <c r="C36" s="26"/>
      <c r="D36" s="27"/>
      <c r="E36" s="27"/>
      <c r="F36" s="27"/>
      <c r="G36" s="39" t="s">
        <v>22</v>
      </c>
      <c r="H36" s="16"/>
      <c r="I36" s="166">
        <v>0</v>
      </c>
      <c r="J36" s="3"/>
      <c r="K36" s="174"/>
      <c r="L36" s="175"/>
      <c r="M36" s="26"/>
      <c r="N36" s="27"/>
      <c r="O36" s="27"/>
      <c r="P36" s="27"/>
      <c r="Q36" s="39" t="s">
        <v>22</v>
      </c>
      <c r="R36" s="16"/>
      <c r="S36" s="166">
        <v>2</v>
      </c>
    </row>
    <row r="37" spans="1:19" ht="15.75" customHeight="1" thickBot="1">
      <c r="A37" s="168">
        <v>16915</v>
      </c>
      <c r="B37" s="169"/>
      <c r="C37" s="29" t="s">
        <v>17</v>
      </c>
      <c r="D37" s="30">
        <v>280</v>
      </c>
      <c r="E37" s="31">
        <v>102</v>
      </c>
      <c r="F37" s="32">
        <v>9</v>
      </c>
      <c r="G37" s="33">
        <v>382</v>
      </c>
      <c r="H37" s="34"/>
      <c r="I37" s="167"/>
      <c r="J37" s="3"/>
      <c r="K37" s="168">
        <v>12679</v>
      </c>
      <c r="L37" s="169"/>
      <c r="M37" s="29" t="s">
        <v>17</v>
      </c>
      <c r="N37" s="30">
        <v>303</v>
      </c>
      <c r="O37" s="31">
        <v>151</v>
      </c>
      <c r="P37" s="32">
        <v>1</v>
      </c>
      <c r="Q37" s="33">
        <v>454</v>
      </c>
      <c r="R37" s="34"/>
      <c r="S37" s="167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1631</v>
      </c>
      <c r="E39" s="44">
        <v>729</v>
      </c>
      <c r="F39" s="45">
        <v>35</v>
      </c>
      <c r="G39" s="46">
        <v>2360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1635</v>
      </c>
      <c r="O39" s="44">
        <v>681</v>
      </c>
      <c r="P39" s="45">
        <v>49</v>
      </c>
      <c r="Q39" s="46">
        <v>2316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157" t="s">
        <v>174</v>
      </c>
      <c r="D41" s="157"/>
      <c r="E41" s="157"/>
      <c r="F41" s="3"/>
      <c r="G41" s="158" t="s">
        <v>44</v>
      </c>
      <c r="H41" s="159"/>
      <c r="I41" s="51">
        <v>14</v>
      </c>
      <c r="J41" s="3"/>
      <c r="K41" s="49"/>
      <c r="L41" s="50" t="s">
        <v>43</v>
      </c>
      <c r="M41" s="157" t="s">
        <v>175</v>
      </c>
      <c r="N41" s="157"/>
      <c r="O41" s="157"/>
      <c r="P41" s="3"/>
      <c r="Q41" s="158" t="s">
        <v>44</v>
      </c>
      <c r="R41" s="159"/>
      <c r="S41" s="51">
        <v>2</v>
      </c>
    </row>
    <row r="42" spans="1:19" ht="19.5" customHeight="1">
      <c r="A42" s="52"/>
      <c r="B42" s="53" t="s">
        <v>45</v>
      </c>
      <c r="C42" s="160"/>
      <c r="D42" s="160"/>
      <c r="E42" s="160"/>
      <c r="F42" s="54"/>
      <c r="G42" s="54"/>
      <c r="H42" s="54"/>
      <c r="I42" s="54"/>
      <c r="J42" s="54"/>
      <c r="K42" s="52"/>
      <c r="L42" s="53" t="s">
        <v>45</v>
      </c>
      <c r="M42" s="160"/>
      <c r="N42" s="160"/>
      <c r="O42" s="160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161"/>
      <c r="D43" s="161"/>
      <c r="E43" s="161"/>
      <c r="F43" s="161"/>
      <c r="G43" s="161"/>
      <c r="H43" s="161"/>
      <c r="I43" s="53"/>
      <c r="J43" s="53"/>
      <c r="K43" s="53" t="s">
        <v>48</v>
      </c>
      <c r="L43" s="162"/>
      <c r="M43" s="162"/>
      <c r="N43" s="57"/>
      <c r="O43" s="53" t="s">
        <v>45</v>
      </c>
      <c r="P43" s="163"/>
      <c r="Q43" s="163"/>
      <c r="R43" s="163"/>
      <c r="S43" s="163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91" t="s">
        <v>50</v>
      </c>
      <c r="C46" s="164" t="s">
        <v>51</v>
      </c>
      <c r="D46" s="164"/>
      <c r="I46" s="91" t="s">
        <v>52</v>
      </c>
      <c r="J46" s="165">
        <v>18</v>
      </c>
      <c r="K46" s="165"/>
    </row>
    <row r="47" spans="2:19" ht="19.5" customHeight="1">
      <c r="B47" s="91" t="s">
        <v>53</v>
      </c>
      <c r="C47" s="154" t="s">
        <v>54</v>
      </c>
      <c r="D47" s="154"/>
      <c r="I47" s="91" t="s">
        <v>55</v>
      </c>
      <c r="J47" s="155">
        <v>2</v>
      </c>
      <c r="K47" s="155"/>
      <c r="P47" s="91" t="s">
        <v>56</v>
      </c>
      <c r="Q47" s="156"/>
      <c r="R47" s="156"/>
      <c r="S47" s="156"/>
    </row>
    <row r="48" ht="9.75" customHeight="1"/>
    <row r="49" spans="1:19" ht="15" customHeight="1">
      <c r="A49" s="134" t="s">
        <v>57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6"/>
    </row>
    <row r="50" spans="1:19" ht="90" customHeight="1">
      <c r="A50" s="137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9"/>
    </row>
    <row r="51" ht="4.5" customHeight="1"/>
    <row r="52" spans="1:19" ht="15" customHeight="1">
      <c r="A52" s="151" t="s">
        <v>58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3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142"/>
      <c r="C57" s="143"/>
      <c r="D57" s="82"/>
      <c r="E57" s="142"/>
      <c r="F57" s="144"/>
      <c r="G57" s="144"/>
      <c r="H57" s="143"/>
      <c r="I57" s="82"/>
      <c r="J57" s="83"/>
      <c r="K57" s="84"/>
      <c r="L57" s="142"/>
      <c r="M57" s="143"/>
      <c r="N57" s="82"/>
      <c r="O57" s="142"/>
      <c r="P57" s="144"/>
      <c r="Q57" s="144"/>
      <c r="R57" s="143"/>
      <c r="S57" s="85"/>
    </row>
    <row r="58" spans="1:19" ht="18" customHeight="1">
      <c r="A58" s="81"/>
      <c r="B58" s="142"/>
      <c r="C58" s="143"/>
      <c r="D58" s="82"/>
      <c r="E58" s="142"/>
      <c r="F58" s="144"/>
      <c r="G58" s="144"/>
      <c r="H58" s="143"/>
      <c r="I58" s="82"/>
      <c r="J58" s="83"/>
      <c r="K58" s="84"/>
      <c r="L58" s="142"/>
      <c r="M58" s="143"/>
      <c r="N58" s="82"/>
      <c r="O58" s="142"/>
      <c r="P58" s="144"/>
      <c r="Q58" s="144"/>
      <c r="R58" s="143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45" t="s">
        <v>64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</row>
    <row r="62" spans="1:19" ht="90" customHeight="1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0"/>
    </row>
    <row r="63" ht="4.5" customHeight="1"/>
    <row r="64" spans="1:19" ht="15" customHeight="1">
      <c r="A64" s="134" t="s">
        <v>65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6"/>
    </row>
    <row r="65" spans="1:19" ht="90" customHeight="1">
      <c r="A65" s="137" t="s">
        <v>176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9"/>
    </row>
    <row r="66" spans="1:8" ht="30" customHeight="1">
      <c r="A66" s="140" t="s">
        <v>66</v>
      </c>
      <c r="B66" s="140"/>
      <c r="C66" s="141"/>
      <c r="D66" s="141"/>
      <c r="E66" s="141"/>
      <c r="F66" s="141"/>
      <c r="G66" s="141"/>
      <c r="H66" s="141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Q47" sqref="Q47:S47"/>
    </sheetView>
  </sheetViews>
  <sheetFormatPr defaultColWidth="9.00390625" defaultRowHeight="12.75"/>
  <cols>
    <col min="1" max="1" width="10.75390625" style="245" customWidth="1"/>
    <col min="2" max="2" width="15.75390625" style="245" customWidth="1"/>
    <col min="3" max="3" width="5.75390625" style="245" customWidth="1"/>
    <col min="4" max="5" width="6.75390625" style="245" customWidth="1"/>
    <col min="6" max="6" width="4.75390625" style="245" customWidth="1"/>
    <col min="7" max="7" width="6.75390625" style="245" customWidth="1"/>
    <col min="8" max="8" width="5.75390625" style="245" customWidth="1"/>
    <col min="9" max="9" width="6.75390625" style="245" customWidth="1"/>
    <col min="10" max="10" width="1.75390625" style="245" customWidth="1"/>
    <col min="11" max="11" width="10.75390625" style="245" customWidth="1"/>
    <col min="12" max="12" width="15.75390625" style="245" customWidth="1"/>
    <col min="13" max="13" width="5.75390625" style="245" customWidth="1"/>
    <col min="14" max="15" width="6.75390625" style="245" customWidth="1"/>
    <col min="16" max="16" width="4.75390625" style="245" customWidth="1"/>
    <col min="17" max="17" width="6.75390625" style="245" customWidth="1"/>
    <col min="18" max="18" width="5.75390625" style="245" customWidth="1"/>
    <col min="19" max="19" width="6.75390625" style="245" customWidth="1"/>
    <col min="20" max="16384" width="9.125" style="245" customWidth="1"/>
  </cols>
  <sheetData>
    <row r="1" spans="1:19" ht="27.75" customHeight="1">
      <c r="A1" s="242" t="s">
        <v>177</v>
      </c>
      <c r="B1" s="243"/>
      <c r="C1" s="243"/>
      <c r="D1" s="244" t="s">
        <v>1</v>
      </c>
      <c r="E1" s="244"/>
      <c r="F1" s="244"/>
      <c r="G1" s="244"/>
      <c r="H1" s="244"/>
      <c r="I1" s="244"/>
      <c r="K1" s="246" t="s">
        <v>2</v>
      </c>
      <c r="L1" s="247" t="s">
        <v>178</v>
      </c>
      <c r="M1" s="247"/>
      <c r="N1" s="247"/>
      <c r="O1" s="248" t="s">
        <v>4</v>
      </c>
      <c r="P1" s="248"/>
      <c r="Q1" s="249">
        <f ca="1">TODAY()</f>
        <v>42496</v>
      </c>
      <c r="R1" s="249"/>
      <c r="S1" s="249"/>
    </row>
    <row r="2" spans="1:8" ht="13.5" thickBot="1">
      <c r="A2" s="250" t="s">
        <v>179</v>
      </c>
      <c r="B2" s="250"/>
      <c r="C2" s="250"/>
      <c r="D2" s="250"/>
      <c r="E2" s="250"/>
      <c r="F2" s="250"/>
      <c r="G2" s="250"/>
      <c r="H2" s="250"/>
    </row>
    <row r="3" spans="1:19" ht="19.5" customHeight="1" thickBot="1">
      <c r="A3" s="251" t="s">
        <v>5</v>
      </c>
      <c r="B3" s="252" t="s">
        <v>180</v>
      </c>
      <c r="C3" s="252"/>
      <c r="D3" s="252"/>
      <c r="E3" s="252"/>
      <c r="F3" s="252"/>
      <c r="G3" s="252"/>
      <c r="H3" s="252"/>
      <c r="I3" s="252"/>
      <c r="K3" s="251" t="s">
        <v>7</v>
      </c>
      <c r="L3" s="252" t="s">
        <v>181</v>
      </c>
      <c r="M3" s="252"/>
      <c r="N3" s="252"/>
      <c r="O3" s="252"/>
      <c r="P3" s="252"/>
      <c r="Q3" s="252"/>
      <c r="R3" s="252"/>
      <c r="S3" s="252"/>
    </row>
    <row r="4" ht="4.5" customHeight="1" thickBot="1"/>
    <row r="5" spans="1:19" ht="12.75" customHeight="1" thickBot="1">
      <c r="A5" s="253" t="s">
        <v>9</v>
      </c>
      <c r="B5" s="253"/>
      <c r="C5" s="254" t="s">
        <v>10</v>
      </c>
      <c r="D5" s="255" t="s">
        <v>11</v>
      </c>
      <c r="E5" s="255"/>
      <c r="F5" s="255"/>
      <c r="G5" s="255"/>
      <c r="H5" s="256" t="s">
        <v>12</v>
      </c>
      <c r="I5" s="256"/>
      <c r="K5" s="253" t="s">
        <v>9</v>
      </c>
      <c r="L5" s="253"/>
      <c r="M5" s="254" t="s">
        <v>10</v>
      </c>
      <c r="N5" s="255" t="s">
        <v>11</v>
      </c>
      <c r="O5" s="255"/>
      <c r="P5" s="255"/>
      <c r="Q5" s="255"/>
      <c r="R5" s="256" t="s">
        <v>12</v>
      </c>
      <c r="S5" s="256"/>
    </row>
    <row r="6" spans="1:19" ht="12.75" customHeight="1" thickBot="1">
      <c r="A6" s="257" t="s">
        <v>13</v>
      </c>
      <c r="B6" s="257"/>
      <c r="C6" s="254"/>
      <c r="D6" s="258" t="s">
        <v>14</v>
      </c>
      <c r="E6" s="259" t="s">
        <v>15</v>
      </c>
      <c r="F6" s="259" t="s">
        <v>16</v>
      </c>
      <c r="G6" s="260" t="s">
        <v>17</v>
      </c>
      <c r="H6" s="261" t="s">
        <v>182</v>
      </c>
      <c r="I6" s="262" t="s">
        <v>18</v>
      </c>
      <c r="K6" s="257" t="s">
        <v>13</v>
      </c>
      <c r="L6" s="257"/>
      <c r="M6" s="254"/>
      <c r="N6" s="258" t="s">
        <v>14</v>
      </c>
      <c r="O6" s="259" t="s">
        <v>15</v>
      </c>
      <c r="P6" s="259" t="s">
        <v>16</v>
      </c>
      <c r="Q6" s="260" t="s">
        <v>17</v>
      </c>
      <c r="R6" s="261" t="s">
        <v>182</v>
      </c>
      <c r="S6" s="262" t="s">
        <v>18</v>
      </c>
    </row>
    <row r="7" spans="1:12" ht="4.5" customHeight="1" thickBot="1">
      <c r="A7" s="263"/>
      <c r="B7" s="263"/>
      <c r="K7" s="263"/>
      <c r="L7" s="263"/>
    </row>
    <row r="8" spans="1:19" ht="12.75" customHeight="1" thickBot="1">
      <c r="A8" s="264" t="s">
        <v>183</v>
      </c>
      <c r="B8" s="264"/>
      <c r="C8" s="265">
        <v>1</v>
      </c>
      <c r="D8" s="266">
        <v>140</v>
      </c>
      <c r="E8" s="267">
        <v>72</v>
      </c>
      <c r="F8" s="267">
        <v>2</v>
      </c>
      <c r="G8" s="268">
        <f>IF(AND(ISBLANK(D8),ISBLANK(E8),ISBLANK(N8),ISBLANK(O8)),"",D8+E8)</f>
        <v>212</v>
      </c>
      <c r="H8" s="269" t="s">
        <v>184</v>
      </c>
      <c r="I8" s="270"/>
      <c r="K8" s="264" t="s">
        <v>185</v>
      </c>
      <c r="L8" s="264"/>
      <c r="M8" s="265">
        <v>1</v>
      </c>
      <c r="N8" s="266">
        <v>138</v>
      </c>
      <c r="O8" s="267">
        <v>53</v>
      </c>
      <c r="P8" s="267">
        <v>0</v>
      </c>
      <c r="Q8" s="268">
        <f>IF(AND(ISBLANK(D8),ISBLANK(E8),ISBLANK(N8),ISBLANK(O8)),"",N8+O8)</f>
        <v>191</v>
      </c>
      <c r="R8" s="269" t="s">
        <v>184</v>
      </c>
      <c r="S8" s="270"/>
    </row>
    <row r="9" spans="1:19" ht="12.75" customHeight="1">
      <c r="A9" s="264"/>
      <c r="B9" s="264"/>
      <c r="C9" s="271">
        <v>2</v>
      </c>
      <c r="D9" s="272">
        <v>153</v>
      </c>
      <c r="E9" s="273">
        <v>45</v>
      </c>
      <c r="F9" s="273">
        <v>6</v>
      </c>
      <c r="G9" s="274">
        <f>IF(AND(ISBLANK(D9),ISBLANK(E9),ISBLANK(N9),ISBLANK(O9)),"",D9+E9)</f>
        <v>198</v>
      </c>
      <c r="H9" s="275" t="s">
        <v>184</v>
      </c>
      <c r="I9" s="270"/>
      <c r="K9" s="264"/>
      <c r="L9" s="264"/>
      <c r="M9" s="271">
        <v>2</v>
      </c>
      <c r="N9" s="272">
        <v>144</v>
      </c>
      <c r="O9" s="273">
        <v>59</v>
      </c>
      <c r="P9" s="273">
        <v>4</v>
      </c>
      <c r="Q9" s="274">
        <f>IF(AND(ISBLANK(D9),ISBLANK(E9),ISBLANK(N9),ISBLANK(O9)),"",N9+O9)</f>
        <v>203</v>
      </c>
      <c r="R9" s="275" t="s">
        <v>184</v>
      </c>
      <c r="S9" s="270"/>
    </row>
    <row r="10" spans="1:19" ht="12.75" customHeight="1" thickBot="1">
      <c r="A10" s="276" t="s">
        <v>99</v>
      </c>
      <c r="B10" s="276"/>
      <c r="C10" s="271">
        <v>3</v>
      </c>
      <c r="D10" s="272"/>
      <c r="E10" s="273"/>
      <c r="F10" s="273"/>
      <c r="G10" s="274">
        <f>IF(AND(ISBLANK(D10),ISBLANK(E10),ISBLANK(N10),ISBLANK(O10)),"",D10+E10)</f>
      </c>
      <c r="H10" s="275" t="s">
        <v>184</v>
      </c>
      <c r="I10" s="270"/>
      <c r="K10" s="276" t="s">
        <v>186</v>
      </c>
      <c r="L10" s="276"/>
      <c r="M10" s="271">
        <v>3</v>
      </c>
      <c r="N10" s="272"/>
      <c r="O10" s="273"/>
      <c r="P10" s="273"/>
      <c r="Q10" s="274">
        <f>IF(AND(ISBLANK(D10),ISBLANK(E10),ISBLANK(N10),ISBLANK(O10)),"",N10+O10)</f>
      </c>
      <c r="R10" s="275" t="s">
        <v>184</v>
      </c>
      <c r="S10" s="270"/>
    </row>
    <row r="11" spans="1:19" ht="12.75" customHeight="1" thickBot="1">
      <c r="A11" s="276"/>
      <c r="B11" s="276"/>
      <c r="C11" s="277">
        <v>4</v>
      </c>
      <c r="D11" s="278"/>
      <c r="E11" s="279"/>
      <c r="F11" s="279"/>
      <c r="G11" s="280">
        <f>IF(AND(ISBLANK(D11),ISBLANK(E11),ISBLANK(N11),ISBLANK(O11)),"",D11+E11)</f>
      </c>
      <c r="H11" s="281" t="s">
        <v>184</v>
      </c>
      <c r="I11" s="282">
        <f>IF(AND(ISNUMBER(G12),ISNUMBER(Q12)),IF(G12&gt;Q12,2,IF(G12=Q12,1,0)),"")</f>
        <v>2</v>
      </c>
      <c r="K11" s="276"/>
      <c r="L11" s="276"/>
      <c r="M11" s="277">
        <v>4</v>
      </c>
      <c r="N11" s="278"/>
      <c r="O11" s="279"/>
      <c r="P11" s="279"/>
      <c r="Q11" s="280">
        <f>IF(AND(ISBLANK(D11),ISBLANK(E11),ISBLANK(N11),ISBLANK(O11)),"",N11+O11)</f>
      </c>
      <c r="R11" s="281" t="s">
        <v>184</v>
      </c>
      <c r="S11" s="282">
        <f>IF(AND(ISNUMBER(G12),ISNUMBER(Q12)),IF(Q12&gt;G12,2,IF(G12=Q12,1,0)),"")</f>
        <v>0</v>
      </c>
    </row>
    <row r="12" spans="1:19" ht="15.75" customHeight="1" thickBot="1">
      <c r="A12" s="283">
        <v>21168</v>
      </c>
      <c r="B12" s="283"/>
      <c r="C12" s="284" t="s">
        <v>17</v>
      </c>
      <c r="D12" s="285">
        <f>IF(OR(ISNUMBER(G8),ISNUMBER(G9),ISNUMBER(G10),ISNUMBER(G11)),SUM(D8:D11),"")</f>
        <v>293</v>
      </c>
      <c r="E12" s="286">
        <f>IF(OR(ISNUMBER(G8),ISNUMBER(G9),ISNUMBER(G10),ISNUMBER(G11)),SUM(E8:E11),"")</f>
        <v>117</v>
      </c>
      <c r="F12" s="286">
        <f>IF(OR(ISNUMBER(G8),ISNUMBER(G9),ISNUMBER(G10),ISNUMBER(G11)),SUM(F8:F11),"")</f>
        <v>8</v>
      </c>
      <c r="G12" s="287">
        <f>IF(OR(ISNUMBER(G8),ISNUMBER(G9),ISNUMBER(G10),ISNUMBER(G11)),SUM(G8:G11),"")</f>
        <v>410</v>
      </c>
      <c r="H12" s="281" t="s">
        <v>184</v>
      </c>
      <c r="I12" s="282"/>
      <c r="K12" s="283">
        <v>1092</v>
      </c>
      <c r="L12" s="283"/>
      <c r="M12" s="284" t="s">
        <v>17</v>
      </c>
      <c r="N12" s="285">
        <f>IF(OR(ISNUMBER(Q8),ISNUMBER(Q9),ISNUMBER(Q10),ISNUMBER(Q11)),SUM(N8:N11),"")</f>
        <v>282</v>
      </c>
      <c r="O12" s="286">
        <f>IF(OR(ISNUMBER(Q8),ISNUMBER(Q9),ISNUMBER(Q10),ISNUMBER(Q11)),SUM(O8:O11),"")</f>
        <v>112</v>
      </c>
      <c r="P12" s="286">
        <f>IF(OR(ISNUMBER(Q8),ISNUMBER(Q9),ISNUMBER(Q10),ISNUMBER(Q11)),SUM(P8:P11),"")</f>
        <v>4</v>
      </c>
      <c r="Q12" s="287">
        <f>IF(OR(ISNUMBER(Q8),ISNUMBER(Q9),ISNUMBER(Q10),ISNUMBER(Q11)),SUM(Q8:Q11),"")</f>
        <v>394</v>
      </c>
      <c r="R12" s="281" t="s">
        <v>184</v>
      </c>
      <c r="S12" s="282"/>
    </row>
    <row r="13" spans="1:19" ht="12.75" customHeight="1" thickBot="1">
      <c r="A13" s="264" t="s">
        <v>187</v>
      </c>
      <c r="B13" s="264"/>
      <c r="C13" s="265">
        <v>1</v>
      </c>
      <c r="D13" s="266">
        <v>144</v>
      </c>
      <c r="E13" s="267">
        <v>61</v>
      </c>
      <c r="F13" s="267">
        <v>4</v>
      </c>
      <c r="G13" s="268">
        <f aca="true" t="shared" si="0" ref="G13:G36">IF(AND(ISBLANK(D13),ISBLANK(E13),ISBLANK(N13),ISBLANK(O13)),"",D13+E13)</f>
        <v>205</v>
      </c>
      <c r="H13" s="269" t="s">
        <v>184</v>
      </c>
      <c r="I13" s="270"/>
      <c r="K13" s="264" t="s">
        <v>188</v>
      </c>
      <c r="L13" s="264"/>
      <c r="M13" s="265">
        <v>1</v>
      </c>
      <c r="N13" s="266">
        <v>122</v>
      </c>
      <c r="O13" s="267">
        <v>72</v>
      </c>
      <c r="P13" s="267">
        <v>1</v>
      </c>
      <c r="Q13" s="268">
        <f aca="true" t="shared" si="1" ref="Q13:Q36">IF(AND(ISBLANK(D13),ISBLANK(E13),ISBLANK(N13),ISBLANK(O13)),"",N13+O13)</f>
        <v>194</v>
      </c>
      <c r="R13" s="269" t="s">
        <v>184</v>
      </c>
      <c r="S13" s="270"/>
    </row>
    <row r="14" spans="1:19" ht="12.75" customHeight="1">
      <c r="A14" s="264"/>
      <c r="B14" s="264"/>
      <c r="C14" s="271">
        <v>2</v>
      </c>
      <c r="D14" s="272">
        <v>150</v>
      </c>
      <c r="E14" s="273">
        <v>60</v>
      </c>
      <c r="F14" s="273">
        <v>3</v>
      </c>
      <c r="G14" s="274">
        <f t="shared" si="0"/>
        <v>210</v>
      </c>
      <c r="H14" s="275" t="s">
        <v>184</v>
      </c>
      <c r="I14" s="270"/>
      <c r="K14" s="264"/>
      <c r="L14" s="264"/>
      <c r="M14" s="271">
        <v>2</v>
      </c>
      <c r="N14" s="272">
        <v>146</v>
      </c>
      <c r="O14" s="273">
        <v>80</v>
      </c>
      <c r="P14" s="273">
        <v>0</v>
      </c>
      <c r="Q14" s="274">
        <f t="shared" si="1"/>
        <v>226</v>
      </c>
      <c r="R14" s="275" t="s">
        <v>184</v>
      </c>
      <c r="S14" s="270"/>
    </row>
    <row r="15" spans="1:19" ht="12.75" customHeight="1" thickBot="1">
      <c r="A15" s="276" t="s">
        <v>38</v>
      </c>
      <c r="B15" s="276"/>
      <c r="C15" s="271">
        <v>3</v>
      </c>
      <c r="D15" s="272"/>
      <c r="E15" s="273"/>
      <c r="F15" s="273"/>
      <c r="G15" s="274">
        <f t="shared" si="0"/>
      </c>
      <c r="H15" s="275" t="s">
        <v>184</v>
      </c>
      <c r="I15" s="270"/>
      <c r="K15" s="276" t="s">
        <v>189</v>
      </c>
      <c r="L15" s="276"/>
      <c r="M15" s="271">
        <v>3</v>
      </c>
      <c r="N15" s="272"/>
      <c r="O15" s="273"/>
      <c r="P15" s="273"/>
      <c r="Q15" s="274">
        <f t="shared" si="1"/>
      </c>
      <c r="R15" s="275" t="s">
        <v>184</v>
      </c>
      <c r="S15" s="270"/>
    </row>
    <row r="16" spans="1:19" ht="12.75" customHeight="1" thickBot="1">
      <c r="A16" s="276"/>
      <c r="B16" s="276"/>
      <c r="C16" s="277">
        <v>4</v>
      </c>
      <c r="D16" s="278"/>
      <c r="E16" s="279"/>
      <c r="F16" s="279"/>
      <c r="G16" s="280">
        <f t="shared" si="0"/>
      </c>
      <c r="H16" s="281" t="s">
        <v>184</v>
      </c>
      <c r="I16" s="282">
        <f>IF(AND(ISNUMBER(G17),ISNUMBER(Q17)),IF(G17&gt;Q17,2,IF(G17=Q17,1,0)),"")</f>
        <v>0</v>
      </c>
      <c r="K16" s="276"/>
      <c r="L16" s="276"/>
      <c r="M16" s="277">
        <v>4</v>
      </c>
      <c r="N16" s="278"/>
      <c r="O16" s="279"/>
      <c r="P16" s="279"/>
      <c r="Q16" s="280">
        <f t="shared" si="1"/>
      </c>
      <c r="R16" s="281" t="s">
        <v>184</v>
      </c>
      <c r="S16" s="282">
        <f>IF(AND(ISNUMBER(G17),ISNUMBER(Q17)),IF(Q17&gt;G17,2,IF(G17=Q17,1,0)),"")</f>
        <v>2</v>
      </c>
    </row>
    <row r="17" spans="1:19" ht="15.75" customHeight="1" thickBot="1">
      <c r="A17" s="283">
        <v>787</v>
      </c>
      <c r="B17" s="283"/>
      <c r="C17" s="284" t="s">
        <v>17</v>
      </c>
      <c r="D17" s="285">
        <f>IF(OR(ISNUMBER(G13),ISNUMBER(G14),ISNUMBER(G15),ISNUMBER(G16)),SUM(D13:D16),"")</f>
        <v>294</v>
      </c>
      <c r="E17" s="286">
        <f>IF(OR(ISNUMBER(G13),ISNUMBER(G14),ISNUMBER(G15),ISNUMBER(G16)),SUM(E13:E16),"")</f>
        <v>121</v>
      </c>
      <c r="F17" s="286">
        <f>IF(OR(ISNUMBER(G13),ISNUMBER(G14),ISNUMBER(G15),ISNUMBER(G16)),SUM(F13:F16),"")</f>
        <v>7</v>
      </c>
      <c r="G17" s="287">
        <f>IF(OR(ISNUMBER(G13),ISNUMBER(G14),ISNUMBER(G15),ISNUMBER(G16)),SUM(G13:G16),"")</f>
        <v>415</v>
      </c>
      <c r="H17" s="281" t="s">
        <v>184</v>
      </c>
      <c r="I17" s="282"/>
      <c r="K17" s="283">
        <v>5144</v>
      </c>
      <c r="L17" s="283"/>
      <c r="M17" s="284" t="s">
        <v>17</v>
      </c>
      <c r="N17" s="285">
        <f>IF(OR(ISNUMBER(Q13),ISNUMBER(Q14),ISNUMBER(Q15),ISNUMBER(Q16)),SUM(N13:N16),"")</f>
        <v>268</v>
      </c>
      <c r="O17" s="286">
        <f>IF(OR(ISNUMBER(Q13),ISNUMBER(Q14),ISNUMBER(Q15),ISNUMBER(Q16)),SUM(O13:O16),"")</f>
        <v>152</v>
      </c>
      <c r="P17" s="286">
        <f>IF(OR(ISNUMBER(Q13),ISNUMBER(Q14),ISNUMBER(Q15),ISNUMBER(Q16)),SUM(P13:P16),"")</f>
        <v>1</v>
      </c>
      <c r="Q17" s="287">
        <f>IF(OR(ISNUMBER(Q13),ISNUMBER(Q14),ISNUMBER(Q15),ISNUMBER(Q16)),SUM(Q13:Q16),"")</f>
        <v>420</v>
      </c>
      <c r="R17" s="281" t="s">
        <v>184</v>
      </c>
      <c r="S17" s="282"/>
    </row>
    <row r="18" spans="1:19" ht="12.75" customHeight="1" thickBot="1">
      <c r="A18" s="264" t="s">
        <v>190</v>
      </c>
      <c r="B18" s="264"/>
      <c r="C18" s="265">
        <v>1</v>
      </c>
      <c r="D18" s="266">
        <v>142</v>
      </c>
      <c r="E18" s="267">
        <v>51</v>
      </c>
      <c r="F18" s="267">
        <v>5</v>
      </c>
      <c r="G18" s="268">
        <f>IF(AND(ISBLANK(D18),ISBLANK(E18),ISBLANK(N18),ISBLANK(O18)),"",D18+E18)</f>
        <v>193</v>
      </c>
      <c r="H18" s="269" t="s">
        <v>184</v>
      </c>
      <c r="I18" s="270"/>
      <c r="K18" s="264" t="s">
        <v>191</v>
      </c>
      <c r="L18" s="264"/>
      <c r="M18" s="265">
        <v>1</v>
      </c>
      <c r="N18" s="266">
        <v>138</v>
      </c>
      <c r="O18" s="267">
        <v>51</v>
      </c>
      <c r="P18" s="267">
        <v>4</v>
      </c>
      <c r="Q18" s="268">
        <f>IF(AND(ISBLANK(D18),ISBLANK(E18),ISBLANK(N18),ISBLANK(O18)),"",N18+O18)</f>
        <v>189</v>
      </c>
      <c r="R18" s="269" t="s">
        <v>184</v>
      </c>
      <c r="S18" s="270"/>
    </row>
    <row r="19" spans="1:19" ht="12.75" customHeight="1">
      <c r="A19" s="264"/>
      <c r="B19" s="264"/>
      <c r="C19" s="271">
        <v>2</v>
      </c>
      <c r="D19" s="272">
        <v>162</v>
      </c>
      <c r="E19" s="273">
        <v>63</v>
      </c>
      <c r="F19" s="273">
        <v>5</v>
      </c>
      <c r="G19" s="274">
        <f t="shared" si="0"/>
        <v>225</v>
      </c>
      <c r="H19" s="275" t="s">
        <v>184</v>
      </c>
      <c r="I19" s="270"/>
      <c r="K19" s="264"/>
      <c r="L19" s="264"/>
      <c r="M19" s="271">
        <v>2</v>
      </c>
      <c r="N19" s="272">
        <v>151</v>
      </c>
      <c r="O19" s="273">
        <v>44</v>
      </c>
      <c r="P19" s="273">
        <v>6</v>
      </c>
      <c r="Q19" s="274">
        <f t="shared" si="1"/>
        <v>195</v>
      </c>
      <c r="R19" s="275" t="s">
        <v>184</v>
      </c>
      <c r="S19" s="270"/>
    </row>
    <row r="20" spans="1:19" ht="12.75" customHeight="1" thickBot="1">
      <c r="A20" s="276" t="s">
        <v>192</v>
      </c>
      <c r="B20" s="276"/>
      <c r="C20" s="271">
        <v>3</v>
      </c>
      <c r="D20" s="272"/>
      <c r="E20" s="273"/>
      <c r="F20" s="273"/>
      <c r="G20" s="274">
        <f t="shared" si="0"/>
      </c>
      <c r="H20" s="275" t="s">
        <v>184</v>
      </c>
      <c r="I20" s="270"/>
      <c r="K20" s="276" t="s">
        <v>193</v>
      </c>
      <c r="L20" s="276"/>
      <c r="M20" s="271">
        <v>3</v>
      </c>
      <c r="N20" s="272"/>
      <c r="O20" s="273"/>
      <c r="P20" s="273"/>
      <c r="Q20" s="274">
        <f t="shared" si="1"/>
      </c>
      <c r="R20" s="275" t="s">
        <v>184</v>
      </c>
      <c r="S20" s="270"/>
    </row>
    <row r="21" spans="1:19" ht="12.75" customHeight="1" thickBot="1">
      <c r="A21" s="276"/>
      <c r="B21" s="276"/>
      <c r="C21" s="277">
        <v>4</v>
      </c>
      <c r="D21" s="278"/>
      <c r="E21" s="279"/>
      <c r="F21" s="279"/>
      <c r="G21" s="280">
        <f t="shared" si="0"/>
      </c>
      <c r="H21" s="281" t="s">
        <v>184</v>
      </c>
      <c r="I21" s="282">
        <f>IF(AND(ISNUMBER(G22),ISNUMBER(Q22)),IF(G22&gt;Q22,2,IF(G22=Q22,1,0)),"")</f>
        <v>2</v>
      </c>
      <c r="K21" s="276"/>
      <c r="L21" s="276"/>
      <c r="M21" s="277">
        <v>4</v>
      </c>
      <c r="N21" s="278"/>
      <c r="O21" s="279"/>
      <c r="P21" s="279"/>
      <c r="Q21" s="280">
        <f t="shared" si="1"/>
      </c>
      <c r="R21" s="281" t="s">
        <v>184</v>
      </c>
      <c r="S21" s="282">
        <f>IF(AND(ISNUMBER(G22),ISNUMBER(Q22)),IF(Q22&gt;G22,2,IF(G22=Q22,1,0)),"")</f>
        <v>0</v>
      </c>
    </row>
    <row r="22" spans="1:19" ht="15.75" customHeight="1" thickBot="1">
      <c r="A22" s="283">
        <v>2514</v>
      </c>
      <c r="B22" s="283"/>
      <c r="C22" s="284" t="s">
        <v>17</v>
      </c>
      <c r="D22" s="285">
        <f>IF(OR(ISNUMBER(G18),ISNUMBER(G19),ISNUMBER(G20),ISNUMBER(G21)),SUM(D18:D21),"")</f>
        <v>304</v>
      </c>
      <c r="E22" s="286">
        <f>IF(OR(ISNUMBER(G18),ISNUMBER(G19),ISNUMBER(G20),ISNUMBER(G21)),SUM(E18:E21),"")</f>
        <v>114</v>
      </c>
      <c r="F22" s="286">
        <f>IF(OR(ISNUMBER(G18),ISNUMBER(G19),ISNUMBER(G20),ISNUMBER(G21)),SUM(F18:F21),"")</f>
        <v>10</v>
      </c>
      <c r="G22" s="287">
        <f>IF(OR(ISNUMBER(G18),ISNUMBER(G19),ISNUMBER(G20),ISNUMBER(G21)),SUM(G18:G21),"")</f>
        <v>418</v>
      </c>
      <c r="H22" s="281" t="s">
        <v>184</v>
      </c>
      <c r="I22" s="282"/>
      <c r="K22" s="283">
        <v>5400</v>
      </c>
      <c r="L22" s="283"/>
      <c r="M22" s="284" t="s">
        <v>17</v>
      </c>
      <c r="N22" s="285">
        <f>IF(OR(ISNUMBER(Q18),ISNUMBER(Q19),ISNUMBER(Q20),ISNUMBER(Q21)),SUM(N18:N21),"")</f>
        <v>289</v>
      </c>
      <c r="O22" s="286">
        <f>IF(OR(ISNUMBER(Q18),ISNUMBER(Q19),ISNUMBER(Q20),ISNUMBER(Q21)),SUM(O18:O21),"")</f>
        <v>95</v>
      </c>
      <c r="P22" s="286">
        <f>IF(OR(ISNUMBER(Q18),ISNUMBER(Q19),ISNUMBER(Q20),ISNUMBER(Q21)),SUM(P18:P21),"")</f>
        <v>10</v>
      </c>
      <c r="Q22" s="287">
        <f>IF(OR(ISNUMBER(Q18),ISNUMBER(Q19),ISNUMBER(Q20),ISNUMBER(Q21)),SUM(Q18:Q21),"")</f>
        <v>384</v>
      </c>
      <c r="R22" s="281" t="s">
        <v>184</v>
      </c>
      <c r="S22" s="282"/>
    </row>
    <row r="23" spans="1:19" ht="12.75" customHeight="1" thickBot="1">
      <c r="A23" s="264" t="s">
        <v>194</v>
      </c>
      <c r="B23" s="264"/>
      <c r="C23" s="265">
        <v>1</v>
      </c>
      <c r="D23" s="266">
        <v>132</v>
      </c>
      <c r="E23" s="267">
        <v>79</v>
      </c>
      <c r="F23" s="267">
        <v>2</v>
      </c>
      <c r="G23" s="268">
        <f>IF(AND(ISBLANK(D23),ISBLANK(E23),ISBLANK(N23),ISBLANK(O23)),"",D23+E23)</f>
        <v>211</v>
      </c>
      <c r="H23" s="269" t="s">
        <v>184</v>
      </c>
      <c r="I23" s="270"/>
      <c r="K23" s="264" t="s">
        <v>195</v>
      </c>
      <c r="L23" s="264"/>
      <c r="M23" s="265">
        <v>1</v>
      </c>
      <c r="N23" s="266">
        <v>147</v>
      </c>
      <c r="O23" s="267">
        <v>61</v>
      </c>
      <c r="P23" s="267">
        <v>2</v>
      </c>
      <c r="Q23" s="268">
        <f>IF(AND(ISBLANK(D23),ISBLANK(E23),ISBLANK(N23),ISBLANK(O23)),"",N23+O23)</f>
        <v>208</v>
      </c>
      <c r="R23" s="269" t="s">
        <v>184</v>
      </c>
      <c r="S23" s="270"/>
    </row>
    <row r="24" spans="1:19" ht="12.75" customHeight="1">
      <c r="A24" s="264"/>
      <c r="B24" s="264"/>
      <c r="C24" s="271">
        <v>2</v>
      </c>
      <c r="D24" s="272">
        <v>132</v>
      </c>
      <c r="E24" s="273">
        <v>69</v>
      </c>
      <c r="F24" s="273">
        <v>1</v>
      </c>
      <c r="G24" s="274">
        <f t="shared" si="0"/>
        <v>201</v>
      </c>
      <c r="H24" s="275" t="s">
        <v>184</v>
      </c>
      <c r="I24" s="270"/>
      <c r="K24" s="264"/>
      <c r="L24" s="264"/>
      <c r="M24" s="271">
        <v>2</v>
      </c>
      <c r="N24" s="272">
        <v>140</v>
      </c>
      <c r="O24" s="273">
        <v>68</v>
      </c>
      <c r="P24" s="273">
        <v>2</v>
      </c>
      <c r="Q24" s="274">
        <f t="shared" si="1"/>
        <v>208</v>
      </c>
      <c r="R24" s="275" t="s">
        <v>184</v>
      </c>
      <c r="S24" s="270"/>
    </row>
    <row r="25" spans="1:19" ht="12.75" customHeight="1" thickBot="1">
      <c r="A25" s="276" t="s">
        <v>96</v>
      </c>
      <c r="B25" s="276"/>
      <c r="C25" s="271">
        <v>3</v>
      </c>
      <c r="D25" s="272"/>
      <c r="E25" s="273"/>
      <c r="F25" s="273"/>
      <c r="G25" s="274">
        <f t="shared" si="0"/>
      </c>
      <c r="H25" s="275" t="s">
        <v>184</v>
      </c>
      <c r="I25" s="270"/>
      <c r="K25" s="276" t="s">
        <v>96</v>
      </c>
      <c r="L25" s="276"/>
      <c r="M25" s="271">
        <v>3</v>
      </c>
      <c r="N25" s="272"/>
      <c r="O25" s="273"/>
      <c r="P25" s="273"/>
      <c r="Q25" s="274">
        <f t="shared" si="1"/>
      </c>
      <c r="R25" s="275" t="s">
        <v>184</v>
      </c>
      <c r="S25" s="270"/>
    </row>
    <row r="26" spans="1:19" ht="12.75" customHeight="1" thickBot="1">
      <c r="A26" s="276"/>
      <c r="B26" s="276"/>
      <c r="C26" s="277">
        <v>4</v>
      </c>
      <c r="D26" s="278"/>
      <c r="E26" s="279"/>
      <c r="F26" s="279"/>
      <c r="G26" s="280">
        <f t="shared" si="0"/>
      </c>
      <c r="H26" s="281" t="s">
        <v>184</v>
      </c>
      <c r="I26" s="282">
        <f>IF(AND(ISNUMBER(G27),ISNUMBER(Q27)),IF(G27&gt;Q27,2,IF(G27=Q27,1,0)),"")</f>
        <v>0</v>
      </c>
      <c r="K26" s="276"/>
      <c r="L26" s="276"/>
      <c r="M26" s="277">
        <v>4</v>
      </c>
      <c r="N26" s="278"/>
      <c r="O26" s="279"/>
      <c r="P26" s="279"/>
      <c r="Q26" s="280">
        <f t="shared" si="1"/>
      </c>
      <c r="R26" s="281" t="s">
        <v>184</v>
      </c>
      <c r="S26" s="282">
        <f>IF(AND(ISNUMBER(G27),ISNUMBER(Q27)),IF(Q27&gt;G27,2,IF(G27=Q27,1,0)),"")</f>
        <v>2</v>
      </c>
    </row>
    <row r="27" spans="1:19" ht="15.75" customHeight="1" thickBot="1">
      <c r="A27" s="283">
        <v>15372</v>
      </c>
      <c r="B27" s="283"/>
      <c r="C27" s="284" t="s">
        <v>17</v>
      </c>
      <c r="D27" s="285">
        <f>IF(OR(ISNUMBER(G23),ISNUMBER(G24),ISNUMBER(G25),ISNUMBER(G26)),SUM(D23:D26),"")</f>
        <v>264</v>
      </c>
      <c r="E27" s="286">
        <f>IF(OR(ISNUMBER(G23),ISNUMBER(G24),ISNUMBER(G25),ISNUMBER(G26)),SUM(E23:E26),"")</f>
        <v>148</v>
      </c>
      <c r="F27" s="286">
        <f>IF(OR(ISNUMBER(G23),ISNUMBER(G24),ISNUMBER(G25),ISNUMBER(G26)),SUM(F23:F26),"")</f>
        <v>3</v>
      </c>
      <c r="G27" s="287">
        <f>IF(OR(ISNUMBER(G23),ISNUMBER(G24),ISNUMBER(G25),ISNUMBER(G26)),SUM(G23:G26),"")</f>
        <v>412</v>
      </c>
      <c r="H27" s="281" t="s">
        <v>184</v>
      </c>
      <c r="I27" s="282"/>
      <c r="K27" s="283">
        <v>1062</v>
      </c>
      <c r="L27" s="283"/>
      <c r="M27" s="284" t="s">
        <v>17</v>
      </c>
      <c r="N27" s="285">
        <f>IF(OR(ISNUMBER(Q23),ISNUMBER(Q24),ISNUMBER(Q25),ISNUMBER(Q26)),SUM(N23:N26),"")</f>
        <v>287</v>
      </c>
      <c r="O27" s="286">
        <f>IF(OR(ISNUMBER(Q23),ISNUMBER(Q24),ISNUMBER(Q25),ISNUMBER(Q26)),SUM(O23:O26),"")</f>
        <v>129</v>
      </c>
      <c r="P27" s="286">
        <f>IF(OR(ISNUMBER(Q23),ISNUMBER(Q24),ISNUMBER(Q25),ISNUMBER(Q26)),SUM(P23:P26),"")</f>
        <v>4</v>
      </c>
      <c r="Q27" s="287">
        <f>IF(OR(ISNUMBER(Q23),ISNUMBER(Q24),ISNUMBER(Q25),ISNUMBER(Q26)),SUM(Q23:Q26),"")</f>
        <v>416</v>
      </c>
      <c r="R27" s="281" t="s">
        <v>184</v>
      </c>
      <c r="S27" s="282"/>
    </row>
    <row r="28" spans="1:19" ht="12.75" customHeight="1" thickBot="1">
      <c r="A28" s="264" t="s">
        <v>196</v>
      </c>
      <c r="B28" s="264"/>
      <c r="C28" s="265">
        <v>1</v>
      </c>
      <c r="D28" s="266">
        <v>161</v>
      </c>
      <c r="E28" s="267">
        <v>62</v>
      </c>
      <c r="F28" s="267">
        <v>8</v>
      </c>
      <c r="G28" s="268">
        <f>IF(AND(ISBLANK(D28),ISBLANK(E28),ISBLANK(N28),ISBLANK(O28)),"",D28+E28)</f>
        <v>223</v>
      </c>
      <c r="H28" s="269" t="s">
        <v>184</v>
      </c>
      <c r="I28" s="270"/>
      <c r="K28" s="264" t="s">
        <v>197</v>
      </c>
      <c r="L28" s="264"/>
      <c r="M28" s="265">
        <v>1</v>
      </c>
      <c r="N28" s="266">
        <v>126</v>
      </c>
      <c r="O28" s="267">
        <v>44</v>
      </c>
      <c r="P28" s="267">
        <v>7</v>
      </c>
      <c r="Q28" s="268">
        <f>IF(AND(ISBLANK(D28),ISBLANK(E28),ISBLANK(N28),ISBLANK(O28)),"",N28+O28)</f>
        <v>170</v>
      </c>
      <c r="R28" s="269" t="s">
        <v>184</v>
      </c>
      <c r="S28" s="270"/>
    </row>
    <row r="29" spans="1:19" ht="12.75" customHeight="1">
      <c r="A29" s="264"/>
      <c r="B29" s="264"/>
      <c r="C29" s="271">
        <v>2</v>
      </c>
      <c r="D29" s="272">
        <v>143</v>
      </c>
      <c r="E29" s="273">
        <v>62</v>
      </c>
      <c r="F29" s="273">
        <v>4</v>
      </c>
      <c r="G29" s="274">
        <f t="shared" si="0"/>
        <v>205</v>
      </c>
      <c r="H29" s="275" t="s">
        <v>184</v>
      </c>
      <c r="I29" s="270"/>
      <c r="K29" s="264"/>
      <c r="L29" s="264"/>
      <c r="M29" s="271">
        <v>2</v>
      </c>
      <c r="N29" s="272">
        <v>131</v>
      </c>
      <c r="O29" s="273">
        <v>53</v>
      </c>
      <c r="P29" s="273">
        <v>4</v>
      </c>
      <c r="Q29" s="274">
        <f t="shared" si="1"/>
        <v>184</v>
      </c>
      <c r="R29" s="275" t="s">
        <v>184</v>
      </c>
      <c r="S29" s="270"/>
    </row>
    <row r="30" spans="1:19" ht="12.75" customHeight="1" thickBot="1">
      <c r="A30" s="276" t="s">
        <v>41</v>
      </c>
      <c r="B30" s="276"/>
      <c r="C30" s="271">
        <v>3</v>
      </c>
      <c r="D30" s="272"/>
      <c r="E30" s="273"/>
      <c r="F30" s="273"/>
      <c r="G30" s="274">
        <f t="shared" si="0"/>
      </c>
      <c r="H30" s="275" t="s">
        <v>184</v>
      </c>
      <c r="I30" s="270"/>
      <c r="K30" s="276" t="s">
        <v>198</v>
      </c>
      <c r="L30" s="276"/>
      <c r="M30" s="271">
        <v>3</v>
      </c>
      <c r="N30" s="272"/>
      <c r="O30" s="273"/>
      <c r="P30" s="273"/>
      <c r="Q30" s="274">
        <f t="shared" si="1"/>
      </c>
      <c r="R30" s="275" t="s">
        <v>184</v>
      </c>
      <c r="S30" s="270"/>
    </row>
    <row r="31" spans="1:19" ht="12.75" customHeight="1" thickBot="1">
      <c r="A31" s="276"/>
      <c r="B31" s="276"/>
      <c r="C31" s="277">
        <v>4</v>
      </c>
      <c r="D31" s="278"/>
      <c r="E31" s="279"/>
      <c r="F31" s="279"/>
      <c r="G31" s="280">
        <f t="shared" si="0"/>
      </c>
      <c r="H31" s="281" t="s">
        <v>184</v>
      </c>
      <c r="I31" s="282">
        <f>IF(AND(ISNUMBER(G32),ISNUMBER(Q32)),IF(G32&gt;Q32,2,IF(G32=Q32,1,0)),"")</f>
        <v>2</v>
      </c>
      <c r="K31" s="276"/>
      <c r="L31" s="276"/>
      <c r="M31" s="277">
        <v>4</v>
      </c>
      <c r="N31" s="278"/>
      <c r="O31" s="279"/>
      <c r="P31" s="279"/>
      <c r="Q31" s="280">
        <f t="shared" si="1"/>
      </c>
      <c r="R31" s="281" t="s">
        <v>184</v>
      </c>
      <c r="S31" s="282">
        <f>IF(AND(ISNUMBER(G32),ISNUMBER(Q32)),IF(Q32&gt;G32,2,IF(G32=Q32,1,0)),"")</f>
        <v>0</v>
      </c>
    </row>
    <row r="32" spans="1:19" ht="15.75" customHeight="1" thickBot="1">
      <c r="A32" s="283">
        <v>14616</v>
      </c>
      <c r="B32" s="283"/>
      <c r="C32" s="284" t="s">
        <v>17</v>
      </c>
      <c r="D32" s="285">
        <f>IF(OR(ISNUMBER(G28),ISNUMBER(G29),ISNUMBER(G30),ISNUMBER(G31)),SUM(D28:D31),"")</f>
        <v>304</v>
      </c>
      <c r="E32" s="286">
        <f>IF(OR(ISNUMBER(G28),ISNUMBER(G29),ISNUMBER(G30),ISNUMBER(G31)),SUM(E28:E31),"")</f>
        <v>124</v>
      </c>
      <c r="F32" s="286">
        <f>IF(OR(ISNUMBER(G28),ISNUMBER(G29),ISNUMBER(G30),ISNUMBER(G31)),SUM(F28:F31),"")</f>
        <v>12</v>
      </c>
      <c r="G32" s="287">
        <f>IF(OR(ISNUMBER(G28),ISNUMBER(G29),ISNUMBER(G30),ISNUMBER(G31)),SUM(G28:G31),"")</f>
        <v>428</v>
      </c>
      <c r="H32" s="281" t="s">
        <v>184</v>
      </c>
      <c r="I32" s="282"/>
      <c r="K32" s="283">
        <v>910</v>
      </c>
      <c r="L32" s="283"/>
      <c r="M32" s="284" t="s">
        <v>17</v>
      </c>
      <c r="N32" s="285">
        <f>IF(OR(ISNUMBER(Q28),ISNUMBER(Q29),ISNUMBER(Q30),ISNUMBER(Q31)),SUM(N28:N31),"")</f>
        <v>257</v>
      </c>
      <c r="O32" s="286">
        <f>IF(OR(ISNUMBER(Q28),ISNUMBER(Q29),ISNUMBER(Q30),ISNUMBER(Q31)),SUM(O28:O31),"")</f>
        <v>97</v>
      </c>
      <c r="P32" s="286">
        <f>IF(OR(ISNUMBER(Q28),ISNUMBER(Q29),ISNUMBER(Q30),ISNUMBER(Q31)),SUM(P28:P31),"")</f>
        <v>11</v>
      </c>
      <c r="Q32" s="287">
        <f>IF(OR(ISNUMBER(Q28),ISNUMBER(Q29),ISNUMBER(Q30),ISNUMBER(Q31)),SUM(Q28:Q31),"")</f>
        <v>354</v>
      </c>
      <c r="R32" s="281" t="s">
        <v>184</v>
      </c>
      <c r="S32" s="282"/>
    </row>
    <row r="33" spans="1:19" ht="12.75" customHeight="1" thickBot="1">
      <c r="A33" s="264" t="s">
        <v>199</v>
      </c>
      <c r="B33" s="264"/>
      <c r="C33" s="265">
        <v>1</v>
      </c>
      <c r="D33" s="266">
        <v>125</v>
      </c>
      <c r="E33" s="267">
        <v>77</v>
      </c>
      <c r="F33" s="267">
        <v>2</v>
      </c>
      <c r="G33" s="268">
        <f>IF(AND(ISBLANK(D33),ISBLANK(E33),ISBLANK(N33),ISBLANK(O33)),"",D33+E33)</f>
        <v>202</v>
      </c>
      <c r="H33" s="269" t="s">
        <v>184</v>
      </c>
      <c r="I33" s="270"/>
      <c r="K33" s="264" t="s">
        <v>200</v>
      </c>
      <c r="L33" s="264"/>
      <c r="M33" s="265">
        <v>1</v>
      </c>
      <c r="N33" s="266">
        <v>128</v>
      </c>
      <c r="O33" s="267">
        <v>56</v>
      </c>
      <c r="P33" s="267">
        <v>5</v>
      </c>
      <c r="Q33" s="268">
        <f>IF(AND(ISBLANK(D33),ISBLANK(E33),ISBLANK(N33),ISBLANK(O33)),"",N33+O33)</f>
        <v>184</v>
      </c>
      <c r="R33" s="269" t="s">
        <v>184</v>
      </c>
      <c r="S33" s="270"/>
    </row>
    <row r="34" spans="1:19" ht="12.75" customHeight="1">
      <c r="A34" s="264"/>
      <c r="B34" s="264"/>
      <c r="C34" s="271">
        <v>2</v>
      </c>
      <c r="D34" s="272">
        <v>155</v>
      </c>
      <c r="E34" s="273">
        <v>81</v>
      </c>
      <c r="F34" s="273">
        <v>2</v>
      </c>
      <c r="G34" s="274">
        <f t="shared" si="0"/>
        <v>236</v>
      </c>
      <c r="H34" s="275" t="s">
        <v>184</v>
      </c>
      <c r="I34" s="270"/>
      <c r="K34" s="264"/>
      <c r="L34" s="264"/>
      <c r="M34" s="271">
        <v>2</v>
      </c>
      <c r="N34" s="272">
        <v>115</v>
      </c>
      <c r="O34" s="273">
        <v>69</v>
      </c>
      <c r="P34" s="273">
        <v>2</v>
      </c>
      <c r="Q34" s="274">
        <f t="shared" si="1"/>
        <v>184</v>
      </c>
      <c r="R34" s="275" t="s">
        <v>184</v>
      </c>
      <c r="S34" s="270"/>
    </row>
    <row r="35" spans="1:19" ht="12.75" customHeight="1" thickBot="1">
      <c r="A35" s="276" t="s">
        <v>201</v>
      </c>
      <c r="B35" s="276"/>
      <c r="C35" s="271">
        <v>3</v>
      </c>
      <c r="D35" s="272"/>
      <c r="E35" s="273"/>
      <c r="F35" s="273"/>
      <c r="G35" s="274">
        <f t="shared" si="0"/>
      </c>
      <c r="H35" s="275" t="s">
        <v>184</v>
      </c>
      <c r="I35" s="270"/>
      <c r="K35" s="276" t="s">
        <v>202</v>
      </c>
      <c r="L35" s="276"/>
      <c r="M35" s="271">
        <v>3</v>
      </c>
      <c r="N35" s="272"/>
      <c r="O35" s="273"/>
      <c r="P35" s="273"/>
      <c r="Q35" s="274">
        <f t="shared" si="1"/>
      </c>
      <c r="R35" s="275" t="s">
        <v>184</v>
      </c>
      <c r="S35" s="270"/>
    </row>
    <row r="36" spans="1:19" ht="12.75" customHeight="1" thickBot="1">
      <c r="A36" s="276"/>
      <c r="B36" s="276"/>
      <c r="C36" s="277">
        <v>4</v>
      </c>
      <c r="D36" s="278"/>
      <c r="E36" s="279"/>
      <c r="F36" s="279"/>
      <c r="G36" s="280">
        <f t="shared" si="0"/>
      </c>
      <c r="H36" s="281" t="s">
        <v>184</v>
      </c>
      <c r="I36" s="282">
        <f>IF(AND(ISNUMBER(G37),ISNUMBER(Q37)),IF(G37&gt;Q37,2,IF(G37=Q37,1,0)),"")</f>
        <v>2</v>
      </c>
      <c r="K36" s="276"/>
      <c r="L36" s="276"/>
      <c r="M36" s="277">
        <v>4</v>
      </c>
      <c r="N36" s="278"/>
      <c r="O36" s="279"/>
      <c r="P36" s="279"/>
      <c r="Q36" s="280">
        <f t="shared" si="1"/>
      </c>
      <c r="R36" s="281" t="s">
        <v>184</v>
      </c>
      <c r="S36" s="282">
        <f>IF(AND(ISNUMBER(G37),ISNUMBER(Q37)),IF(Q37&gt;G37,2,IF(G37=Q37,1,0)),"")</f>
        <v>0</v>
      </c>
    </row>
    <row r="37" spans="1:19" ht="15.75" customHeight="1" thickBot="1">
      <c r="A37" s="283">
        <v>14609</v>
      </c>
      <c r="B37" s="283"/>
      <c r="C37" s="284" t="s">
        <v>17</v>
      </c>
      <c r="D37" s="285">
        <f>IF(OR(ISNUMBER(G33),ISNUMBER(G34),ISNUMBER(G35),ISNUMBER(G36)),SUM(D33:D36),"")</f>
        <v>280</v>
      </c>
      <c r="E37" s="286">
        <f>IF(OR(ISNUMBER(G33),ISNUMBER(G34),ISNUMBER(G35),ISNUMBER(G36)),SUM(E33:E36),"")</f>
        <v>158</v>
      </c>
      <c r="F37" s="286">
        <f>IF(OR(ISNUMBER(G33),ISNUMBER(G34),ISNUMBER(G35),ISNUMBER(G36)),SUM(F33:F36),"")</f>
        <v>4</v>
      </c>
      <c r="G37" s="287">
        <f>IF(OR(ISNUMBER(G33),ISNUMBER(G34),ISNUMBER(G35),ISNUMBER(G36)),SUM(G33:G36),"")</f>
        <v>438</v>
      </c>
      <c r="H37" s="288" t="s">
        <v>184</v>
      </c>
      <c r="I37" s="282"/>
      <c r="K37" s="283">
        <v>1198</v>
      </c>
      <c r="L37" s="283"/>
      <c r="M37" s="284" t="s">
        <v>17</v>
      </c>
      <c r="N37" s="285">
        <f>IF(OR(ISNUMBER(Q33),ISNUMBER(Q34),ISNUMBER(Q35),ISNUMBER(Q36)),SUM(N33:N36),"")</f>
        <v>243</v>
      </c>
      <c r="O37" s="286">
        <f>IF(OR(ISNUMBER(Q33),ISNUMBER(Q34),ISNUMBER(Q35),ISNUMBER(Q36)),SUM(O33:O36),"")</f>
        <v>125</v>
      </c>
      <c r="P37" s="286">
        <f>IF(OR(ISNUMBER(Q33),ISNUMBER(Q34),ISNUMBER(Q35),ISNUMBER(Q36)),SUM(P33:P36),"")</f>
        <v>7</v>
      </c>
      <c r="Q37" s="287">
        <f>IF(OR(ISNUMBER(Q33),ISNUMBER(Q34),ISNUMBER(Q35),ISNUMBER(Q36)),SUM(Q33:Q36),"")</f>
        <v>368</v>
      </c>
      <c r="R37" s="288" t="s">
        <v>184</v>
      </c>
      <c r="S37" s="282"/>
    </row>
    <row r="38" ht="4.5" customHeight="1" thickBot="1"/>
    <row r="39" spans="1:19" ht="19.5" customHeight="1" thickBot="1">
      <c r="A39" s="289"/>
      <c r="B39" s="290"/>
      <c r="C39" s="291" t="s">
        <v>42</v>
      </c>
      <c r="D39" s="292">
        <f>IF(OR(ISNUMBER(G12),ISNUMBER(G17),ISNUMBER(G22),ISNUMBER(G27),ISNUMBER(G32),ISNUMBER(G37)),SUM(D12,D17,D22,D27,D32,D37),"")</f>
        <v>1739</v>
      </c>
      <c r="E39" s="293">
        <f>IF(OR(ISNUMBER(G12),ISNUMBER(G17),ISNUMBER(G22),ISNUMBER(G27),ISNUMBER(G32),ISNUMBER(G37)),SUM(E12,E17,E22,E27,E32,E37),"")</f>
        <v>782</v>
      </c>
      <c r="F39" s="293">
        <f>IF(OR(ISNUMBER(G12),ISNUMBER(G17),ISNUMBER(G22),ISNUMBER(G27),ISNUMBER(G32),ISNUMBER(G37)),SUM(F12,F17,F22,F27,F32,F37),"")</f>
        <v>44</v>
      </c>
      <c r="G39" s="294">
        <f>IF(OR(ISNUMBER(G12),ISNUMBER(G17),ISNUMBER(G22),ISNUMBER(G27),ISNUMBER(G32),ISNUMBER(G37)),SUM(G12,G17,G22,G27,G32,G37),"")</f>
        <v>2521</v>
      </c>
      <c r="H39" s="295" t="s">
        <v>184</v>
      </c>
      <c r="I39" s="296">
        <f>IF(AND(ISNUMBER(G39)),IF(G39&gt;Q39,IF(SUM(I11,I16,I21,I26,I31,I36,S11,S16,S21,S26,S31,S36)&gt;=10,4,2),IF(G39=Q39,IF(SUM(I11,I16,I21,I26,I31,I36,S11,S16,S21,S26,S31,S36)&gt;=10,2,1),0)),"")</f>
        <v>4</v>
      </c>
      <c r="K39" s="289"/>
      <c r="L39" s="290"/>
      <c r="M39" s="291" t="s">
        <v>42</v>
      </c>
      <c r="N39" s="292">
        <f>IF(OR(ISNUMBER(Q12),ISNUMBER(Q17),ISNUMBER(Q22),ISNUMBER(Q27),ISNUMBER(Q32),ISNUMBER(Q37)),SUM(N12,N17,N22,N27,N32,N37),"")</f>
        <v>1626</v>
      </c>
      <c r="O39" s="293">
        <f>IF(OR(ISNUMBER(Q12),ISNUMBER(Q17),ISNUMBER(Q22),ISNUMBER(Q27),ISNUMBER(Q32),ISNUMBER(Q37)),SUM(O12,O17,O22,O27,O32,O37),"")</f>
        <v>710</v>
      </c>
      <c r="P39" s="293">
        <f>IF(OR(ISNUMBER(Q12),ISNUMBER(Q17),ISNUMBER(Q22),ISNUMBER(Q27),ISNUMBER(Q32),ISNUMBER(Q37)),SUM(P12,P17,P22,P27,P32,P37),"")</f>
        <v>37</v>
      </c>
      <c r="Q39" s="294">
        <f>IF(OR(ISNUMBER(Q12),ISNUMBER(Q17),ISNUMBER(Q22),ISNUMBER(Q27),ISNUMBER(Q32),ISNUMBER(Q37)),SUM(Q12,Q17,Q22,Q27,Q32,Q37),"")</f>
        <v>2336</v>
      </c>
      <c r="R39" s="295" t="s">
        <v>184</v>
      </c>
      <c r="S39" s="296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297"/>
      <c r="B41" s="298" t="s">
        <v>43</v>
      </c>
      <c r="C41" s="299"/>
      <c r="D41" s="299"/>
      <c r="E41" s="299"/>
      <c r="G41" s="300" t="s">
        <v>44</v>
      </c>
      <c r="H41" s="300"/>
      <c r="I41" s="301">
        <f>IF(ISNUMBER(I39),SUM(I11,I16,I21,I26,I31,I36,I39),"")</f>
        <v>12</v>
      </c>
      <c r="K41" s="297"/>
      <c r="L41" s="298" t="s">
        <v>43</v>
      </c>
      <c r="M41" s="299"/>
      <c r="N41" s="299"/>
      <c r="O41" s="299"/>
      <c r="Q41" s="300" t="s">
        <v>44</v>
      </c>
      <c r="R41" s="300"/>
      <c r="S41" s="301">
        <f>IF(ISNUMBER(S39),SUM(S11,S16,S21,S26,S31,S36,S39),"")</f>
        <v>4</v>
      </c>
    </row>
    <row r="42" spans="1:19" ht="18" customHeight="1">
      <c r="A42" s="297"/>
      <c r="B42" s="298" t="s">
        <v>45</v>
      </c>
      <c r="C42" s="302"/>
      <c r="D42" s="302"/>
      <c r="E42" s="302"/>
      <c r="G42" s="303"/>
      <c r="H42" s="303"/>
      <c r="I42" s="303"/>
      <c r="K42" s="297"/>
      <c r="L42" s="298" t="s">
        <v>45</v>
      </c>
      <c r="M42" s="302"/>
      <c r="N42" s="302"/>
      <c r="O42" s="302"/>
      <c r="Q42" s="304"/>
      <c r="R42" s="304"/>
      <c r="S42" s="304"/>
    </row>
    <row r="43" spans="1:19" ht="19.5" customHeight="1">
      <c r="A43" s="298" t="s">
        <v>46</v>
      </c>
      <c r="B43" s="298" t="s">
        <v>47</v>
      </c>
      <c r="C43" s="305"/>
      <c r="D43" s="305"/>
      <c r="E43" s="305"/>
      <c r="F43" s="305"/>
      <c r="G43" s="305"/>
      <c r="H43" s="305"/>
      <c r="I43" s="298"/>
      <c r="J43" s="298"/>
      <c r="K43" s="298" t="s">
        <v>48</v>
      </c>
      <c r="L43" s="305"/>
      <c r="M43" s="305"/>
      <c r="O43" s="298" t="s">
        <v>45</v>
      </c>
      <c r="P43" s="305"/>
      <c r="Q43" s="305"/>
      <c r="R43" s="305"/>
      <c r="S43" s="305"/>
    </row>
    <row r="44" ht="9.75" customHeight="1"/>
    <row r="45" ht="30" customHeight="1">
      <c r="A45" s="306" t="s">
        <v>49</v>
      </c>
    </row>
    <row r="46" spans="2:11" ht="19.5" customHeight="1">
      <c r="B46" s="307" t="s">
        <v>203</v>
      </c>
      <c r="C46" s="308">
        <v>0.7291666666666666</v>
      </c>
      <c r="D46" s="308"/>
      <c r="I46" s="307" t="s">
        <v>204</v>
      </c>
      <c r="J46" s="309">
        <v>19</v>
      </c>
      <c r="K46" s="309"/>
    </row>
    <row r="47" spans="2:19" ht="19.5" customHeight="1">
      <c r="B47" s="307" t="s">
        <v>205</v>
      </c>
      <c r="C47" s="308">
        <v>0.9166666666666666</v>
      </c>
      <c r="D47" s="308"/>
      <c r="I47" s="307" t="s">
        <v>206</v>
      </c>
      <c r="J47" s="310">
        <v>10</v>
      </c>
      <c r="K47" s="310"/>
      <c r="P47" s="307" t="s">
        <v>207</v>
      </c>
      <c r="Q47" s="311">
        <v>43329</v>
      </c>
      <c r="R47" s="311"/>
      <c r="S47" s="311"/>
    </row>
    <row r="48" ht="9.75" customHeight="1"/>
    <row r="49" spans="1:19" ht="15" customHeight="1">
      <c r="A49" s="312" t="s">
        <v>57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</row>
    <row r="50" spans="1:19" ht="81" customHeight="1">
      <c r="A50" s="313"/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</row>
    <row r="51" ht="4.5" customHeight="1"/>
    <row r="52" spans="1:19" ht="15" customHeight="1">
      <c r="A52" s="312" t="s">
        <v>58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</row>
    <row r="53" spans="1:19" ht="6" customHeight="1">
      <c r="A53" s="314"/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6"/>
    </row>
    <row r="54" spans="1:19" ht="21" customHeight="1">
      <c r="A54" s="317" t="s">
        <v>5</v>
      </c>
      <c r="B54" s="315"/>
      <c r="C54" s="315"/>
      <c r="D54" s="315"/>
      <c r="E54" s="315"/>
      <c r="F54" s="315"/>
      <c r="G54" s="315"/>
      <c r="H54" s="315"/>
      <c r="I54" s="315"/>
      <c r="J54" s="315"/>
      <c r="K54" s="318" t="s">
        <v>7</v>
      </c>
      <c r="L54" s="315"/>
      <c r="M54" s="315"/>
      <c r="N54" s="315"/>
      <c r="O54" s="315"/>
      <c r="P54" s="315"/>
      <c r="Q54" s="315"/>
      <c r="R54" s="315"/>
      <c r="S54" s="316"/>
    </row>
    <row r="55" spans="1:19" ht="21" customHeight="1">
      <c r="A55" s="319"/>
      <c r="B55" s="320" t="s">
        <v>59</v>
      </c>
      <c r="C55" s="321"/>
      <c r="D55" s="322"/>
      <c r="E55" s="320" t="s">
        <v>60</v>
      </c>
      <c r="F55" s="321"/>
      <c r="G55" s="321"/>
      <c r="H55" s="321"/>
      <c r="I55" s="322"/>
      <c r="J55" s="315"/>
      <c r="K55" s="323"/>
      <c r="L55" s="320" t="s">
        <v>59</v>
      </c>
      <c r="M55" s="321"/>
      <c r="N55" s="322"/>
      <c r="O55" s="320" t="s">
        <v>60</v>
      </c>
      <c r="P55" s="321"/>
      <c r="Q55" s="321"/>
      <c r="R55" s="321"/>
      <c r="S55" s="324"/>
    </row>
    <row r="56" spans="1:19" ht="21" customHeight="1">
      <c r="A56" s="325" t="s">
        <v>61</v>
      </c>
      <c r="B56" s="326" t="s">
        <v>62</v>
      </c>
      <c r="C56" s="327"/>
      <c r="D56" s="328" t="s">
        <v>63</v>
      </c>
      <c r="E56" s="326" t="s">
        <v>62</v>
      </c>
      <c r="F56" s="329"/>
      <c r="G56" s="329"/>
      <c r="H56" s="330"/>
      <c r="I56" s="328" t="s">
        <v>63</v>
      </c>
      <c r="J56" s="315"/>
      <c r="K56" s="331" t="s">
        <v>61</v>
      </c>
      <c r="L56" s="326" t="s">
        <v>62</v>
      </c>
      <c r="M56" s="327"/>
      <c r="N56" s="328" t="s">
        <v>63</v>
      </c>
      <c r="O56" s="326" t="s">
        <v>62</v>
      </c>
      <c r="P56" s="329"/>
      <c r="Q56" s="329"/>
      <c r="R56" s="330"/>
      <c r="S56" s="332" t="s">
        <v>63</v>
      </c>
    </row>
    <row r="57" spans="1:19" ht="21" customHeight="1">
      <c r="A57" s="333"/>
      <c r="B57" s="334"/>
      <c r="C57" s="334"/>
      <c r="D57" s="335"/>
      <c r="E57" s="334"/>
      <c r="F57" s="334"/>
      <c r="G57" s="334"/>
      <c r="H57" s="334"/>
      <c r="I57" s="335"/>
      <c r="J57" s="315"/>
      <c r="K57" s="336"/>
      <c r="L57" s="334"/>
      <c r="M57" s="334"/>
      <c r="N57" s="335"/>
      <c r="O57" s="334"/>
      <c r="P57" s="334"/>
      <c r="Q57" s="334"/>
      <c r="R57" s="334"/>
      <c r="S57" s="337"/>
    </row>
    <row r="58" spans="1:19" ht="21" customHeight="1">
      <c r="A58" s="333"/>
      <c r="B58" s="334"/>
      <c r="C58" s="334"/>
      <c r="D58" s="335"/>
      <c r="E58" s="334"/>
      <c r="F58" s="334"/>
      <c r="G58" s="334"/>
      <c r="H58" s="334"/>
      <c r="I58" s="335"/>
      <c r="J58" s="315"/>
      <c r="K58" s="336"/>
      <c r="L58" s="334"/>
      <c r="M58" s="334"/>
      <c r="N58" s="335"/>
      <c r="O58" s="334"/>
      <c r="P58" s="334"/>
      <c r="Q58" s="334"/>
      <c r="R58" s="334"/>
      <c r="S58" s="337"/>
    </row>
    <row r="59" spans="1:19" ht="12" customHeight="1">
      <c r="A59" s="338"/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40"/>
    </row>
    <row r="60" ht="4.5" customHeight="1"/>
    <row r="61" spans="1:19" ht="15" customHeight="1">
      <c r="A61" s="312" t="s">
        <v>64</v>
      </c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  <c r="S61" s="312"/>
    </row>
    <row r="62" spans="1:19" ht="81" customHeight="1">
      <c r="A62" s="313"/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</row>
    <row r="63" ht="4.5" customHeight="1"/>
    <row r="64" spans="1:19" ht="15" customHeight="1">
      <c r="A64" s="312" t="s">
        <v>65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</row>
    <row r="65" spans="1:19" ht="81" customHeight="1">
      <c r="A65" s="313"/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</row>
    <row r="66" spans="1:8" ht="30" customHeight="1">
      <c r="A66" s="341"/>
      <c r="B66" s="342" t="s">
        <v>208</v>
      </c>
      <c r="C66" s="343"/>
      <c r="D66" s="343"/>
      <c r="E66" s="343"/>
      <c r="F66" s="343"/>
      <c r="G66" s="343"/>
      <c r="H66" s="343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</mergeCells>
  <dataValidations count="6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Kučera Josef</cp:lastModifiedBy>
  <dcterms:created xsi:type="dcterms:W3CDTF">2016-05-05T09:25:24Z</dcterms:created>
  <dcterms:modified xsi:type="dcterms:W3CDTF">2016-05-06T20:12:04Z</dcterms:modified>
  <cp:category/>
  <cp:version/>
  <cp:contentType/>
  <cp:contentStatus/>
</cp:coreProperties>
</file>