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125" activeTab="0"/>
  </bookViews>
  <sheets>
    <sheet name="Meteor A-Admira" sheetId="1" r:id="rId1"/>
    <sheet name="Praga-Union B" sheetId="2" r:id="rId2"/>
    <sheet name="ČVUT-US B" sheetId="3" r:id="rId3"/>
    <sheet name="KK C-Slavoj C" sheetId="4" r:id="rId4"/>
    <sheet name="US A-Žižkov B" sheetId="5" r:id="rId5"/>
    <sheet name="Rudná A-Rudná B" sheetId="6" r:id="rId6"/>
    <sheet name="Astra-Žižkov C" sheetId="7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výmaz" localSheetId="6">'[5]Zápis'!$D$8:$F$11,'[5]Zápis'!$D$13:$F$16,'[5]Zápis'!$D$18:$F$21,'[5]Zápis'!$D$23:$F$26,'[5]Zápis'!$D$28:$F$31,'[5]Zápis'!$D$33:$F$36,'[5]Zápis'!$N$8:$P$11,'[5]Zápis'!$N$13:$P$16,'[5]Zápis'!$N$18:$P$21,'[5]Zápis'!$N$23:$P$26,'[5]Zápis'!$N$28:$P$31,'[5]Zápis'!$N$33:$P$36,'[5]Zápis'!$A$8:$B$37,'[5]Zápis'!$K$8:$L$37</definedName>
    <definedName name="výmaz" localSheetId="3">'[1]Zápis'!$D$8:$F$11,'[1]Zápis'!$D$13:$F$16,'[1]Zápis'!$D$18:$F$21,'[1]Zápis'!$D$23:$F$26,'[1]Zápis'!$D$28:$F$31,'[1]Zápis'!$D$33:$F$36,'[1]Zápis'!$N$8:$P$11,'[1]Zápis'!$N$13:$P$16,'[1]Zápis'!$N$18:$P$21,'[1]Zápis'!$N$23:$P$26,'[1]Zápis'!$N$28:$P$31,'[1]Zápis'!$N$33:$P$36,'[1]Zápis'!$A$8:$B$37,'[1]Zápis'!$K$8:$L$37</definedName>
    <definedName name="výmaz" localSheetId="1">'[2]Zápis'!$D$8:$F$11,'[2]Zápis'!$D$13:$F$16,'[2]Zápis'!$D$18:$F$21,'[2]Zápis'!$D$23:$F$26,'[2]Zápis'!$D$28:$F$31,'[2]Zápis'!$D$33:$F$36,'[2]Zápis'!$N$8:$P$11,'[2]Zápis'!$N$13:$P$16,'[2]Zápis'!$N$18:$P$21,'[2]Zápis'!$N$23:$P$26,'[2]Zápis'!$N$28:$P$31,'[2]Zápis'!$N$33:$P$36,'[2]Zápis'!$A$8:$B$37,'[2]Zápis'!$K$8:$L$37</definedName>
    <definedName name="výmaz" localSheetId="4">'[3]Zápis'!$D$8:$F$11,'[3]Zápis'!$D$13:$F$16,'[3]Zápis'!$D$18:$F$21,'[3]Zápis'!$D$23:$F$26,'[3]Zápis'!$D$28:$F$31,'[3]Zápis'!$D$33:$F$36,'[3]Zápis'!$N$8:$P$11,'[3]Zápis'!$N$13:$P$16,'[3]Zápis'!$N$18:$P$21,'[3]Zápis'!$N$23:$P$26,'[3]Zápis'!$N$28:$P$31,'[3]Zápis'!$N$33:$P$36,'[3]Zápis'!$A$8:$B$37,'[3]Zápis'!$K$8:$L$37</definedName>
    <definedName name="výmaz">'[4]Zápis'!$D$8:$F$11,'[4]Zápis'!$D$13:$F$16,'[4]Zápis'!$D$18:$F$21,'[4]Zápis'!$D$23:$F$26,'[4]Zápis'!$D$28:$F$31,'[4]Zápis'!$D$33:$F$36,'[4]Zápis'!$N$8:$P$11,'[4]Zápis'!$N$13:$P$16,'[4]Zápis'!$N$18:$P$21,'[4]Zápis'!$N$23:$P$26,'[4]Zápis'!$N$28:$P$31,'[4]Zápis'!$N$33:$P$36,'[4]Zápis'!$A$8:$B$37,'[4]Zápis'!$K$8:$L$37</definedName>
  </definedNames>
  <calcPr fullCalcOnLoad="1"/>
</workbook>
</file>

<file path=xl/sharedStrings.xml><?xml version="1.0" encoding="utf-8"?>
<sst xmlns="http://schemas.openxmlformats.org/spreadsheetml/2006/main" count="774" uniqueCount="213">
  <si>
    <t>Pražský kuželkářský svaz</t>
  </si>
  <si>
    <t>Zápis o utkání</t>
  </si>
  <si>
    <t>Kuželna</t>
  </si>
  <si>
    <t>Meteor</t>
  </si>
  <si>
    <t>Datum  </t>
  </si>
  <si>
    <t>Domácí</t>
  </si>
  <si>
    <t>SK Meteor Praha "A"</t>
  </si>
  <si>
    <t>Hosté</t>
  </si>
  <si>
    <t>TJ Kobylisy "A"</t>
  </si>
  <si>
    <t>Příjmení a jméno hráče</t>
  </si>
  <si>
    <t>Série hodů</t>
  </si>
  <si>
    <t>Výkon</t>
  </si>
  <si>
    <t>Dílčí</t>
  </si>
  <si>
    <t>Body</t>
  </si>
  <si>
    <t>Reg. číslo</t>
  </si>
  <si>
    <t>Plné</t>
  </si>
  <si>
    <t>Dor.</t>
  </si>
  <si>
    <t>Ch.</t>
  </si>
  <si>
    <t>Celk.</t>
  </si>
  <si>
    <t>Druž.</t>
  </si>
  <si>
    <t>POKORNÁ</t>
  </si>
  <si>
    <t>ŽÍTEK</t>
  </si>
  <si>
    <t>Jindra</t>
  </si>
  <si>
    <t>Jaroslav</t>
  </si>
  <si>
    <t>JURÁŠEK</t>
  </si>
  <si>
    <t>KROUŽEL</t>
  </si>
  <si>
    <t>Josef</t>
  </si>
  <si>
    <t>Ladislav</t>
  </si>
  <si>
    <t>KUČERA</t>
  </si>
  <si>
    <t>CHUDOBA</t>
  </si>
  <si>
    <t>Lubomír</t>
  </si>
  <si>
    <t>TESAŘ</t>
  </si>
  <si>
    <t>KOHOUT</t>
  </si>
  <si>
    <t>Vladimír</t>
  </si>
  <si>
    <t>ŠÁMAL</t>
  </si>
  <si>
    <t>MAŠEK</t>
  </si>
  <si>
    <t>Přemysl</t>
  </si>
  <si>
    <t>Karel</t>
  </si>
  <si>
    <t>BARCAL</t>
  </si>
  <si>
    <t>ČERVINKA</t>
  </si>
  <si>
    <t>Zdeněk</t>
  </si>
  <si>
    <t>Pavel</t>
  </si>
  <si>
    <t>Celkový výkon družstva  </t>
  </si>
  <si>
    <t>Vedoucí družstva         Jméno:</t>
  </si>
  <si>
    <t>Pokorná</t>
  </si>
  <si>
    <t>Bodový zisk</t>
  </si>
  <si>
    <t>Kohout</t>
  </si>
  <si>
    <t>Podpis:</t>
  </si>
  <si>
    <t>Rozhodčí</t>
  </si>
  <si>
    <t>Jméno:</t>
  </si>
  <si>
    <t>Číslo průkazu:</t>
  </si>
  <si>
    <t>Technické podmínky utkání</t>
  </si>
  <si>
    <t>Čas zahájení utkání  </t>
  </si>
  <si>
    <t>17:00</t>
  </si>
  <si>
    <t>Teplota na kuželně  </t>
  </si>
  <si>
    <t>Čas ukončení utkání  </t>
  </si>
  <si>
    <t>22:00</t>
  </si>
  <si>
    <t>Počet diváků  </t>
  </si>
  <si>
    <t>Platnost kolaudačního protokolu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</si>
  <si>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</si>
  <si>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</si>
  <si>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</si>
  <si>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</si>
  <si>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</si>
  <si>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</si>
  <si>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</si>
  <si>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</si>
  <si>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</si>
  <si>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Datum a podpis rozhodčího</t>
  </si>
  <si>
    <t>Karlov</t>
  </si>
  <si>
    <t>TJ Praga "A"</t>
  </si>
  <si>
    <t>PSK Union Praha "B"</t>
  </si>
  <si>
    <t>KAŠPAR</t>
  </si>
  <si>
    <t>MORAVEC</t>
  </si>
  <si>
    <t>David</t>
  </si>
  <si>
    <t>SEDLÁČEK</t>
  </si>
  <si>
    <t>Rostislav</t>
  </si>
  <si>
    <t>KOUREK</t>
  </si>
  <si>
    <t>KAŠPAROVÁ</t>
  </si>
  <si>
    <t>Pavlína</t>
  </si>
  <si>
    <t>BARTOŠ</t>
  </si>
  <si>
    <t>MACH</t>
  </si>
  <si>
    <t>Michal</t>
  </si>
  <si>
    <t>KANTNER</t>
  </si>
  <si>
    <t>Petr</t>
  </si>
  <si>
    <t>JANOUŠEK</t>
  </si>
  <si>
    <t>Pavel Janoušek</t>
  </si>
  <si>
    <t>Česká kuželkářská
asociace</t>
  </si>
  <si>
    <t xml:space="preserve">Kuželna:  </t>
  </si>
  <si>
    <t>ŽIŽKOV 3-4</t>
  </si>
  <si>
    <t>Datum:  </t>
  </si>
  <si>
    <t>12.10.2017</t>
  </si>
  <si>
    <t>VSK ČVUT Praha  A</t>
  </si>
  <si>
    <t>SK Uhelné sklady Praha  B</t>
  </si>
  <si>
    <t>VEJVODA</t>
  </si>
  <si>
    <t>RAJNOCH</t>
  </si>
  <si>
    <t xml:space="preserve">Adam  </t>
  </si>
  <si>
    <t>Adam</t>
  </si>
  <si>
    <t>KOCHÁNEK</t>
  </si>
  <si>
    <t>MÍCHAL</t>
  </si>
  <si>
    <t xml:space="preserve">Miroslav </t>
  </si>
  <si>
    <t>ČERNÝ</t>
  </si>
  <si>
    <t xml:space="preserve">Milan </t>
  </si>
  <si>
    <t xml:space="preserve">Pavel </t>
  </si>
  <si>
    <t>ŠKODA</t>
  </si>
  <si>
    <t>TUMPACH</t>
  </si>
  <si>
    <t>Jiří(N)</t>
  </si>
  <si>
    <t xml:space="preserve">Roman </t>
  </si>
  <si>
    <t>PISKÁČEK</t>
  </si>
  <si>
    <t xml:space="preserve">Jiří </t>
  </si>
  <si>
    <t xml:space="preserve">Petr </t>
  </si>
  <si>
    <t>KNYTTL</t>
  </si>
  <si>
    <t>MUDRA</t>
  </si>
  <si>
    <t xml:space="preserve">Jan </t>
  </si>
  <si>
    <t>M. Kochánek</t>
  </si>
  <si>
    <t>R.Tumpach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</si>
  <si>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</si>
  <si>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</si>
  <si>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</si>
  <si>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</si>
  <si>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</si>
  <si>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 xml:space="preserve">Datum a podpis rozhodčího:  </t>
  </si>
  <si>
    <t xml:space="preserve">Braník 1/4 </t>
  </si>
  <si>
    <t>KK Konstruktiva Praha  "C"</t>
  </si>
  <si>
    <t>KK Slavoj Praha "C"</t>
  </si>
  <si>
    <t>KLEMENT</t>
  </si>
  <si>
    <t>SEDLÁČKOVÁ</t>
  </si>
  <si>
    <t>Miroslav</t>
  </si>
  <si>
    <t>Petra</t>
  </si>
  <si>
    <t>FUJKO</t>
  </si>
  <si>
    <t>BŘEZINA</t>
  </si>
  <si>
    <t>Samuel</t>
  </si>
  <si>
    <t>Stanislav</t>
  </si>
  <si>
    <t>BARCHÁNEK</t>
  </si>
  <si>
    <t>BENEDA</t>
  </si>
  <si>
    <t>HYBŠ</t>
  </si>
  <si>
    <t>TEPLIČANEC</t>
  </si>
  <si>
    <t>ŠŤASTNÝ</t>
  </si>
  <si>
    <t>OSTATNICKÝ</t>
  </si>
  <si>
    <t>VALO</t>
  </si>
  <si>
    <t>Jindřich</t>
  </si>
  <si>
    <t>Karel Hybš</t>
  </si>
  <si>
    <t xml:space="preserve">Daniel Prošek </t>
  </si>
  <si>
    <t>vedoucí družstev</t>
  </si>
  <si>
    <t>19:30</t>
  </si>
  <si>
    <t>22:15</t>
  </si>
  <si>
    <t>Zvon</t>
  </si>
  <si>
    <t>SK Uhelné sklady Praha "A"</t>
  </si>
  <si>
    <t>SK Žižkov Praha "B"</t>
  </si>
  <si>
    <t>SEDLÁK</t>
  </si>
  <si>
    <t>GEBR</t>
  </si>
  <si>
    <t>Zbyněk</t>
  </si>
  <si>
    <t>BAZIKA</t>
  </si>
  <si>
    <t>SAILEROVÁ</t>
  </si>
  <si>
    <t>Bohumil</t>
  </si>
  <si>
    <t>Anna</t>
  </si>
  <si>
    <t>KNOBLOCH</t>
  </si>
  <si>
    <t>NECKÁŘ</t>
  </si>
  <si>
    <t>Antonin</t>
  </si>
  <si>
    <t>Jan</t>
  </si>
  <si>
    <t>PLACHÝ</t>
  </si>
  <si>
    <t>LUKÁŠ</t>
  </si>
  <si>
    <t>Martin</t>
  </si>
  <si>
    <t>NOVÁK</t>
  </si>
  <si>
    <t>BUBENÍČEK</t>
  </si>
  <si>
    <t>HLOUŠEK</t>
  </si>
  <si>
    <t>VŠETEČKA</t>
  </si>
  <si>
    <t>Miloslav</t>
  </si>
  <si>
    <t>Tyle Zdeněk</t>
  </si>
  <si>
    <t>Lukáš Martin</t>
  </si>
  <si>
    <t>17:30</t>
  </si>
  <si>
    <t>Rudná</t>
  </si>
  <si>
    <t>TJ Sokol Rudná -  A</t>
  </si>
  <si>
    <t>TJ Sokol Rudná -  B</t>
  </si>
  <si>
    <t>Novotný</t>
  </si>
  <si>
    <t>Keller</t>
  </si>
  <si>
    <t xml:space="preserve">Karel </t>
  </si>
  <si>
    <t>Tomáš</t>
  </si>
  <si>
    <t>Strnad</t>
  </si>
  <si>
    <t>Machulka</t>
  </si>
  <si>
    <t>Radek</t>
  </si>
  <si>
    <t>Spěváček</t>
  </si>
  <si>
    <t>Kasal</t>
  </si>
  <si>
    <t>Jiří</t>
  </si>
  <si>
    <t>Bachor</t>
  </si>
  <si>
    <t>Vlastimil</t>
  </si>
  <si>
    <t>Zelenka</t>
  </si>
  <si>
    <t>Kýhos</t>
  </si>
  <si>
    <t>Bok</t>
  </si>
  <si>
    <t>Koščo</t>
  </si>
  <si>
    <t>Jaromír</t>
  </si>
  <si>
    <t>Peter</t>
  </si>
  <si>
    <t>17.30</t>
  </si>
  <si>
    <t>21.40</t>
  </si>
  <si>
    <t>Zahr.město</t>
  </si>
  <si>
    <t>TJ Astra Zahradní Město "A"</t>
  </si>
  <si>
    <t>SK Žižkov Praha "C"</t>
  </si>
  <si>
    <t>ŠVEDA</t>
  </si>
  <si>
    <t>VÁŇA</t>
  </si>
  <si>
    <t>Marek</t>
  </si>
  <si>
    <t>Kudweis</t>
  </si>
  <si>
    <t>KAZIMOUR</t>
  </si>
  <si>
    <t>HROZA</t>
  </si>
  <si>
    <t>POKORNÝ</t>
  </si>
  <si>
    <t>DRYÁK</t>
  </si>
  <si>
    <t>OPATOVSKÝ</t>
  </si>
  <si>
    <t>FIALA</t>
  </si>
  <si>
    <t>VESELÝ</t>
  </si>
  <si>
    <t>KŘEMENOVÁ</t>
  </si>
  <si>
    <t>Daniel</t>
  </si>
  <si>
    <t>Hana</t>
  </si>
  <si>
    <t>21:45</t>
  </si>
  <si>
    <t>Start náhradníků ASTRA: Kudweis Tomáš z týmu "C", soutěž MP III., platnost průkazu do 25.8.2022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</si>
</sst>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6"/>
      <name val="Arial CE"/>
      <family val="0"/>
    </font>
    <font>
      <sz val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 style="double"/>
    </border>
    <border>
      <left/>
      <right style="hair"/>
      <top/>
      <bottom style="double"/>
    </border>
    <border>
      <left style="hair"/>
      <right style="hair"/>
      <top/>
      <bottom style="double"/>
    </border>
    <border>
      <left style="hair"/>
      <right/>
      <top/>
      <bottom style="double"/>
    </border>
    <border>
      <left style="medium"/>
      <right style="medium"/>
      <top style="medium"/>
      <bottom style="double"/>
    </border>
    <border>
      <left style="medium"/>
      <right style="hair"/>
      <top style="thin"/>
      <bottom style="medium"/>
    </border>
    <border>
      <left style="thin"/>
      <right style="thin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 style="thin"/>
      <right/>
      <top/>
      <bottom style="hair"/>
    </border>
    <border>
      <left style="thin"/>
      <right/>
      <top style="medium"/>
      <bottom/>
    </border>
    <border>
      <left/>
      <right/>
      <top style="medium"/>
      <bottom/>
    </border>
    <border>
      <left/>
      <right/>
      <top style="dotted"/>
      <bottom style="dotted"/>
    </border>
    <border>
      <left/>
      <right/>
      <top/>
      <bottom style="dotted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 style="thin"/>
      <bottom style="dotted"/>
    </border>
    <border>
      <left/>
      <right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7" fillId="0" borderId="10" xfId="0" applyFont="1" applyFill="1" applyBorder="1" applyAlignment="1">
      <alignment horizontal="left" vertical="top" indent="1"/>
    </xf>
    <xf numFmtId="0" fontId="0" fillId="0" borderId="0" xfId="0" applyFill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7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Fill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4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7" xfId="0" applyBorder="1" applyAlignment="1">
      <alignment/>
    </xf>
    <xf numFmtId="0" fontId="4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Border="1" applyAlignment="1" applyProtection="1">
      <alignment horizontal="center" vertical="center"/>
      <protection hidden="1"/>
    </xf>
    <xf numFmtId="0" fontId="7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 applyProtection="1">
      <alignment horizontal="center" vertical="center"/>
      <protection locked="0"/>
    </xf>
    <xf numFmtId="0" fontId="0" fillId="0" borderId="35" xfId="0" applyFont="1" applyFill="1" applyBorder="1" applyAlignment="1">
      <alignment horizontal="center" vertical="center"/>
    </xf>
    <xf numFmtId="0" fontId="0" fillId="0" borderId="39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>
      <alignment horizontal="center" vertical="center"/>
    </xf>
    <xf numFmtId="0" fontId="0" fillId="0" borderId="40" xfId="0" applyFill="1" applyBorder="1" applyAlignment="1">
      <alignment vertical="center"/>
    </xf>
    <xf numFmtId="0" fontId="7" fillId="0" borderId="40" xfId="0" applyFont="1" applyFill="1" applyBorder="1" applyAlignment="1">
      <alignment horizontal="right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left" indent="1"/>
      <protection hidden="1"/>
    </xf>
    <xf numFmtId="0" fontId="4" fillId="0" borderId="0" xfId="0" applyFont="1" applyFill="1" applyAlignment="1" applyProtection="1">
      <alignment horizontal="right" indent="1"/>
      <protection hidden="1"/>
    </xf>
    <xf numFmtId="0" fontId="9" fillId="0" borderId="44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10" fillId="0" borderId="0" xfId="0" applyFont="1" applyBorder="1" applyAlignment="1" applyProtection="1">
      <alignment horizontal="left" indent="1"/>
      <protection locked="0"/>
    </xf>
    <xf numFmtId="0" fontId="4" fillId="0" borderId="0" xfId="0" applyFont="1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10" fillId="0" borderId="0" xfId="0" applyFont="1" applyBorder="1" applyAlignment="1" applyProtection="1">
      <alignment horizontal="left" indent="1"/>
      <protection hidden="1" locked="0"/>
    </xf>
    <xf numFmtId="0" fontId="10" fillId="0" borderId="0" xfId="0" applyFont="1" applyBorder="1" applyAlignment="1" applyProtection="1">
      <alignment horizontal="left" indent="1"/>
      <protection hidden="1" locked="0"/>
    </xf>
    <xf numFmtId="0" fontId="9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46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28" xfId="0" applyFont="1" applyBorder="1" applyAlignment="1" applyProtection="1">
      <alignment horizontal="left" indent="1"/>
      <protection hidden="1"/>
    </xf>
    <xf numFmtId="0" fontId="2" fillId="0" borderId="46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7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50" xfId="0" applyFont="1" applyBorder="1" applyAlignment="1" applyProtection="1">
      <alignment horizontal="left" indent="1"/>
      <protection hidden="1"/>
    </xf>
    <xf numFmtId="0" fontId="4" fillId="0" borderId="51" xfId="0" applyFont="1" applyBorder="1" applyAlignment="1" applyProtection="1">
      <alignment horizontal="left" indent="1"/>
      <protection hidden="1"/>
    </xf>
    <xf numFmtId="0" fontId="4" fillId="0" borderId="52" xfId="0" applyFont="1" applyBorder="1" applyAlignment="1" applyProtection="1">
      <alignment horizontal="left" indent="1"/>
      <protection hidden="1"/>
    </xf>
    <xf numFmtId="0" fontId="4" fillId="0" borderId="53" xfId="0" applyFont="1" applyBorder="1" applyAlignment="1" applyProtection="1">
      <alignment horizontal="center"/>
      <protection hidden="1"/>
    </xf>
    <xf numFmtId="0" fontId="4" fillId="0" borderId="54" xfId="0" applyFont="1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/>
      <protection hidden="1"/>
    </xf>
    <xf numFmtId="0" fontId="4" fillId="0" borderId="56" xfId="0" applyFont="1" applyBorder="1" applyAlignment="1" applyProtection="1">
      <alignment horizontal="center"/>
      <protection hidden="1"/>
    </xf>
    <xf numFmtId="0" fontId="4" fillId="0" borderId="55" xfId="0" applyFont="1" applyBorder="1" applyAlignment="1" applyProtection="1">
      <alignment horizontal="left" indent="1"/>
      <protection hidden="1"/>
    </xf>
    <xf numFmtId="0" fontId="4" fillId="0" borderId="55" xfId="0" applyFont="1" applyBorder="1" applyAlignment="1" applyProtection="1">
      <alignment horizontal="center"/>
      <protection hidden="1"/>
    </xf>
    <xf numFmtId="0" fontId="4" fillId="0" borderId="57" xfId="0" applyFont="1" applyBorder="1" applyAlignment="1" applyProtection="1">
      <alignment horizontal="center"/>
      <protection hidden="1"/>
    </xf>
    <xf numFmtId="0" fontId="4" fillId="0" borderId="58" xfId="0" applyFont="1" applyBorder="1" applyAlignment="1" applyProtection="1">
      <alignment horizontal="center"/>
      <protection hidden="1"/>
    </xf>
    <xf numFmtId="165" fontId="4" fillId="0" borderId="59" xfId="0" applyNumberFormat="1" applyFont="1" applyBorder="1" applyAlignment="1" applyProtection="1">
      <alignment horizontal="center" vertical="center"/>
      <protection hidden="1" locked="0"/>
    </xf>
    <xf numFmtId="164" fontId="13" fillId="0" borderId="60" xfId="0" applyNumberFormat="1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horizontal="left" indent="1"/>
      <protection locked="0"/>
    </xf>
    <xf numFmtId="165" fontId="4" fillId="0" borderId="60" xfId="0" applyNumberFormat="1" applyFont="1" applyBorder="1" applyAlignment="1" applyProtection="1">
      <alignment horizontal="center" vertical="center"/>
      <protection hidden="1" locked="0"/>
    </xf>
    <xf numFmtId="164" fontId="13" fillId="0" borderId="61" xfId="0" applyNumberFormat="1" applyFont="1" applyBorder="1" applyAlignment="1" applyProtection="1">
      <alignment horizontal="center" vertical="center"/>
      <protection hidden="1" locked="0"/>
    </xf>
    <xf numFmtId="0" fontId="0" fillId="0" borderId="26" xfId="0" applyBorder="1" applyAlignment="1" applyProtection="1">
      <alignment horizontal="left" indent="1"/>
      <protection hidden="1"/>
    </xf>
    <xf numFmtId="0" fontId="0" fillId="0" borderId="27" xfId="0" applyBorder="1" applyAlignment="1" applyProtection="1">
      <alignment horizontal="left" wrapText="1" indent="1"/>
      <protection hidden="1"/>
    </xf>
    <xf numFmtId="0" fontId="0" fillId="0" borderId="39" xfId="0" applyBorder="1" applyAlignment="1" applyProtection="1">
      <alignment horizontal="left" wrapText="1" indent="1"/>
      <protection hidden="1"/>
    </xf>
    <xf numFmtId="0" fontId="4" fillId="0" borderId="0" xfId="0" applyFont="1" applyAlignment="1">
      <alignment horizontal="right"/>
    </xf>
    <xf numFmtId="0" fontId="4" fillId="0" borderId="0" xfId="0" applyFont="1" applyAlignment="1" applyProtection="1">
      <alignment horizontal="right"/>
      <protection hidden="1"/>
    </xf>
    <xf numFmtId="0" fontId="7" fillId="33" borderId="62" xfId="0" applyFont="1" applyFill="1" applyBorder="1" applyAlignment="1" applyProtection="1">
      <alignment horizontal="left" vertical="top" indent="1"/>
      <protection hidden="1"/>
    </xf>
    <xf numFmtId="0" fontId="4" fillId="0" borderId="63" xfId="0" applyFont="1" applyBorder="1" applyAlignment="1" applyProtection="1">
      <alignment horizontal="center" vertical="top"/>
      <protection hidden="1"/>
    </xf>
    <xf numFmtId="0" fontId="4" fillId="0" borderId="64" xfId="0" applyFont="1" applyBorder="1" applyAlignment="1" applyProtection="1">
      <alignment horizontal="center" vertical="top"/>
      <protection hidden="1"/>
    </xf>
    <xf numFmtId="0" fontId="4" fillId="0" borderId="65" xfId="0" applyFont="1" applyBorder="1" applyAlignment="1" applyProtection="1">
      <alignment horizontal="center" vertical="top"/>
      <protection hidden="1"/>
    </xf>
    <xf numFmtId="0" fontId="4" fillId="0" borderId="66" xfId="0" applyFont="1" applyBorder="1" applyAlignment="1" applyProtection="1">
      <alignment horizontal="center" vertical="top"/>
      <protection hidden="1"/>
    </xf>
    <xf numFmtId="0" fontId="4" fillId="0" borderId="67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68" xfId="0" applyFont="1" applyBorder="1" applyAlignment="1" applyProtection="1">
      <alignment horizontal="center" vertical="center"/>
      <protection hidden="1"/>
    </xf>
    <xf numFmtId="0" fontId="0" fillId="0" borderId="69" xfId="0" applyFont="1" applyBorder="1" applyAlignment="1" applyProtection="1">
      <alignment horizontal="center" vertical="center"/>
      <protection hidden="1" locked="0"/>
    </xf>
    <xf numFmtId="0" fontId="0" fillId="0" borderId="37" xfId="0" applyFont="1" applyBorder="1" applyAlignment="1" applyProtection="1">
      <alignment horizontal="center" vertical="center"/>
      <protection hidden="1" locked="0"/>
    </xf>
    <xf numFmtId="0" fontId="0" fillId="0" borderId="70" xfId="0" applyFont="1" applyBorder="1" applyAlignment="1" applyProtection="1">
      <alignment horizontal="center" vertical="center"/>
      <protection hidden="1"/>
    </xf>
    <xf numFmtId="0" fontId="0" fillId="0" borderId="68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4" fillId="0" borderId="71" xfId="0" applyFont="1" applyBorder="1" applyAlignment="1" applyProtection="1">
      <alignment horizontal="center" vertical="center"/>
      <protection hidden="1"/>
    </xf>
    <xf numFmtId="0" fontId="0" fillId="0" borderId="72" xfId="0" applyFont="1" applyBorder="1" applyAlignment="1" applyProtection="1">
      <alignment horizontal="center" vertical="center"/>
      <protection hidden="1" locked="0"/>
    </xf>
    <xf numFmtId="0" fontId="0" fillId="0" borderId="60" xfId="0" applyFont="1" applyBorder="1" applyAlignment="1" applyProtection="1">
      <alignment horizontal="center" vertical="center"/>
      <protection hidden="1" locked="0"/>
    </xf>
    <xf numFmtId="0" fontId="0" fillId="0" borderId="73" xfId="0" applyFont="1" applyBorder="1" applyAlignment="1" applyProtection="1">
      <alignment horizontal="center" vertical="center"/>
      <protection hidden="1"/>
    </xf>
    <xf numFmtId="0" fontId="0" fillId="0" borderId="71" xfId="0" applyFont="1" applyBorder="1" applyAlignment="1" applyProtection="1">
      <alignment horizontal="center" vertical="center"/>
      <protection hidden="1"/>
    </xf>
    <xf numFmtId="0" fontId="4" fillId="0" borderId="74" xfId="0" applyFont="1" applyBorder="1" applyAlignment="1" applyProtection="1">
      <alignment horizontal="center" vertical="center"/>
      <protection hidden="1"/>
    </xf>
    <xf numFmtId="0" fontId="0" fillId="0" borderId="75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0" fillId="0" borderId="76" xfId="0" applyFont="1" applyBorder="1" applyAlignment="1" applyProtection="1">
      <alignment horizontal="center" vertical="center"/>
      <protection hidden="1"/>
    </xf>
    <xf numFmtId="0" fontId="0" fillId="0" borderId="74" xfId="0" applyFont="1" applyBorder="1" applyAlignment="1" applyProtection="1">
      <alignment horizontal="center" vertical="center"/>
      <protection hidden="1"/>
    </xf>
    <xf numFmtId="0" fontId="4" fillId="0" borderId="77" xfId="0" applyFont="1" applyBorder="1" applyAlignment="1" applyProtection="1">
      <alignment horizontal="center" vertical="center"/>
      <protection hidden="1"/>
    </xf>
    <xf numFmtId="0" fontId="11" fillId="0" borderId="78" xfId="0" applyFont="1" applyBorder="1" applyAlignment="1" applyProtection="1">
      <alignment horizontal="center" vertical="center"/>
      <protection hidden="1"/>
    </xf>
    <xf numFmtId="0" fontId="11" fillId="0" borderId="79" xfId="0" applyFont="1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 vertical="center"/>
      <protection hidden="1"/>
    </xf>
    <xf numFmtId="0" fontId="0" fillId="0" borderId="80" xfId="0" applyBorder="1" applyAlignment="1" applyProtection="1">
      <alignment vertical="center"/>
      <protection hidden="1"/>
    </xf>
    <xf numFmtId="0" fontId="7" fillId="0" borderId="44" xfId="0" applyFont="1" applyBorder="1" applyAlignment="1" applyProtection="1">
      <alignment horizontal="right" vertical="center"/>
      <protection hidden="1"/>
    </xf>
    <xf numFmtId="0" fontId="11" fillId="0" borderId="81" xfId="0" applyFont="1" applyBorder="1" applyAlignment="1" applyProtection="1">
      <alignment horizontal="center" vertical="center"/>
      <protection hidden="1"/>
    </xf>
    <xf numFmtId="0" fontId="11" fillId="0" borderId="82" xfId="0" applyFont="1" applyBorder="1" applyAlignment="1" applyProtection="1">
      <alignment horizontal="center" vertical="center"/>
      <protection hidden="1"/>
    </xf>
    <xf numFmtId="0" fontId="11" fillId="0" borderId="83" xfId="0" applyFont="1" applyBorder="1" applyAlignment="1" applyProtection="1">
      <alignment horizontal="center" vertical="center"/>
      <protection hidden="1"/>
    </xf>
    <xf numFmtId="0" fontId="11" fillId="0" borderId="84" xfId="0" applyFont="1" applyBorder="1" applyAlignment="1" applyProtection="1">
      <alignment horizontal="center" vertical="center"/>
      <protection hidden="1"/>
    </xf>
    <xf numFmtId="0" fontId="9" fillId="0" borderId="84" xfId="0" applyFont="1" applyBorder="1" applyAlignment="1" applyProtection="1">
      <alignment horizontal="center" vertical="center"/>
      <protection hidden="1"/>
    </xf>
    <xf numFmtId="0" fontId="8" fillId="33" borderId="84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/>
      <protection hidden="1"/>
    </xf>
    <xf numFmtId="0" fontId="13" fillId="0" borderId="60" xfId="0" applyFont="1" applyBorder="1" applyAlignment="1" applyProtection="1">
      <alignment horizontal="center" vertical="center"/>
      <protection hidden="1" locked="0"/>
    </xf>
    <xf numFmtId="0" fontId="13" fillId="0" borderId="61" xfId="0" applyFont="1" applyBorder="1" applyAlignment="1" applyProtection="1">
      <alignment horizontal="center" vertical="center"/>
      <protection hidden="1" locked="0"/>
    </xf>
    <xf numFmtId="0" fontId="4" fillId="0" borderId="24" xfId="0" applyFont="1" applyBorder="1" applyAlignment="1" applyProtection="1">
      <alignment/>
      <protection hidden="1"/>
    </xf>
    <xf numFmtId="0" fontId="4" fillId="0" borderId="24" xfId="0" applyFont="1" applyBorder="1" applyAlignment="1" applyProtection="1">
      <alignment horizontal="right"/>
      <protection hidden="1"/>
    </xf>
    <xf numFmtId="0" fontId="4" fillId="0" borderId="0" xfId="0" applyFont="1" applyAlignment="1">
      <alignment horizontal="right"/>
    </xf>
    <xf numFmtId="0" fontId="4" fillId="0" borderId="0" xfId="0" applyFont="1" applyAlignment="1" applyProtection="1">
      <alignment horizontal="right"/>
      <protection hidden="1"/>
    </xf>
    <xf numFmtId="0" fontId="4" fillId="0" borderId="85" xfId="0" applyFont="1" applyFill="1" applyBorder="1" applyAlignment="1">
      <alignment horizontal="center"/>
    </xf>
    <xf numFmtId="0" fontId="4" fillId="0" borderId="86" xfId="0" applyFont="1" applyFill="1" applyBorder="1" applyAlignment="1">
      <alignment horizontal="center"/>
    </xf>
    <xf numFmtId="0" fontId="4" fillId="0" borderId="87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left" indent="1"/>
    </xf>
    <xf numFmtId="0" fontId="0" fillId="0" borderId="27" xfId="0" applyFill="1" applyBorder="1" applyAlignment="1">
      <alignment horizontal="left" inden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55" xfId="0" applyFont="1" applyBorder="1" applyAlignment="1" applyProtection="1">
      <alignment horizontal="left" indent="1"/>
      <protection locked="0"/>
    </xf>
    <xf numFmtId="0" fontId="4" fillId="0" borderId="0" xfId="0" applyFont="1" applyAlignment="1">
      <alignment horizontal="right"/>
    </xf>
    <xf numFmtId="14" fontId="6" fillId="0" borderId="55" xfId="0" applyNumberFormat="1" applyFont="1" applyBorder="1" applyAlignment="1" applyProtection="1">
      <alignment horizontal="center"/>
      <protection locked="0"/>
    </xf>
    <xf numFmtId="0" fontId="8" fillId="0" borderId="88" xfId="0" applyFont="1" applyFill="1" applyBorder="1" applyAlignment="1" applyProtection="1">
      <alignment horizontal="left" vertical="center" indent="1"/>
      <protection locked="0"/>
    </xf>
    <xf numFmtId="0" fontId="5" fillId="0" borderId="89" xfId="0" applyFont="1" applyFill="1" applyBorder="1" applyAlignment="1" applyProtection="1">
      <alignment horizontal="left" vertical="center" indent="1"/>
      <protection locked="0"/>
    </xf>
    <xf numFmtId="0" fontId="5" fillId="0" borderId="90" xfId="0" applyFont="1" applyFill="1" applyBorder="1" applyAlignment="1" applyProtection="1">
      <alignment horizontal="left" vertical="center" indent="1"/>
      <protection locked="0"/>
    </xf>
    <xf numFmtId="0" fontId="4" fillId="0" borderId="23" xfId="0" applyFont="1" applyFill="1" applyBorder="1" applyAlignment="1">
      <alignment horizontal="left" indent="1"/>
    </xf>
    <xf numFmtId="0" fontId="0" fillId="0" borderId="24" xfId="0" applyFill="1" applyBorder="1" applyAlignment="1">
      <alignment horizontal="left" inden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164" fontId="10" fillId="0" borderId="91" xfId="0" applyNumberFormat="1" applyFont="1" applyFill="1" applyBorder="1" applyAlignment="1" applyProtection="1">
      <alignment horizontal="left" vertical="center" indent="1"/>
      <protection locked="0"/>
    </xf>
    <xf numFmtId="164" fontId="0" fillId="0" borderId="92" xfId="0" applyNumberFormat="1" applyFill="1" applyBorder="1" applyAlignment="1" applyProtection="1">
      <alignment horizontal="left" vertical="center" indent="1"/>
      <protection locked="0"/>
    </xf>
    <xf numFmtId="0" fontId="6" fillId="0" borderId="23" xfId="0" applyFont="1" applyFill="1" applyBorder="1" applyAlignment="1" applyProtection="1">
      <alignment horizontal="left" vertical="center" indent="1"/>
      <protection locked="0"/>
    </xf>
    <xf numFmtId="0" fontId="6" fillId="0" borderId="24" xfId="0" applyFont="1" applyFill="1" applyBorder="1" applyAlignment="1" applyProtection="1">
      <alignment horizontal="left" vertical="center" indent="1"/>
      <protection locked="0"/>
    </xf>
    <xf numFmtId="0" fontId="6" fillId="0" borderId="93" xfId="0" applyFont="1" applyFill="1" applyBorder="1" applyAlignment="1" applyProtection="1">
      <alignment horizontal="left" vertical="center" indent="1"/>
      <protection locked="0"/>
    </xf>
    <xf numFmtId="0" fontId="6" fillId="0" borderId="55" xfId="0" applyFont="1" applyFill="1" applyBorder="1" applyAlignment="1" applyProtection="1">
      <alignment horizontal="left" vertical="center" indent="1"/>
      <protection locked="0"/>
    </xf>
    <xf numFmtId="0" fontId="6" fillId="0" borderId="46" xfId="0" applyFont="1" applyFill="1" applyBorder="1" applyAlignment="1" applyProtection="1">
      <alignment horizontal="left" vertical="top" indent="1"/>
      <protection locked="0"/>
    </xf>
    <xf numFmtId="0" fontId="6" fillId="0" borderId="0" xfId="0" applyFont="1" applyFill="1" applyBorder="1" applyAlignment="1" applyProtection="1">
      <alignment horizontal="left" vertical="top" indent="1"/>
      <protection locked="0"/>
    </xf>
    <xf numFmtId="0" fontId="6" fillId="0" borderId="94" xfId="0" applyFont="1" applyFill="1" applyBorder="1" applyAlignment="1" applyProtection="1">
      <alignment horizontal="left" vertical="center" indent="1"/>
      <protection locked="0"/>
    </xf>
    <xf numFmtId="0" fontId="6" fillId="0" borderId="95" xfId="0" applyFont="1" applyFill="1" applyBorder="1" applyAlignment="1" applyProtection="1">
      <alignment horizontal="left" vertical="center" indent="1"/>
      <protection locked="0"/>
    </xf>
    <xf numFmtId="49" fontId="10" fillId="0" borderId="96" xfId="0" applyNumberFormat="1" applyFont="1" applyFill="1" applyBorder="1" applyAlignment="1" applyProtection="1">
      <alignment horizontal="center"/>
      <protection locked="0"/>
    </xf>
    <xf numFmtId="0" fontId="10" fillId="0" borderId="96" xfId="0" applyFont="1" applyFill="1" applyBorder="1" applyAlignment="1" applyProtection="1">
      <alignment horizontal="center"/>
      <protection locked="0"/>
    </xf>
    <xf numFmtId="0" fontId="10" fillId="0" borderId="97" xfId="0" applyFont="1" applyBorder="1" applyAlignment="1" applyProtection="1">
      <alignment/>
      <protection locked="0"/>
    </xf>
    <xf numFmtId="0" fontId="0" fillId="0" borderId="97" xfId="0" applyFill="1" applyBorder="1" applyAlignment="1" applyProtection="1">
      <alignment/>
      <protection hidden="1" locked="0"/>
    </xf>
    <xf numFmtId="0" fontId="7" fillId="0" borderId="98" xfId="0" applyFont="1" applyFill="1" applyBorder="1" applyAlignment="1">
      <alignment horizontal="center" vertical="center"/>
    </xf>
    <xf numFmtId="0" fontId="7" fillId="0" borderId="99" xfId="0" applyFont="1" applyFill="1" applyBorder="1" applyAlignment="1">
      <alignment horizontal="center" vertical="center"/>
    </xf>
    <xf numFmtId="0" fontId="0" fillId="0" borderId="96" xfId="0" applyBorder="1" applyAlignment="1" applyProtection="1">
      <alignment/>
      <protection hidden="1" locked="0"/>
    </xf>
    <xf numFmtId="0" fontId="10" fillId="0" borderId="97" xfId="0" applyFont="1" applyFill="1" applyBorder="1" applyAlignment="1" applyProtection="1">
      <alignment horizontal="left" indent="1"/>
      <protection hidden="1" locked="0"/>
    </xf>
    <xf numFmtId="0" fontId="10" fillId="0" borderId="97" xfId="0" applyFont="1" applyFill="1" applyBorder="1" applyAlignment="1" applyProtection="1">
      <alignment horizontal="left" indent="1"/>
      <protection hidden="1" locked="0"/>
    </xf>
    <xf numFmtId="0" fontId="10" fillId="0" borderId="97" xfId="0" applyFont="1" applyBorder="1" applyAlignment="1" applyProtection="1">
      <alignment horizontal="left" indent="1"/>
      <protection hidden="1" locked="0"/>
    </xf>
    <xf numFmtId="49" fontId="10" fillId="0" borderId="97" xfId="0" applyNumberFormat="1" applyFont="1" applyFill="1" applyBorder="1" applyAlignment="1" applyProtection="1">
      <alignment horizontal="center"/>
      <protection locked="0"/>
    </xf>
    <xf numFmtId="0" fontId="10" fillId="0" borderId="97" xfId="0" applyFont="1" applyFill="1" applyBorder="1" applyAlignment="1" applyProtection="1">
      <alignment horizontal="center"/>
      <protection locked="0"/>
    </xf>
    <xf numFmtId="0" fontId="4" fillId="0" borderId="23" xfId="0" applyFont="1" applyBorder="1" applyAlignment="1">
      <alignment horizontal="left" indent="1"/>
    </xf>
    <xf numFmtId="0" fontId="4" fillId="0" borderId="24" xfId="0" applyFont="1" applyBorder="1" applyAlignment="1">
      <alignment horizontal="left" indent="1"/>
    </xf>
    <xf numFmtId="0" fontId="4" fillId="0" borderId="25" xfId="0" applyFont="1" applyBorder="1" applyAlignment="1">
      <alignment horizontal="left" indent="1"/>
    </xf>
    <xf numFmtId="0" fontId="0" fillId="0" borderId="26" xfId="0" applyBorder="1" applyAlignment="1" applyProtection="1">
      <alignment horizontal="left" vertical="center" wrapText="1" indent="1"/>
      <protection locked="0"/>
    </xf>
    <xf numFmtId="0" fontId="0" fillId="0" borderId="27" xfId="0" applyBorder="1" applyAlignment="1" applyProtection="1">
      <alignment horizontal="left" vertical="center" wrapText="1" indent="1"/>
      <protection locked="0"/>
    </xf>
    <xf numFmtId="0" fontId="0" fillId="0" borderId="39" xfId="0" applyBorder="1" applyAlignment="1" applyProtection="1">
      <alignment horizontal="left" vertical="center" wrapText="1" indent="1"/>
      <protection locked="0"/>
    </xf>
    <xf numFmtId="0" fontId="0" fillId="0" borderId="23" xfId="0" applyFont="1" applyBorder="1" applyAlignment="1" applyProtection="1">
      <alignment horizontal="left" indent="1"/>
      <protection hidden="1"/>
    </xf>
    <xf numFmtId="0" fontId="0" fillId="0" borderId="24" xfId="0" applyFont="1" applyBorder="1" applyAlignment="1" applyProtection="1">
      <alignment horizontal="left" indent="1"/>
      <protection hidden="1"/>
    </xf>
    <xf numFmtId="0" fontId="0" fillId="0" borderId="25" xfId="0" applyFont="1" applyBorder="1" applyAlignment="1" applyProtection="1">
      <alignment horizontal="left" indent="1"/>
      <protection hidden="1"/>
    </xf>
    <xf numFmtId="0" fontId="4" fillId="0" borderId="100" xfId="0" applyFont="1" applyBorder="1" applyAlignment="1" applyProtection="1">
      <alignment horizontal="left" vertical="center"/>
      <protection hidden="1" locked="0"/>
    </xf>
    <xf numFmtId="0" fontId="4" fillId="0" borderId="101" xfId="0" applyFont="1" applyBorder="1" applyAlignment="1" applyProtection="1">
      <alignment horizontal="left" vertical="center"/>
      <protection hidden="1" locked="0"/>
    </xf>
    <xf numFmtId="0" fontId="4" fillId="0" borderId="102" xfId="0" applyFont="1" applyBorder="1" applyAlignment="1" applyProtection="1">
      <alignment horizontal="left" vertical="center"/>
      <protection hidden="1" locked="0"/>
    </xf>
    <xf numFmtId="0" fontId="4" fillId="0" borderId="24" xfId="0" applyFont="1" applyBorder="1" applyAlignment="1">
      <alignment horizontal="center"/>
    </xf>
    <xf numFmtId="0" fontId="0" fillId="0" borderId="103" xfId="0" applyBorder="1" applyAlignment="1" applyProtection="1">
      <alignment horizontal="left" indent="1"/>
      <protection locked="0"/>
    </xf>
    <xf numFmtId="0" fontId="0" fillId="0" borderId="23" xfId="0" applyBorder="1" applyAlignment="1">
      <alignment horizontal="left" indent="1"/>
    </xf>
    <xf numFmtId="0" fontId="0" fillId="0" borderId="24" xfId="0" applyBorder="1" applyAlignment="1">
      <alignment horizontal="left" indent="1"/>
    </xf>
    <xf numFmtId="0" fontId="0" fillId="0" borderId="25" xfId="0" applyBorder="1" applyAlignment="1">
      <alignment horizontal="left" indent="1"/>
    </xf>
    <xf numFmtId="0" fontId="4" fillId="0" borderId="26" xfId="0" applyFont="1" applyBorder="1" applyAlignment="1" applyProtection="1">
      <alignment horizontal="left" vertical="center" wrapText="1" indent="1"/>
      <protection locked="0"/>
    </xf>
    <xf numFmtId="0" fontId="4" fillId="0" borderId="27" xfId="0" applyFont="1" applyBorder="1" applyAlignment="1" applyProtection="1">
      <alignment horizontal="left" vertical="center" wrapText="1" indent="1"/>
      <protection locked="0"/>
    </xf>
    <xf numFmtId="0" fontId="4" fillId="0" borderId="39" xfId="0" applyFont="1" applyBorder="1" applyAlignment="1" applyProtection="1">
      <alignment horizontal="left" vertical="center" wrapText="1" indent="1"/>
      <protection locked="0"/>
    </xf>
    <xf numFmtId="0" fontId="8" fillId="33" borderId="80" xfId="0" applyFont="1" applyFill="1" applyBorder="1" applyAlignment="1" applyProtection="1">
      <alignment horizontal="left" vertical="center" indent="1"/>
      <protection hidden="1" locked="0"/>
    </xf>
    <xf numFmtId="0" fontId="5" fillId="33" borderId="80" xfId="0" applyFont="1" applyFill="1" applyBorder="1" applyAlignment="1" applyProtection="1">
      <alignment horizontal="left" vertical="center" indent="1"/>
      <protection hidden="1" locked="0"/>
    </xf>
    <xf numFmtId="0" fontId="5" fillId="33" borderId="44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104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6" fillId="0" borderId="97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0" fontId="6" fillId="0" borderId="97" xfId="0" applyFont="1" applyBorder="1" applyAlignment="1" applyProtection="1">
      <alignment horizontal="center"/>
      <protection hidden="1" locked="0"/>
    </xf>
    <xf numFmtId="0" fontId="4" fillId="0" borderId="105" xfId="0" applyFont="1" applyBorder="1" applyAlignment="1" applyProtection="1">
      <alignment horizontal="center"/>
      <protection hidden="1"/>
    </xf>
    <xf numFmtId="0" fontId="4" fillId="0" borderId="106" xfId="0" applyFont="1" applyBorder="1" applyAlignment="1" applyProtection="1">
      <alignment horizontal="center"/>
      <protection hidden="1"/>
    </xf>
    <xf numFmtId="0" fontId="4" fillId="0" borderId="107" xfId="0" applyFont="1" applyBorder="1" applyAlignment="1" applyProtection="1">
      <alignment horizontal="center"/>
      <protection hidden="1"/>
    </xf>
    <xf numFmtId="0" fontId="4" fillId="0" borderId="108" xfId="0" applyFont="1" applyBorder="1" applyAlignment="1" applyProtection="1">
      <alignment horizontal="center"/>
      <protection hidden="1"/>
    </xf>
    <xf numFmtId="0" fontId="4" fillId="0" borderId="109" xfId="0" applyFont="1" applyBorder="1" applyAlignment="1" applyProtection="1">
      <alignment horizontal="center"/>
      <protection hidden="1"/>
    </xf>
    <xf numFmtId="0" fontId="4" fillId="0" borderId="110" xfId="0" applyFont="1" applyBorder="1" applyAlignment="1" applyProtection="1">
      <alignment horizontal="left" indent="1"/>
      <protection hidden="1"/>
    </xf>
    <xf numFmtId="0" fontId="0" fillId="0" borderId="111" xfId="0" applyBorder="1" applyAlignment="1" applyProtection="1">
      <alignment horizontal="left" indent="1"/>
      <protection hidden="1"/>
    </xf>
    <xf numFmtId="0" fontId="6" fillId="0" borderId="112" xfId="0" applyFont="1" applyBorder="1" applyAlignment="1" applyProtection="1">
      <alignment horizontal="left" vertical="center" indent="1"/>
      <protection hidden="1" locked="0"/>
    </xf>
    <xf numFmtId="0" fontId="6" fillId="0" borderId="113" xfId="0" applyFont="1" applyBorder="1" applyAlignment="1" applyProtection="1">
      <alignment horizontal="left" vertical="center" indent="1"/>
      <protection hidden="1" locked="0"/>
    </xf>
    <xf numFmtId="0" fontId="6" fillId="0" borderId="114" xfId="0" applyFont="1" applyBorder="1" applyAlignment="1" applyProtection="1">
      <alignment horizontal="left" vertical="center" indent="1"/>
      <protection hidden="1" locked="0"/>
    </xf>
    <xf numFmtId="0" fontId="6" fillId="0" borderId="115" xfId="0" applyFont="1" applyBorder="1" applyAlignment="1" applyProtection="1">
      <alignment horizontal="left" vertical="center" indent="1"/>
      <protection hidden="1" locked="0"/>
    </xf>
    <xf numFmtId="0" fontId="4" fillId="0" borderId="112" xfId="0" applyFont="1" applyBorder="1" applyAlignment="1" applyProtection="1">
      <alignment horizontal="left" indent="1"/>
      <protection hidden="1"/>
    </xf>
    <xf numFmtId="0" fontId="0" fillId="0" borderId="113" xfId="0" applyBorder="1" applyAlignment="1" applyProtection="1">
      <alignment horizontal="left" indent="1"/>
      <protection hidden="1"/>
    </xf>
    <xf numFmtId="0" fontId="4" fillId="0" borderId="116" xfId="0" applyFont="1" applyBorder="1" applyAlignment="1" applyProtection="1">
      <alignment horizontal="center" vertical="center" wrapText="1"/>
      <protection hidden="1"/>
    </xf>
    <xf numFmtId="0" fontId="4" fillId="0" borderId="117" xfId="0" applyFont="1" applyBorder="1" applyAlignment="1" applyProtection="1">
      <alignment horizontal="center" vertical="center" wrapText="1"/>
      <protection hidden="1"/>
    </xf>
    <xf numFmtId="0" fontId="9" fillId="0" borderId="116" xfId="0" applyFont="1" applyBorder="1" applyAlignment="1" applyProtection="1">
      <alignment horizontal="center" vertical="center"/>
      <protection hidden="1"/>
    </xf>
    <xf numFmtId="0" fontId="9" fillId="0" borderId="117" xfId="0" applyFont="1" applyBorder="1" applyAlignment="1" applyProtection="1">
      <alignment horizontal="center" vertical="center"/>
      <protection hidden="1"/>
    </xf>
    <xf numFmtId="164" fontId="10" fillId="0" borderId="118" xfId="0" applyNumberFormat="1" applyFont="1" applyBorder="1" applyAlignment="1" applyProtection="1">
      <alignment horizontal="left" vertical="center" indent="1"/>
      <protection hidden="1" locked="0"/>
    </xf>
    <xf numFmtId="164" fontId="0" fillId="0" borderId="119" xfId="0" applyNumberFormat="1" applyBorder="1" applyAlignment="1" applyProtection="1">
      <alignment horizontal="left" vertical="center" indent="1"/>
      <protection hidden="1" locked="0"/>
    </xf>
    <xf numFmtId="0" fontId="6" fillId="0" borderId="114" xfId="0" applyFont="1" applyBorder="1" applyAlignment="1" applyProtection="1">
      <alignment horizontal="left" vertical="top" indent="1"/>
      <protection hidden="1" locked="0"/>
    </xf>
    <xf numFmtId="0" fontId="6" fillId="0" borderId="115" xfId="0" applyFont="1" applyBorder="1" applyAlignment="1" applyProtection="1">
      <alignment horizontal="left" vertical="top" indent="1"/>
      <protection hidden="1" locked="0"/>
    </xf>
    <xf numFmtId="0" fontId="6" fillId="0" borderId="120" xfId="0" applyFont="1" applyBorder="1" applyAlignment="1" applyProtection="1">
      <alignment horizontal="left" vertical="top" indent="1"/>
      <protection hidden="1" locked="0"/>
    </xf>
    <xf numFmtId="0" fontId="6" fillId="0" borderId="121" xfId="0" applyFont="1" applyBorder="1" applyAlignment="1" applyProtection="1">
      <alignment horizontal="left" vertical="top" indent="1"/>
      <protection hidden="1" locked="0"/>
    </xf>
    <xf numFmtId="20" fontId="10" fillId="0" borderId="96" xfId="0" applyNumberFormat="1" applyFont="1" applyBorder="1" applyAlignment="1" applyProtection="1">
      <alignment horizontal="center"/>
      <protection hidden="1" locked="0"/>
    </xf>
    <xf numFmtId="0" fontId="10" fillId="0" borderId="96" xfId="0" applyFont="1" applyBorder="1" applyAlignment="1" applyProtection="1">
      <alignment horizontal="center"/>
      <protection hidden="1" locked="0"/>
    </xf>
    <xf numFmtId="14" fontId="10" fillId="0" borderId="97" xfId="0" applyNumberFormat="1" applyFont="1" applyBorder="1" applyAlignment="1" applyProtection="1">
      <alignment/>
      <protection hidden="1" locked="0"/>
    </xf>
    <xf numFmtId="0" fontId="10" fillId="0" borderId="97" xfId="0" applyFont="1" applyBorder="1" applyAlignment="1" applyProtection="1">
      <alignment/>
      <protection hidden="1" locked="0"/>
    </xf>
    <xf numFmtId="0" fontId="0" fillId="0" borderId="97" xfId="0" applyBorder="1" applyAlignment="1" applyProtection="1">
      <alignment/>
      <protection hidden="1" locked="0"/>
    </xf>
    <xf numFmtId="0" fontId="7" fillId="0" borderId="84" xfId="0" applyFont="1" applyBorder="1" applyAlignment="1" applyProtection="1">
      <alignment horizontal="center" vertical="center"/>
      <protection hidden="1"/>
    </xf>
    <xf numFmtId="0" fontId="10" fillId="0" borderId="97" xfId="0" applyFont="1" applyBorder="1" applyAlignment="1" applyProtection="1">
      <alignment horizontal="left" indent="1"/>
      <protection hidden="1" locked="0"/>
    </xf>
    <xf numFmtId="20" fontId="10" fillId="0" borderId="97" xfId="0" applyNumberFormat="1" applyFont="1" applyBorder="1" applyAlignment="1" applyProtection="1">
      <alignment horizontal="center"/>
      <protection hidden="1" locked="0"/>
    </xf>
    <xf numFmtId="0" fontId="10" fillId="0" borderId="97" xfId="0" applyFont="1" applyBorder="1" applyAlignment="1" applyProtection="1">
      <alignment horizontal="center"/>
      <protection hidden="1" locked="0"/>
    </xf>
    <xf numFmtId="0" fontId="4" fillId="0" borderId="26" xfId="0" applyFont="1" applyBorder="1" applyAlignment="1" applyProtection="1">
      <alignment horizontal="left" vertical="top" wrapText="1" indent="1"/>
      <protection hidden="1" locked="0"/>
    </xf>
    <xf numFmtId="0" fontId="4" fillId="0" borderId="27" xfId="0" applyFont="1" applyBorder="1" applyAlignment="1" applyProtection="1">
      <alignment horizontal="left" vertical="top" wrapText="1" indent="1"/>
      <protection hidden="1" locked="0"/>
    </xf>
    <xf numFmtId="0" fontId="4" fillId="0" borderId="39" xfId="0" applyFont="1" applyBorder="1" applyAlignment="1" applyProtection="1">
      <alignment horizontal="left" vertical="top" wrapText="1" indent="1"/>
      <protection hidden="1" locked="0"/>
    </xf>
    <xf numFmtId="0" fontId="0" fillId="0" borderId="103" xfId="0" applyBorder="1" applyAlignment="1" applyProtection="1">
      <alignment horizontal="left" indent="1"/>
      <protection hidden="1" locked="0"/>
    </xf>
    <xf numFmtId="0" fontId="0" fillId="0" borderId="23" xfId="0" applyFont="1" applyBorder="1" applyAlignment="1" applyProtection="1">
      <alignment horizontal="left" indent="1"/>
      <protection hidden="1"/>
    </xf>
    <xf numFmtId="0" fontId="0" fillId="0" borderId="24" xfId="0" applyFont="1" applyBorder="1" applyAlignment="1" applyProtection="1">
      <alignment horizontal="left" indent="1"/>
      <protection hidden="1"/>
    </xf>
    <xf numFmtId="0" fontId="0" fillId="0" borderId="25" xfId="0" applyFont="1" applyBorder="1" applyAlignment="1" applyProtection="1">
      <alignment horizontal="left" indent="1"/>
      <protection hidden="1"/>
    </xf>
    <xf numFmtId="0" fontId="4" fillId="0" borderId="26" xfId="0" applyFont="1" applyBorder="1" applyAlignment="1" applyProtection="1">
      <alignment horizontal="left" vertical="top" wrapText="1" indent="1"/>
      <protection hidden="1" locked="0"/>
    </xf>
    <xf numFmtId="0" fontId="4" fillId="0" borderId="27" xfId="0" applyFont="1" applyBorder="1" applyAlignment="1" applyProtection="1">
      <alignment horizontal="left" vertical="top" wrapText="1" indent="1"/>
      <protection hidden="1" locked="0"/>
    </xf>
    <xf numFmtId="0" fontId="4" fillId="0" borderId="39" xfId="0" applyFont="1" applyBorder="1" applyAlignment="1" applyProtection="1">
      <alignment horizontal="left" vertical="top" wrapText="1" indent="1"/>
      <protection hidden="1" locked="0"/>
    </xf>
    <xf numFmtId="14" fontId="0" fillId="0" borderId="103" xfId="0" applyNumberFormat="1" applyBorder="1" applyAlignment="1" applyProtection="1">
      <alignment horizontal="left" indent="1"/>
      <protection locked="0"/>
    </xf>
    <xf numFmtId="14" fontId="10" fillId="0" borderId="97" xfId="0" applyNumberFormat="1" applyFont="1" applyBorder="1" applyAlignment="1" applyProtection="1">
      <alignment/>
      <protection locked="0"/>
    </xf>
    <xf numFmtId="14" fontId="6" fillId="0" borderId="97" xfId="0" applyNumberFormat="1" applyFont="1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kuce\AppData\Local\Microsoft\Windows\INetCache\Content.Outlook\P9U4RPOK\Z&#225;pis%20KO%20C%20-%20Slavboj%20C%2012.10.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kuce\AppData\Local\Microsoft\Windows\INetCache\Content.Outlook\P9U4RPOK\Praga-Union%20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kuce\AppData\Local\Microsoft\Windows\INetCache\Content.Outlook\P9U4RPOK\US%20A%20-%20Zizkov%20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1%20Z&#225;pis\05%20meteor-admir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kuce\AppData\Local\Microsoft\Windows\INetCache\Content.Outlook\P9U4RPOK\Z&#225;pis%20o%20utk&#225;n&#237;%20MP1_2017_18__zizkov_c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Soupisky"/>
      <sheetName val="Podklady"/>
      <sheetName val="Kopie"/>
    </sheetNames>
    <sheetDataSet>
      <sheetData sheetId="0">
        <row r="8">
          <cell r="A8" t="str">
            <v>KLEMENT</v>
          </cell>
          <cell r="D8">
            <v>157</v>
          </cell>
          <cell r="E8">
            <v>66</v>
          </cell>
          <cell r="F8">
            <v>6</v>
          </cell>
          <cell r="K8" t="str">
            <v>SEDLÁČKOVÁ</v>
          </cell>
          <cell r="N8">
            <v>144</v>
          </cell>
          <cell r="O8">
            <v>52</v>
          </cell>
          <cell r="P8">
            <v>7</v>
          </cell>
        </row>
        <row r="9">
          <cell r="D9">
            <v>147</v>
          </cell>
          <cell r="E9">
            <v>70</v>
          </cell>
          <cell r="F9">
            <v>1</v>
          </cell>
          <cell r="N9">
            <v>142</v>
          </cell>
          <cell r="O9">
            <v>63</v>
          </cell>
          <cell r="P9">
            <v>4</v>
          </cell>
        </row>
        <row r="10">
          <cell r="A10" t="str">
            <v>Miroslav</v>
          </cell>
          <cell r="K10" t="str">
            <v>Petra</v>
          </cell>
        </row>
        <row r="12">
          <cell r="A12">
            <v>1011</v>
          </cell>
          <cell r="K12">
            <v>1335</v>
          </cell>
        </row>
        <row r="13">
          <cell r="A13" t="str">
            <v>FUJKO</v>
          </cell>
          <cell r="D13">
            <v>150</v>
          </cell>
          <cell r="E13">
            <v>70</v>
          </cell>
          <cell r="F13">
            <v>3</v>
          </cell>
          <cell r="K13" t="str">
            <v>BŘEZINA</v>
          </cell>
          <cell r="N13">
            <v>148</v>
          </cell>
          <cell r="O13">
            <v>43</v>
          </cell>
          <cell r="P13">
            <v>4</v>
          </cell>
        </row>
        <row r="14">
          <cell r="D14">
            <v>146</v>
          </cell>
          <cell r="E14">
            <v>78</v>
          </cell>
          <cell r="F14">
            <v>0</v>
          </cell>
          <cell r="N14">
            <v>152</v>
          </cell>
          <cell r="O14">
            <v>78</v>
          </cell>
          <cell r="P14">
            <v>4</v>
          </cell>
        </row>
        <row r="15">
          <cell r="A15" t="str">
            <v>Samuel</v>
          </cell>
          <cell r="K15" t="str">
            <v>Stanislav</v>
          </cell>
        </row>
        <row r="17">
          <cell r="A17">
            <v>23136</v>
          </cell>
          <cell r="K17">
            <v>13509</v>
          </cell>
        </row>
        <row r="18">
          <cell r="A18" t="str">
            <v>BARCHÁNEK</v>
          </cell>
          <cell r="D18">
            <v>143</v>
          </cell>
          <cell r="E18">
            <v>62</v>
          </cell>
          <cell r="F18">
            <v>3</v>
          </cell>
          <cell r="K18" t="str">
            <v>BENEDA</v>
          </cell>
          <cell r="N18">
            <v>138</v>
          </cell>
          <cell r="O18">
            <v>69</v>
          </cell>
          <cell r="P18">
            <v>1</v>
          </cell>
        </row>
        <row r="19">
          <cell r="D19">
            <v>152</v>
          </cell>
          <cell r="E19">
            <v>53</v>
          </cell>
          <cell r="F19">
            <v>7</v>
          </cell>
          <cell r="N19">
            <v>139</v>
          </cell>
          <cell r="O19">
            <v>59</v>
          </cell>
          <cell r="P19">
            <v>7</v>
          </cell>
        </row>
        <row r="20">
          <cell r="A20" t="str">
            <v>Petr</v>
          </cell>
          <cell r="K20" t="str">
            <v>Petr</v>
          </cell>
        </row>
        <row r="22">
          <cell r="A22">
            <v>10387</v>
          </cell>
          <cell r="K22">
            <v>2022</v>
          </cell>
        </row>
        <row r="23">
          <cell r="A23" t="str">
            <v>HYBŠ</v>
          </cell>
          <cell r="D23">
            <v>147</v>
          </cell>
          <cell r="E23">
            <v>62</v>
          </cell>
          <cell r="F23">
            <v>3</v>
          </cell>
          <cell r="K23" t="str">
            <v>BŘEZINA</v>
          </cell>
          <cell r="N23">
            <v>145</v>
          </cell>
          <cell r="O23">
            <v>63</v>
          </cell>
          <cell r="P23">
            <v>1</v>
          </cell>
        </row>
        <row r="24">
          <cell r="D24">
            <v>156</v>
          </cell>
          <cell r="E24">
            <v>67</v>
          </cell>
          <cell r="F24">
            <v>3</v>
          </cell>
          <cell r="N24">
            <v>151</v>
          </cell>
          <cell r="O24">
            <v>80</v>
          </cell>
          <cell r="P24">
            <v>1</v>
          </cell>
        </row>
        <row r="25">
          <cell r="A25" t="str">
            <v>Karel</v>
          </cell>
          <cell r="K25" t="str">
            <v>Stanislav</v>
          </cell>
        </row>
        <row r="27">
          <cell r="A27">
            <v>5689</v>
          </cell>
          <cell r="K27">
            <v>1061</v>
          </cell>
        </row>
        <row r="28">
          <cell r="A28" t="str">
            <v>TEPLIČANEC</v>
          </cell>
          <cell r="D28">
            <v>157</v>
          </cell>
          <cell r="E28">
            <v>72</v>
          </cell>
          <cell r="F28">
            <v>1</v>
          </cell>
          <cell r="K28" t="str">
            <v>ŠŤASTNÝ</v>
          </cell>
          <cell r="N28">
            <v>147</v>
          </cell>
          <cell r="O28">
            <v>61</v>
          </cell>
          <cell r="P28">
            <v>2</v>
          </cell>
        </row>
        <row r="29">
          <cell r="D29">
            <v>158</v>
          </cell>
          <cell r="E29">
            <v>71</v>
          </cell>
          <cell r="F29">
            <v>1</v>
          </cell>
          <cell r="N29">
            <v>143</v>
          </cell>
          <cell r="O29">
            <v>60</v>
          </cell>
          <cell r="P29">
            <v>6</v>
          </cell>
        </row>
        <row r="30">
          <cell r="A30" t="str">
            <v>Petr</v>
          </cell>
          <cell r="K30" t="str">
            <v>Petr</v>
          </cell>
        </row>
        <row r="32">
          <cell r="A32">
            <v>5116</v>
          </cell>
          <cell r="K32">
            <v>10543</v>
          </cell>
        </row>
        <row r="33">
          <cell r="A33" t="str">
            <v>OSTATNICKÝ</v>
          </cell>
          <cell r="D33">
            <v>143</v>
          </cell>
          <cell r="E33">
            <v>79</v>
          </cell>
          <cell r="F33">
            <v>1</v>
          </cell>
          <cell r="K33" t="str">
            <v>VALO</v>
          </cell>
          <cell r="N33">
            <v>150</v>
          </cell>
          <cell r="O33">
            <v>81</v>
          </cell>
          <cell r="P33">
            <v>2</v>
          </cell>
        </row>
        <row r="34">
          <cell r="D34">
            <v>146</v>
          </cell>
          <cell r="E34">
            <v>60</v>
          </cell>
          <cell r="F34">
            <v>5</v>
          </cell>
          <cell r="N34">
            <v>133</v>
          </cell>
          <cell r="O34">
            <v>72</v>
          </cell>
          <cell r="P34">
            <v>1</v>
          </cell>
        </row>
        <row r="35">
          <cell r="A35" t="str">
            <v>Michal</v>
          </cell>
          <cell r="K35" t="str">
            <v>Jindřich</v>
          </cell>
        </row>
        <row r="37">
          <cell r="A37">
            <v>10041</v>
          </cell>
          <cell r="K37">
            <v>22667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Soupisky"/>
      <sheetName val="Podklady"/>
      <sheetName val="Kopie"/>
    </sheetNames>
    <sheetDataSet>
      <sheetData sheetId="0">
        <row r="8">
          <cell r="A8" t="str">
            <v>KAŠPAR</v>
          </cell>
          <cell r="D8">
            <v>152</v>
          </cell>
          <cell r="E8">
            <v>59</v>
          </cell>
          <cell r="F8">
            <v>5</v>
          </cell>
          <cell r="K8" t="str">
            <v>MORAVEC</v>
          </cell>
          <cell r="N8">
            <v>150</v>
          </cell>
          <cell r="O8">
            <v>70</v>
          </cell>
          <cell r="P8">
            <v>4</v>
          </cell>
        </row>
        <row r="9">
          <cell r="D9">
            <v>139</v>
          </cell>
          <cell r="E9">
            <v>54</v>
          </cell>
          <cell r="F9">
            <v>2</v>
          </cell>
          <cell r="N9">
            <v>133</v>
          </cell>
          <cell r="O9">
            <v>53</v>
          </cell>
          <cell r="P9">
            <v>4</v>
          </cell>
        </row>
        <row r="10">
          <cell r="A10" t="str">
            <v>David</v>
          </cell>
          <cell r="K10" t="str">
            <v>Pavel</v>
          </cell>
        </row>
        <row r="12">
          <cell r="A12">
            <v>1238</v>
          </cell>
          <cell r="K12">
            <v>19961</v>
          </cell>
        </row>
        <row r="13">
          <cell r="A13" t="str">
            <v>KAŠPAR</v>
          </cell>
          <cell r="D13">
            <v>140</v>
          </cell>
          <cell r="E13">
            <v>62</v>
          </cell>
          <cell r="F13">
            <v>0</v>
          </cell>
          <cell r="K13" t="str">
            <v>SEDLÁČEK</v>
          </cell>
          <cell r="N13">
            <v>157</v>
          </cell>
          <cell r="O13">
            <v>51</v>
          </cell>
          <cell r="P13">
            <v>2</v>
          </cell>
        </row>
        <row r="14">
          <cell r="D14">
            <v>147</v>
          </cell>
          <cell r="E14">
            <v>63</v>
          </cell>
          <cell r="F14">
            <v>1</v>
          </cell>
          <cell r="N14">
            <v>126</v>
          </cell>
          <cell r="O14">
            <v>63</v>
          </cell>
          <cell r="P14">
            <v>6</v>
          </cell>
        </row>
        <row r="15">
          <cell r="A15" t="str">
            <v>Rostislav</v>
          </cell>
          <cell r="K15" t="str">
            <v>Karel</v>
          </cell>
        </row>
        <row r="17">
          <cell r="A17">
            <v>1192</v>
          </cell>
          <cell r="K17">
            <v>1324</v>
          </cell>
        </row>
        <row r="18">
          <cell r="A18" t="str">
            <v>KOUREK</v>
          </cell>
          <cell r="D18">
            <v>152</v>
          </cell>
          <cell r="E18">
            <v>60</v>
          </cell>
          <cell r="F18">
            <v>4</v>
          </cell>
          <cell r="K18" t="str">
            <v>KAŠPAROVÁ</v>
          </cell>
          <cell r="N18">
            <v>142</v>
          </cell>
          <cell r="O18">
            <v>54</v>
          </cell>
          <cell r="P18">
            <v>7</v>
          </cell>
        </row>
        <row r="19">
          <cell r="D19">
            <v>158</v>
          </cell>
          <cell r="E19">
            <v>62</v>
          </cell>
          <cell r="F19">
            <v>2</v>
          </cell>
          <cell r="N19">
            <v>119</v>
          </cell>
          <cell r="O19">
            <v>50</v>
          </cell>
          <cell r="P19">
            <v>8</v>
          </cell>
        </row>
        <row r="20">
          <cell r="A20" t="str">
            <v>Jaroslav</v>
          </cell>
          <cell r="K20" t="str">
            <v>Pavlína</v>
          </cell>
        </row>
        <row r="22">
          <cell r="A22">
            <v>17967</v>
          </cell>
          <cell r="K22">
            <v>4431</v>
          </cell>
        </row>
        <row r="23">
          <cell r="A23" t="str">
            <v>BARTOŠ</v>
          </cell>
          <cell r="D23">
            <v>133</v>
          </cell>
          <cell r="E23">
            <v>79</v>
          </cell>
          <cell r="F23">
            <v>4</v>
          </cell>
          <cell r="K23" t="str">
            <v>MACH</v>
          </cell>
          <cell r="N23">
            <v>137</v>
          </cell>
          <cell r="O23">
            <v>41</v>
          </cell>
          <cell r="P23">
            <v>8</v>
          </cell>
        </row>
        <row r="24">
          <cell r="D24">
            <v>138</v>
          </cell>
          <cell r="E24">
            <v>51</v>
          </cell>
          <cell r="F24">
            <v>9</v>
          </cell>
          <cell r="N24">
            <v>146</v>
          </cell>
          <cell r="O24">
            <v>43</v>
          </cell>
          <cell r="P24">
            <v>9</v>
          </cell>
        </row>
        <row r="25">
          <cell r="A25" t="str">
            <v>Michal</v>
          </cell>
          <cell r="K25" t="str">
            <v>Josef</v>
          </cell>
        </row>
        <row r="27">
          <cell r="A27">
            <v>1180</v>
          </cell>
          <cell r="K27">
            <v>21646</v>
          </cell>
        </row>
        <row r="28">
          <cell r="A28" t="str">
            <v>KAŠPAR</v>
          </cell>
          <cell r="D28">
            <v>142</v>
          </cell>
          <cell r="E28">
            <v>53</v>
          </cell>
          <cell r="F28">
            <v>4</v>
          </cell>
          <cell r="K28" t="str">
            <v>KANTNER</v>
          </cell>
          <cell r="N28">
            <v>132</v>
          </cell>
          <cell r="O28">
            <v>52</v>
          </cell>
          <cell r="P28">
            <v>4</v>
          </cell>
        </row>
        <row r="29">
          <cell r="D29">
            <v>139</v>
          </cell>
          <cell r="E29">
            <v>66</v>
          </cell>
          <cell r="F29">
            <v>4</v>
          </cell>
          <cell r="N29">
            <v>148</v>
          </cell>
          <cell r="O29">
            <v>45</v>
          </cell>
          <cell r="P29">
            <v>7</v>
          </cell>
        </row>
        <row r="30">
          <cell r="A30" t="str">
            <v>Petr</v>
          </cell>
          <cell r="K30" t="str">
            <v>Pavel</v>
          </cell>
        </row>
        <row r="32">
          <cell r="A32">
            <v>18519</v>
          </cell>
          <cell r="K32">
            <v>1314</v>
          </cell>
        </row>
        <row r="33">
          <cell r="A33" t="str">
            <v>JANOUŠEK</v>
          </cell>
          <cell r="D33">
            <v>145</v>
          </cell>
          <cell r="E33">
            <v>62</v>
          </cell>
          <cell r="F33">
            <v>2</v>
          </cell>
          <cell r="K33" t="str">
            <v>MORAVEC</v>
          </cell>
          <cell r="N33">
            <v>134</v>
          </cell>
          <cell r="O33">
            <v>62</v>
          </cell>
          <cell r="P33">
            <v>3</v>
          </cell>
        </row>
        <row r="34">
          <cell r="D34">
            <v>145</v>
          </cell>
          <cell r="E34">
            <v>60</v>
          </cell>
          <cell r="F34">
            <v>7</v>
          </cell>
          <cell r="N34">
            <v>156</v>
          </cell>
          <cell r="O34">
            <v>62</v>
          </cell>
          <cell r="P34">
            <v>2</v>
          </cell>
        </row>
        <row r="35">
          <cell r="A35" t="str">
            <v>Pavel</v>
          </cell>
          <cell r="K35" t="str">
            <v>Petr</v>
          </cell>
        </row>
        <row r="37">
          <cell r="A37">
            <v>10206</v>
          </cell>
          <cell r="K37">
            <v>17844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Soupisky"/>
      <sheetName val="Podklady"/>
      <sheetName val="Kopie"/>
    </sheetNames>
    <sheetDataSet>
      <sheetData sheetId="0">
        <row r="8">
          <cell r="A8" t="str">
            <v>SEDLÁK</v>
          </cell>
          <cell r="D8">
            <v>120</v>
          </cell>
          <cell r="E8">
            <v>35</v>
          </cell>
          <cell r="F8">
            <v>9</v>
          </cell>
          <cell r="K8" t="str">
            <v>GEBR</v>
          </cell>
          <cell r="N8">
            <v>132</v>
          </cell>
          <cell r="O8">
            <v>61</v>
          </cell>
          <cell r="P8">
            <v>3</v>
          </cell>
        </row>
        <row r="9">
          <cell r="D9">
            <v>140</v>
          </cell>
          <cell r="E9">
            <v>54</v>
          </cell>
          <cell r="F9">
            <v>1</v>
          </cell>
          <cell r="N9">
            <v>145</v>
          </cell>
          <cell r="O9">
            <v>53</v>
          </cell>
          <cell r="P9">
            <v>7</v>
          </cell>
        </row>
        <row r="10">
          <cell r="A10" t="str">
            <v>Zbyněk</v>
          </cell>
          <cell r="K10" t="str">
            <v>Josef</v>
          </cell>
        </row>
        <row r="12">
          <cell r="A12">
            <v>4420</v>
          </cell>
          <cell r="K12">
            <v>4556</v>
          </cell>
        </row>
        <row r="13">
          <cell r="A13" t="str">
            <v>BAZIKA</v>
          </cell>
          <cell r="D13">
            <v>145</v>
          </cell>
          <cell r="E13">
            <v>44</v>
          </cell>
          <cell r="F13">
            <v>7</v>
          </cell>
          <cell r="K13" t="str">
            <v>SAILEROVÁ</v>
          </cell>
          <cell r="N13">
            <v>148</v>
          </cell>
          <cell r="O13">
            <v>53</v>
          </cell>
          <cell r="P13">
            <v>5</v>
          </cell>
        </row>
        <row r="14">
          <cell r="D14">
            <v>146</v>
          </cell>
          <cell r="E14">
            <v>79</v>
          </cell>
          <cell r="F14">
            <v>1</v>
          </cell>
          <cell r="N14">
            <v>122</v>
          </cell>
          <cell r="O14">
            <v>62</v>
          </cell>
          <cell r="P14">
            <v>2</v>
          </cell>
        </row>
        <row r="15">
          <cell r="A15" t="str">
            <v>Bohumil</v>
          </cell>
          <cell r="K15" t="str">
            <v>Anna</v>
          </cell>
        </row>
        <row r="17">
          <cell r="A17">
            <v>1247</v>
          </cell>
          <cell r="K17">
            <v>1048</v>
          </cell>
        </row>
        <row r="18">
          <cell r="A18" t="str">
            <v>KNOBLOCH</v>
          </cell>
          <cell r="D18">
            <v>148</v>
          </cell>
          <cell r="E18">
            <v>62</v>
          </cell>
          <cell r="F18">
            <v>3</v>
          </cell>
          <cell r="K18" t="str">
            <v>NECKÁŘ</v>
          </cell>
          <cell r="N18">
            <v>138</v>
          </cell>
          <cell r="O18">
            <v>54</v>
          </cell>
          <cell r="P18">
            <v>5</v>
          </cell>
        </row>
        <row r="19">
          <cell r="D19">
            <v>131</v>
          </cell>
          <cell r="E19">
            <v>44</v>
          </cell>
          <cell r="F19">
            <v>5</v>
          </cell>
          <cell r="N19">
            <v>129</v>
          </cell>
          <cell r="O19">
            <v>72</v>
          </cell>
          <cell r="P19">
            <v>2</v>
          </cell>
        </row>
        <row r="20">
          <cell r="A20" t="str">
            <v>Antonin</v>
          </cell>
          <cell r="K20" t="str">
            <v>Jan</v>
          </cell>
        </row>
        <row r="22">
          <cell r="A22">
            <v>1257</v>
          </cell>
          <cell r="K22">
            <v>890</v>
          </cell>
        </row>
        <row r="23">
          <cell r="A23" t="str">
            <v>PLACHÝ</v>
          </cell>
          <cell r="D23">
            <v>140</v>
          </cell>
          <cell r="E23">
            <v>86</v>
          </cell>
          <cell r="F23">
            <v>2</v>
          </cell>
          <cell r="K23" t="str">
            <v>LUKÁŠ</v>
          </cell>
          <cell r="N23">
            <v>141</v>
          </cell>
          <cell r="O23">
            <v>62</v>
          </cell>
          <cell r="P23">
            <v>3</v>
          </cell>
        </row>
        <row r="24">
          <cell r="D24">
            <v>148</v>
          </cell>
          <cell r="E24">
            <v>59</v>
          </cell>
          <cell r="F24">
            <v>5</v>
          </cell>
          <cell r="N24">
            <v>160</v>
          </cell>
          <cell r="O24">
            <v>54</v>
          </cell>
          <cell r="P24">
            <v>6</v>
          </cell>
        </row>
        <row r="25">
          <cell r="A25" t="str">
            <v>Miroslav</v>
          </cell>
          <cell r="K25" t="str">
            <v>Martin</v>
          </cell>
        </row>
        <row r="27">
          <cell r="A27">
            <v>1272</v>
          </cell>
          <cell r="K27">
            <v>5011</v>
          </cell>
        </row>
        <row r="28">
          <cell r="A28" t="str">
            <v>NOVÁK</v>
          </cell>
          <cell r="D28">
            <v>147</v>
          </cell>
          <cell r="E28">
            <v>70</v>
          </cell>
          <cell r="F28">
            <v>1</v>
          </cell>
          <cell r="K28" t="str">
            <v>BUBENÍČEK</v>
          </cell>
          <cell r="N28">
            <v>131</v>
          </cell>
          <cell r="O28">
            <v>53</v>
          </cell>
          <cell r="P28">
            <v>7</v>
          </cell>
        </row>
        <row r="29">
          <cell r="D29">
            <v>140</v>
          </cell>
          <cell r="E29">
            <v>78</v>
          </cell>
          <cell r="F29">
            <v>3</v>
          </cell>
          <cell r="N29">
            <v>133</v>
          </cell>
          <cell r="O29">
            <v>44</v>
          </cell>
          <cell r="P29">
            <v>6</v>
          </cell>
        </row>
        <row r="30">
          <cell r="A30" t="str">
            <v>Martin</v>
          </cell>
          <cell r="K30" t="str">
            <v>Karel</v>
          </cell>
        </row>
        <row r="32">
          <cell r="A32">
            <v>13044</v>
          </cell>
          <cell r="K32">
            <v>1421</v>
          </cell>
        </row>
        <row r="33">
          <cell r="A33" t="str">
            <v>HLOUŠEK</v>
          </cell>
          <cell r="D33">
            <v>138</v>
          </cell>
          <cell r="E33">
            <v>62</v>
          </cell>
          <cell r="F33">
            <v>2</v>
          </cell>
          <cell r="K33" t="str">
            <v>VŠETEČKA</v>
          </cell>
          <cell r="N33">
            <v>145</v>
          </cell>
          <cell r="O33">
            <v>54</v>
          </cell>
          <cell r="P33">
            <v>2</v>
          </cell>
        </row>
        <row r="34">
          <cell r="D34">
            <v>125</v>
          </cell>
          <cell r="E34">
            <v>88</v>
          </cell>
          <cell r="F34">
            <v>0</v>
          </cell>
          <cell r="N34">
            <v>143</v>
          </cell>
          <cell r="O34">
            <v>72</v>
          </cell>
          <cell r="P34">
            <v>1</v>
          </cell>
        </row>
        <row r="35">
          <cell r="A35" t="str">
            <v>Jan</v>
          </cell>
          <cell r="K35" t="str">
            <v>Miloslav</v>
          </cell>
        </row>
        <row r="37">
          <cell r="A37">
            <v>10208</v>
          </cell>
          <cell r="K37">
            <v>1446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Soupisky"/>
      <sheetName val="Podklady"/>
      <sheetName val="Kopie"/>
    </sheetNames>
    <sheetDataSet>
      <sheetData sheetId="0">
        <row r="8">
          <cell r="A8" t="str">
            <v>POKORNÁ</v>
          </cell>
          <cell r="D8">
            <v>158</v>
          </cell>
          <cell r="E8">
            <v>59</v>
          </cell>
          <cell r="F8">
            <v>4</v>
          </cell>
          <cell r="K8" t="str">
            <v>ŽÍTEK</v>
          </cell>
          <cell r="N8">
            <v>141</v>
          </cell>
          <cell r="O8">
            <v>34</v>
          </cell>
          <cell r="P8">
            <v>11</v>
          </cell>
        </row>
        <row r="9">
          <cell r="D9">
            <v>161</v>
          </cell>
          <cell r="E9">
            <v>62</v>
          </cell>
          <cell r="F9">
            <v>4</v>
          </cell>
          <cell r="N9">
            <v>146</v>
          </cell>
          <cell r="O9">
            <v>68</v>
          </cell>
          <cell r="P9">
            <v>1</v>
          </cell>
        </row>
        <row r="10">
          <cell r="A10" t="str">
            <v>Jindra</v>
          </cell>
          <cell r="K10" t="str">
            <v>Jaroslav</v>
          </cell>
        </row>
        <row r="12">
          <cell r="A12">
            <v>1089</v>
          </cell>
          <cell r="K12">
            <v>10037</v>
          </cell>
        </row>
        <row r="13">
          <cell r="A13" t="str">
            <v>JURÁŠEK</v>
          </cell>
          <cell r="D13">
            <v>129</v>
          </cell>
          <cell r="E13">
            <v>60</v>
          </cell>
          <cell r="F13">
            <v>4</v>
          </cell>
          <cell r="K13" t="str">
            <v>KROUŽEL</v>
          </cell>
          <cell r="N13">
            <v>132</v>
          </cell>
          <cell r="O13">
            <v>45</v>
          </cell>
          <cell r="P13">
            <v>4</v>
          </cell>
        </row>
        <row r="14">
          <cell r="D14">
            <v>142</v>
          </cell>
          <cell r="E14">
            <v>53</v>
          </cell>
          <cell r="F14">
            <v>4</v>
          </cell>
          <cell r="N14">
            <v>146</v>
          </cell>
          <cell r="O14">
            <v>34</v>
          </cell>
          <cell r="P14">
            <v>8</v>
          </cell>
        </row>
        <row r="15">
          <cell r="A15" t="str">
            <v>Josef</v>
          </cell>
          <cell r="K15" t="str">
            <v>Ladislav</v>
          </cell>
        </row>
        <row r="17">
          <cell r="A17">
            <v>13557</v>
          </cell>
          <cell r="K17">
            <v>741</v>
          </cell>
        </row>
        <row r="18">
          <cell r="A18" t="str">
            <v>KUČERA</v>
          </cell>
          <cell r="D18">
            <v>165</v>
          </cell>
          <cell r="E18">
            <v>75</v>
          </cell>
          <cell r="F18">
            <v>2</v>
          </cell>
          <cell r="K18" t="str">
            <v>CHUDOBA</v>
          </cell>
          <cell r="N18">
            <v>156</v>
          </cell>
          <cell r="O18">
            <v>70</v>
          </cell>
          <cell r="P18">
            <v>1</v>
          </cell>
        </row>
        <row r="19">
          <cell r="D19">
            <v>148</v>
          </cell>
          <cell r="E19">
            <v>49</v>
          </cell>
          <cell r="F19">
            <v>2</v>
          </cell>
          <cell r="N19">
            <v>145</v>
          </cell>
          <cell r="O19">
            <v>53</v>
          </cell>
          <cell r="P19">
            <v>4</v>
          </cell>
        </row>
        <row r="20">
          <cell r="A20" t="str">
            <v>Josef</v>
          </cell>
          <cell r="K20" t="str">
            <v>Lubomír</v>
          </cell>
        </row>
        <row r="22">
          <cell r="A22">
            <v>940</v>
          </cell>
          <cell r="K22">
            <v>736</v>
          </cell>
        </row>
        <row r="23">
          <cell r="A23" t="str">
            <v>TESAŘ</v>
          </cell>
          <cell r="D23">
            <v>151</v>
          </cell>
          <cell r="E23">
            <v>72</v>
          </cell>
          <cell r="F23">
            <v>3</v>
          </cell>
          <cell r="K23" t="str">
            <v>KOHOUT</v>
          </cell>
          <cell r="N23">
            <v>133</v>
          </cell>
          <cell r="O23">
            <v>53</v>
          </cell>
          <cell r="P23">
            <v>6</v>
          </cell>
        </row>
        <row r="24">
          <cell r="D24">
            <v>154</v>
          </cell>
          <cell r="E24">
            <v>72</v>
          </cell>
          <cell r="F24">
            <v>0</v>
          </cell>
          <cell r="N24">
            <v>166</v>
          </cell>
          <cell r="O24">
            <v>52</v>
          </cell>
          <cell r="P24">
            <v>6</v>
          </cell>
        </row>
        <row r="25">
          <cell r="A25" t="str">
            <v>Josef</v>
          </cell>
          <cell r="K25" t="str">
            <v>Vladimír</v>
          </cell>
        </row>
        <row r="27">
          <cell r="A27">
            <v>955</v>
          </cell>
          <cell r="K27">
            <v>734</v>
          </cell>
        </row>
        <row r="28">
          <cell r="A28" t="str">
            <v>ŠÁMAL</v>
          </cell>
          <cell r="D28">
            <v>142</v>
          </cell>
          <cell r="E28">
            <v>75</v>
          </cell>
          <cell r="F28">
            <v>1</v>
          </cell>
          <cell r="K28" t="str">
            <v>MAŠEK</v>
          </cell>
          <cell r="N28">
            <v>139</v>
          </cell>
          <cell r="O28">
            <v>78</v>
          </cell>
          <cell r="P28">
            <v>1</v>
          </cell>
        </row>
        <row r="29">
          <cell r="D29">
            <v>145</v>
          </cell>
          <cell r="E29">
            <v>56</v>
          </cell>
          <cell r="F29">
            <v>4</v>
          </cell>
          <cell r="N29">
            <v>146</v>
          </cell>
          <cell r="O29">
            <v>78</v>
          </cell>
          <cell r="P29">
            <v>0</v>
          </cell>
        </row>
        <row r="30">
          <cell r="A30" t="str">
            <v>Přemysl</v>
          </cell>
          <cell r="K30" t="str">
            <v>Karel</v>
          </cell>
        </row>
        <row r="32">
          <cell r="A32">
            <v>24837</v>
          </cell>
          <cell r="K32">
            <v>737</v>
          </cell>
        </row>
        <row r="33">
          <cell r="A33" t="str">
            <v>BARCAL</v>
          </cell>
          <cell r="D33">
            <v>135</v>
          </cell>
          <cell r="E33">
            <v>88</v>
          </cell>
          <cell r="F33">
            <v>2</v>
          </cell>
          <cell r="K33" t="str">
            <v>ČERVINKA</v>
          </cell>
          <cell r="N33">
            <v>138</v>
          </cell>
          <cell r="O33">
            <v>69</v>
          </cell>
          <cell r="P33">
            <v>0</v>
          </cell>
        </row>
        <row r="34">
          <cell r="D34">
            <v>130</v>
          </cell>
          <cell r="E34">
            <v>72</v>
          </cell>
          <cell r="F34">
            <v>1</v>
          </cell>
          <cell r="N34">
            <v>156</v>
          </cell>
          <cell r="O34">
            <v>114</v>
          </cell>
          <cell r="P34">
            <v>1</v>
          </cell>
        </row>
        <row r="35">
          <cell r="A35" t="str">
            <v>Zdeněk</v>
          </cell>
          <cell r="K35" t="str">
            <v>Pavel</v>
          </cell>
        </row>
        <row r="37">
          <cell r="A37">
            <v>924</v>
          </cell>
          <cell r="K37">
            <v>12679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Soupisky"/>
      <sheetName val="Podklady"/>
      <sheetName val="Kopie"/>
    </sheetNames>
    <sheetDataSet>
      <sheetData sheetId="0">
        <row r="8">
          <cell r="A8" t="str">
            <v>ŠVEDA</v>
          </cell>
          <cell r="D8">
            <v>164</v>
          </cell>
          <cell r="E8">
            <v>62</v>
          </cell>
          <cell r="F8">
            <v>1</v>
          </cell>
          <cell r="K8" t="str">
            <v>VÁŇA</v>
          </cell>
          <cell r="N8">
            <v>134</v>
          </cell>
          <cell r="O8">
            <v>54</v>
          </cell>
          <cell r="P8">
            <v>6</v>
          </cell>
        </row>
        <row r="9">
          <cell r="D9">
            <v>137</v>
          </cell>
          <cell r="E9">
            <v>69</v>
          </cell>
          <cell r="F9">
            <v>2</v>
          </cell>
          <cell r="N9">
            <v>141</v>
          </cell>
          <cell r="O9">
            <v>53</v>
          </cell>
          <cell r="P9">
            <v>4</v>
          </cell>
        </row>
        <row r="10">
          <cell r="A10" t="str">
            <v>Marek</v>
          </cell>
          <cell r="K10" t="str">
            <v>Jiří</v>
          </cell>
        </row>
        <row r="12">
          <cell r="A12">
            <v>5804</v>
          </cell>
          <cell r="K12">
            <v>20868</v>
          </cell>
        </row>
        <row r="13">
          <cell r="A13" t="str">
            <v>Kudweis</v>
          </cell>
          <cell r="D13">
            <v>146</v>
          </cell>
          <cell r="E13">
            <v>63</v>
          </cell>
          <cell r="F13">
            <v>3</v>
          </cell>
          <cell r="K13" t="str">
            <v>KAZIMOUR</v>
          </cell>
          <cell r="N13">
            <v>124</v>
          </cell>
          <cell r="O13">
            <v>45</v>
          </cell>
          <cell r="P13">
            <v>10</v>
          </cell>
        </row>
        <row r="14">
          <cell r="D14">
            <v>136</v>
          </cell>
          <cell r="E14">
            <v>54</v>
          </cell>
          <cell r="F14">
            <v>5</v>
          </cell>
          <cell r="N14">
            <v>136</v>
          </cell>
          <cell r="O14">
            <v>61</v>
          </cell>
          <cell r="P14">
            <v>8</v>
          </cell>
        </row>
        <row r="15">
          <cell r="A15" t="str">
            <v>Tomáš</v>
          </cell>
          <cell r="K15" t="str">
            <v>Tomáš</v>
          </cell>
        </row>
        <row r="17">
          <cell r="A17">
            <v>20144</v>
          </cell>
          <cell r="K17">
            <v>16297</v>
          </cell>
        </row>
        <row r="18">
          <cell r="A18" t="str">
            <v>HROZA</v>
          </cell>
          <cell r="D18">
            <v>147</v>
          </cell>
          <cell r="E18">
            <v>68</v>
          </cell>
          <cell r="F18">
            <v>2</v>
          </cell>
          <cell r="K18" t="str">
            <v>POKORNÝ</v>
          </cell>
          <cell r="N18">
            <v>135</v>
          </cell>
          <cell r="O18">
            <v>45</v>
          </cell>
          <cell r="P18">
            <v>5</v>
          </cell>
        </row>
        <row r="19">
          <cell r="D19">
            <v>144</v>
          </cell>
          <cell r="E19">
            <v>61</v>
          </cell>
          <cell r="F19">
            <v>3</v>
          </cell>
          <cell r="N19">
            <v>147</v>
          </cell>
          <cell r="O19">
            <v>71</v>
          </cell>
          <cell r="P19">
            <v>3</v>
          </cell>
        </row>
        <row r="20">
          <cell r="A20" t="str">
            <v>Tomáš</v>
          </cell>
          <cell r="K20" t="str">
            <v>Tomáš</v>
          </cell>
        </row>
        <row r="22">
          <cell r="A22">
            <v>6087</v>
          </cell>
          <cell r="K22">
            <v>23948</v>
          </cell>
        </row>
        <row r="23">
          <cell r="A23" t="str">
            <v>DRYÁK</v>
          </cell>
          <cell r="D23">
            <v>139</v>
          </cell>
          <cell r="E23">
            <v>70</v>
          </cell>
          <cell r="F23">
            <v>2</v>
          </cell>
          <cell r="K23" t="str">
            <v>OPATOVSKÝ</v>
          </cell>
          <cell r="N23">
            <v>132</v>
          </cell>
          <cell r="O23">
            <v>43</v>
          </cell>
          <cell r="P23">
            <v>6</v>
          </cell>
        </row>
        <row r="24">
          <cell r="D24">
            <v>136</v>
          </cell>
          <cell r="E24">
            <v>52</v>
          </cell>
          <cell r="F24">
            <v>3</v>
          </cell>
          <cell r="N24">
            <v>141</v>
          </cell>
          <cell r="O24">
            <v>53</v>
          </cell>
          <cell r="P24">
            <v>0</v>
          </cell>
        </row>
        <row r="25">
          <cell r="A25" t="str">
            <v>Jaroslav</v>
          </cell>
          <cell r="K25" t="str">
            <v>Petr</v>
          </cell>
        </row>
        <row r="27">
          <cell r="A27">
            <v>5800</v>
          </cell>
          <cell r="K27">
            <v>16617</v>
          </cell>
        </row>
        <row r="28">
          <cell r="A28" t="str">
            <v>FIALA</v>
          </cell>
          <cell r="D28">
            <v>140</v>
          </cell>
          <cell r="E28">
            <v>53</v>
          </cell>
          <cell r="F28">
            <v>7</v>
          </cell>
          <cell r="K28" t="str">
            <v>VÁŇA</v>
          </cell>
          <cell r="N28">
            <v>140</v>
          </cell>
          <cell r="O28">
            <v>54</v>
          </cell>
          <cell r="P28">
            <v>5</v>
          </cell>
        </row>
        <row r="29">
          <cell r="D29">
            <v>146</v>
          </cell>
          <cell r="E29">
            <v>72</v>
          </cell>
          <cell r="F29">
            <v>3</v>
          </cell>
          <cell r="N29">
            <v>130</v>
          </cell>
          <cell r="O29">
            <v>71</v>
          </cell>
          <cell r="P29">
            <v>4</v>
          </cell>
        </row>
        <row r="30">
          <cell r="A30" t="str">
            <v>Radek</v>
          </cell>
          <cell r="K30" t="str">
            <v>Pavel</v>
          </cell>
        </row>
        <row r="32">
          <cell r="A32">
            <v>11350</v>
          </cell>
          <cell r="K32">
            <v>14590</v>
          </cell>
        </row>
        <row r="33">
          <cell r="A33" t="str">
            <v>VESELÝ</v>
          </cell>
          <cell r="D33">
            <v>131</v>
          </cell>
          <cell r="E33">
            <v>49</v>
          </cell>
          <cell r="F33">
            <v>3</v>
          </cell>
          <cell r="K33" t="str">
            <v>KŘEMENOVÁ</v>
          </cell>
          <cell r="N33">
            <v>132</v>
          </cell>
          <cell r="O33">
            <v>50</v>
          </cell>
          <cell r="P33">
            <v>5</v>
          </cell>
        </row>
        <row r="34">
          <cell r="D34">
            <v>159</v>
          </cell>
          <cell r="E34">
            <v>53</v>
          </cell>
          <cell r="F34">
            <v>2</v>
          </cell>
          <cell r="N34">
            <v>151</v>
          </cell>
          <cell r="O34">
            <v>53</v>
          </cell>
          <cell r="P34">
            <v>3</v>
          </cell>
        </row>
        <row r="35">
          <cell r="A35" t="str">
            <v>Daniel</v>
          </cell>
          <cell r="K35" t="str">
            <v>Hana</v>
          </cell>
        </row>
        <row r="37">
          <cell r="A37">
            <v>1297</v>
          </cell>
          <cell r="K37">
            <v>19747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144" t="s">
        <v>0</v>
      </c>
      <c r="C1" s="144"/>
      <c r="D1" s="146" t="s">
        <v>1</v>
      </c>
      <c r="E1" s="146"/>
      <c r="F1" s="146"/>
      <c r="G1" s="146"/>
      <c r="H1" s="146"/>
      <c r="I1" s="146"/>
      <c r="K1" s="1" t="s">
        <v>2</v>
      </c>
      <c r="L1" s="147" t="s">
        <v>3</v>
      </c>
      <c r="M1" s="147"/>
      <c r="N1" s="147"/>
      <c r="O1" s="148" t="s">
        <v>4</v>
      </c>
      <c r="P1" s="148"/>
      <c r="Q1" s="149"/>
      <c r="R1" s="149"/>
      <c r="S1" s="149"/>
    </row>
    <row r="2" spans="2:3" ht="9.75" customHeight="1" thickBot="1">
      <c r="B2" s="145"/>
      <c r="C2" s="145"/>
    </row>
    <row r="3" spans="1:19" ht="18.75" thickBot="1">
      <c r="A3" s="2" t="s">
        <v>5</v>
      </c>
      <c r="B3" s="150" t="s">
        <v>6</v>
      </c>
      <c r="C3" s="151"/>
      <c r="D3" s="151"/>
      <c r="E3" s="151"/>
      <c r="F3" s="151"/>
      <c r="G3" s="151"/>
      <c r="H3" s="151"/>
      <c r="I3" s="152"/>
      <c r="J3" s="3"/>
      <c r="K3" s="2" t="s">
        <v>7</v>
      </c>
      <c r="L3" s="150" t="s">
        <v>8</v>
      </c>
      <c r="M3" s="151"/>
      <c r="N3" s="151"/>
      <c r="O3" s="151"/>
      <c r="P3" s="151"/>
      <c r="Q3" s="151"/>
      <c r="R3" s="151"/>
      <c r="S3" s="152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153" t="s">
        <v>9</v>
      </c>
      <c r="B5" s="154"/>
      <c r="C5" s="155" t="s">
        <v>10</v>
      </c>
      <c r="D5" s="139" t="s">
        <v>11</v>
      </c>
      <c r="E5" s="140"/>
      <c r="F5" s="140"/>
      <c r="G5" s="141"/>
      <c r="H5" s="4" t="s">
        <v>12</v>
      </c>
      <c r="I5" s="5" t="s">
        <v>13</v>
      </c>
      <c r="J5" s="3"/>
      <c r="K5" s="153" t="s">
        <v>9</v>
      </c>
      <c r="L5" s="154"/>
      <c r="M5" s="155" t="s">
        <v>10</v>
      </c>
      <c r="N5" s="139" t="s">
        <v>11</v>
      </c>
      <c r="O5" s="140"/>
      <c r="P5" s="140"/>
      <c r="Q5" s="141"/>
      <c r="R5" s="4" t="s">
        <v>12</v>
      </c>
      <c r="S5" s="5" t="s">
        <v>13</v>
      </c>
    </row>
    <row r="6" spans="1:19" ht="12.75" customHeight="1">
      <c r="A6" s="142" t="s">
        <v>14</v>
      </c>
      <c r="B6" s="143"/>
      <c r="C6" s="156"/>
      <c r="D6" s="6" t="s">
        <v>15</v>
      </c>
      <c r="E6" s="7" t="s">
        <v>16</v>
      </c>
      <c r="F6" s="7" t="s">
        <v>17</v>
      </c>
      <c r="G6" s="8" t="s">
        <v>18</v>
      </c>
      <c r="H6" s="9" t="s">
        <v>13</v>
      </c>
      <c r="I6" s="10" t="s">
        <v>19</v>
      </c>
      <c r="J6" s="3"/>
      <c r="K6" s="142" t="s">
        <v>14</v>
      </c>
      <c r="L6" s="143"/>
      <c r="M6" s="156"/>
      <c r="N6" s="6" t="s">
        <v>15</v>
      </c>
      <c r="O6" s="7" t="s">
        <v>16</v>
      </c>
      <c r="P6" s="7" t="s">
        <v>17</v>
      </c>
      <c r="Q6" s="8" t="s">
        <v>18</v>
      </c>
      <c r="R6" s="9" t="s">
        <v>13</v>
      </c>
      <c r="S6" s="10" t="s">
        <v>19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161" t="s">
        <v>20</v>
      </c>
      <c r="B8" s="162"/>
      <c r="C8" s="12">
        <v>1</v>
      </c>
      <c r="D8" s="13">
        <v>158</v>
      </c>
      <c r="E8" s="14">
        <v>59</v>
      </c>
      <c r="F8" s="15">
        <v>4</v>
      </c>
      <c r="G8" s="16">
        <v>217</v>
      </c>
      <c r="H8" s="17">
        <v>1</v>
      </c>
      <c r="I8" s="18"/>
      <c r="J8" s="3"/>
      <c r="K8" s="161" t="s">
        <v>21</v>
      </c>
      <c r="L8" s="162"/>
      <c r="M8" s="12">
        <v>2</v>
      </c>
      <c r="N8" s="13">
        <v>141</v>
      </c>
      <c r="O8" s="14">
        <v>34</v>
      </c>
      <c r="P8" s="14">
        <v>11</v>
      </c>
      <c r="Q8" s="16">
        <v>175</v>
      </c>
      <c r="R8" s="17">
        <v>0</v>
      </c>
      <c r="S8" s="18"/>
    </row>
    <row r="9" spans="1:19" ht="12.75" customHeight="1">
      <c r="A9" s="163"/>
      <c r="B9" s="164"/>
      <c r="C9" s="19">
        <v>2</v>
      </c>
      <c r="D9" s="20">
        <v>161</v>
      </c>
      <c r="E9" s="21">
        <v>62</v>
      </c>
      <c r="F9" s="22">
        <v>4</v>
      </c>
      <c r="G9" s="23">
        <v>223</v>
      </c>
      <c r="H9" s="24">
        <v>1</v>
      </c>
      <c r="I9" s="18"/>
      <c r="J9" s="3"/>
      <c r="K9" s="163"/>
      <c r="L9" s="164"/>
      <c r="M9" s="19">
        <v>1</v>
      </c>
      <c r="N9" s="20">
        <v>146</v>
      </c>
      <c r="O9" s="21">
        <v>68</v>
      </c>
      <c r="P9" s="21">
        <v>1</v>
      </c>
      <c r="Q9" s="23">
        <v>214</v>
      </c>
      <c r="R9" s="24">
        <v>0</v>
      </c>
      <c r="S9" s="18"/>
    </row>
    <row r="10" spans="1:19" ht="9.75" customHeight="1">
      <c r="A10" s="165" t="s">
        <v>22</v>
      </c>
      <c r="B10" s="166"/>
      <c r="C10" s="25"/>
      <c r="D10" s="26"/>
      <c r="E10" s="26"/>
      <c r="F10" s="26"/>
      <c r="G10" s="27"/>
      <c r="H10" s="28"/>
      <c r="I10" s="29"/>
      <c r="J10" s="3"/>
      <c r="K10" s="165" t="s">
        <v>23</v>
      </c>
      <c r="L10" s="166"/>
      <c r="M10" s="25"/>
      <c r="N10" s="26"/>
      <c r="O10" s="26"/>
      <c r="P10" s="26"/>
      <c r="Q10" s="27"/>
      <c r="R10" s="28"/>
      <c r="S10" s="29"/>
    </row>
    <row r="11" spans="1:19" ht="9.75" customHeight="1" thickBot="1">
      <c r="A11" s="165"/>
      <c r="B11" s="166"/>
      <c r="C11" s="30"/>
      <c r="D11" s="31"/>
      <c r="E11" s="31"/>
      <c r="F11" s="31"/>
      <c r="G11" s="32"/>
      <c r="H11" s="33"/>
      <c r="I11" s="157">
        <v>1</v>
      </c>
      <c r="J11" s="3"/>
      <c r="K11" s="165"/>
      <c r="L11" s="166"/>
      <c r="M11" s="30"/>
      <c r="N11" s="31"/>
      <c r="O11" s="31"/>
      <c r="P11" s="31"/>
      <c r="Q11" s="32"/>
      <c r="R11" s="33"/>
      <c r="S11" s="157">
        <v>0</v>
      </c>
    </row>
    <row r="12" spans="1:19" ht="15.75" customHeight="1" thickBot="1">
      <c r="A12" s="159">
        <v>1089</v>
      </c>
      <c r="B12" s="160"/>
      <c r="C12" s="34" t="s">
        <v>18</v>
      </c>
      <c r="D12" s="35">
        <v>319</v>
      </c>
      <c r="E12" s="36">
        <v>121</v>
      </c>
      <c r="F12" s="37">
        <v>8</v>
      </c>
      <c r="G12" s="38">
        <v>440</v>
      </c>
      <c r="H12" s="39">
        <v>2</v>
      </c>
      <c r="I12" s="158"/>
      <c r="J12" s="3"/>
      <c r="K12" s="159">
        <v>10037</v>
      </c>
      <c r="L12" s="160"/>
      <c r="M12" s="34" t="s">
        <v>18</v>
      </c>
      <c r="N12" s="35">
        <v>287</v>
      </c>
      <c r="O12" s="36">
        <v>102</v>
      </c>
      <c r="P12" s="37">
        <v>12</v>
      </c>
      <c r="Q12" s="38">
        <v>389</v>
      </c>
      <c r="R12" s="39">
        <v>0</v>
      </c>
      <c r="S12" s="158"/>
    </row>
    <row r="13" spans="1:19" ht="12.75" customHeight="1" thickTop="1">
      <c r="A13" s="167" t="s">
        <v>24</v>
      </c>
      <c r="B13" s="168"/>
      <c r="C13" s="40">
        <v>1</v>
      </c>
      <c r="D13" s="41">
        <v>129</v>
      </c>
      <c r="E13" s="42">
        <v>60</v>
      </c>
      <c r="F13" s="43">
        <v>4</v>
      </c>
      <c r="G13" s="44">
        <v>189</v>
      </c>
      <c r="H13" s="17">
        <v>1</v>
      </c>
      <c r="I13" s="18"/>
      <c r="J13" s="3"/>
      <c r="K13" s="167" t="s">
        <v>25</v>
      </c>
      <c r="L13" s="168"/>
      <c r="M13" s="12">
        <v>2</v>
      </c>
      <c r="N13" s="41">
        <v>132</v>
      </c>
      <c r="O13" s="42">
        <v>45</v>
      </c>
      <c r="P13" s="42">
        <v>4</v>
      </c>
      <c r="Q13" s="44">
        <v>177</v>
      </c>
      <c r="R13" s="17">
        <v>0</v>
      </c>
      <c r="S13" s="18"/>
    </row>
    <row r="14" spans="1:19" ht="12.75" customHeight="1">
      <c r="A14" s="163"/>
      <c r="B14" s="164"/>
      <c r="C14" s="19">
        <v>2</v>
      </c>
      <c r="D14" s="20">
        <v>142</v>
      </c>
      <c r="E14" s="21">
        <v>53</v>
      </c>
      <c r="F14" s="22">
        <v>4</v>
      </c>
      <c r="G14" s="23">
        <v>195</v>
      </c>
      <c r="H14" s="24">
        <v>1</v>
      </c>
      <c r="I14" s="18"/>
      <c r="J14" s="3"/>
      <c r="K14" s="163"/>
      <c r="L14" s="164"/>
      <c r="M14" s="19">
        <v>1</v>
      </c>
      <c r="N14" s="20">
        <v>146</v>
      </c>
      <c r="O14" s="21">
        <v>34</v>
      </c>
      <c r="P14" s="21">
        <v>8</v>
      </c>
      <c r="Q14" s="23">
        <v>180</v>
      </c>
      <c r="R14" s="24">
        <v>0</v>
      </c>
      <c r="S14" s="18"/>
    </row>
    <row r="15" spans="1:19" ht="9.75" customHeight="1">
      <c r="A15" s="165" t="s">
        <v>26</v>
      </c>
      <c r="B15" s="166"/>
      <c r="C15" s="25"/>
      <c r="D15" s="26"/>
      <c r="E15" s="26"/>
      <c r="F15" s="26"/>
      <c r="G15" s="27"/>
      <c r="H15" s="28"/>
      <c r="I15" s="29"/>
      <c r="J15" s="3"/>
      <c r="K15" s="165" t="s">
        <v>27</v>
      </c>
      <c r="L15" s="166"/>
      <c r="M15" s="25"/>
      <c r="N15" s="26"/>
      <c r="O15" s="26"/>
      <c r="P15" s="26"/>
      <c r="Q15" s="27"/>
      <c r="R15" s="28"/>
      <c r="S15" s="29"/>
    </row>
    <row r="16" spans="1:19" ht="9.75" customHeight="1" thickBot="1">
      <c r="A16" s="165"/>
      <c r="B16" s="166"/>
      <c r="C16" s="30"/>
      <c r="D16" s="31"/>
      <c r="E16" s="31"/>
      <c r="F16" s="31"/>
      <c r="G16" s="45"/>
      <c r="H16" s="33"/>
      <c r="I16" s="157">
        <v>1</v>
      </c>
      <c r="J16" s="3"/>
      <c r="K16" s="165"/>
      <c r="L16" s="166"/>
      <c r="M16" s="30"/>
      <c r="N16" s="31"/>
      <c r="O16" s="31"/>
      <c r="P16" s="31"/>
      <c r="Q16" s="45"/>
      <c r="R16" s="33"/>
      <c r="S16" s="157">
        <v>0</v>
      </c>
    </row>
    <row r="17" spans="1:19" ht="15.75" customHeight="1" thickBot="1">
      <c r="A17" s="159">
        <v>13557</v>
      </c>
      <c r="B17" s="160"/>
      <c r="C17" s="34" t="s">
        <v>18</v>
      </c>
      <c r="D17" s="35">
        <v>271</v>
      </c>
      <c r="E17" s="36">
        <v>113</v>
      </c>
      <c r="F17" s="37">
        <v>8</v>
      </c>
      <c r="G17" s="38">
        <v>384</v>
      </c>
      <c r="H17" s="39">
        <v>2</v>
      </c>
      <c r="I17" s="158"/>
      <c r="J17" s="3"/>
      <c r="K17" s="159">
        <v>741</v>
      </c>
      <c r="L17" s="160"/>
      <c r="M17" s="34" t="s">
        <v>18</v>
      </c>
      <c r="N17" s="35">
        <v>278</v>
      </c>
      <c r="O17" s="36">
        <v>79</v>
      </c>
      <c r="P17" s="37">
        <v>12</v>
      </c>
      <c r="Q17" s="38">
        <v>357</v>
      </c>
      <c r="R17" s="39">
        <v>0</v>
      </c>
      <c r="S17" s="158"/>
    </row>
    <row r="18" spans="1:19" ht="12.75" customHeight="1" thickTop="1">
      <c r="A18" s="167" t="s">
        <v>28</v>
      </c>
      <c r="B18" s="168"/>
      <c r="C18" s="40">
        <v>1</v>
      </c>
      <c r="D18" s="41">
        <v>165</v>
      </c>
      <c r="E18" s="42">
        <v>75</v>
      </c>
      <c r="F18" s="43">
        <v>2</v>
      </c>
      <c r="G18" s="44">
        <v>240</v>
      </c>
      <c r="H18" s="17">
        <v>1</v>
      </c>
      <c r="I18" s="18"/>
      <c r="J18" s="3"/>
      <c r="K18" s="167" t="s">
        <v>29</v>
      </c>
      <c r="L18" s="168"/>
      <c r="M18" s="12">
        <v>2</v>
      </c>
      <c r="N18" s="41">
        <v>156</v>
      </c>
      <c r="O18" s="42">
        <v>70</v>
      </c>
      <c r="P18" s="42">
        <v>1</v>
      </c>
      <c r="Q18" s="44">
        <v>226</v>
      </c>
      <c r="R18" s="17">
        <v>0</v>
      </c>
      <c r="S18" s="18"/>
    </row>
    <row r="19" spans="1:19" ht="12.75" customHeight="1">
      <c r="A19" s="163"/>
      <c r="B19" s="164"/>
      <c r="C19" s="19">
        <v>2</v>
      </c>
      <c r="D19" s="20">
        <v>148</v>
      </c>
      <c r="E19" s="21">
        <v>49</v>
      </c>
      <c r="F19" s="22">
        <v>2</v>
      </c>
      <c r="G19" s="23">
        <v>197</v>
      </c>
      <c r="H19" s="24">
        <v>0</v>
      </c>
      <c r="I19" s="18"/>
      <c r="J19" s="3"/>
      <c r="K19" s="163"/>
      <c r="L19" s="164"/>
      <c r="M19" s="19">
        <v>1</v>
      </c>
      <c r="N19" s="20">
        <v>145</v>
      </c>
      <c r="O19" s="21">
        <v>53</v>
      </c>
      <c r="P19" s="21">
        <v>4</v>
      </c>
      <c r="Q19" s="23">
        <v>198</v>
      </c>
      <c r="R19" s="24">
        <v>1</v>
      </c>
      <c r="S19" s="18"/>
    </row>
    <row r="20" spans="1:19" ht="9.75" customHeight="1">
      <c r="A20" s="165" t="s">
        <v>26</v>
      </c>
      <c r="B20" s="166"/>
      <c r="C20" s="25"/>
      <c r="D20" s="26"/>
      <c r="E20" s="26"/>
      <c r="F20" s="26"/>
      <c r="G20" s="27"/>
      <c r="H20" s="28"/>
      <c r="I20" s="29"/>
      <c r="J20" s="3"/>
      <c r="K20" s="165" t="s">
        <v>30</v>
      </c>
      <c r="L20" s="166"/>
      <c r="M20" s="25"/>
      <c r="N20" s="26"/>
      <c r="O20" s="26"/>
      <c r="P20" s="26"/>
      <c r="Q20" s="27"/>
      <c r="R20" s="28"/>
      <c r="S20" s="29"/>
    </row>
    <row r="21" spans="1:19" ht="9.75" customHeight="1" thickBot="1">
      <c r="A21" s="165"/>
      <c r="B21" s="166"/>
      <c r="C21" s="30"/>
      <c r="D21" s="31"/>
      <c r="E21" s="31"/>
      <c r="F21" s="31"/>
      <c r="G21" s="45"/>
      <c r="H21" s="33"/>
      <c r="I21" s="157">
        <v>1</v>
      </c>
      <c r="J21" s="3"/>
      <c r="K21" s="165"/>
      <c r="L21" s="166"/>
      <c r="M21" s="30"/>
      <c r="N21" s="31"/>
      <c r="O21" s="31"/>
      <c r="P21" s="31"/>
      <c r="Q21" s="45"/>
      <c r="R21" s="33"/>
      <c r="S21" s="157">
        <v>0</v>
      </c>
    </row>
    <row r="22" spans="1:19" ht="15.75" customHeight="1" thickBot="1">
      <c r="A22" s="159">
        <v>940</v>
      </c>
      <c r="B22" s="160"/>
      <c r="C22" s="34" t="s">
        <v>18</v>
      </c>
      <c r="D22" s="35">
        <v>313</v>
      </c>
      <c r="E22" s="36">
        <v>124</v>
      </c>
      <c r="F22" s="37">
        <v>4</v>
      </c>
      <c r="G22" s="38">
        <v>437</v>
      </c>
      <c r="H22" s="39">
        <v>1</v>
      </c>
      <c r="I22" s="158"/>
      <c r="J22" s="3"/>
      <c r="K22" s="159">
        <v>736</v>
      </c>
      <c r="L22" s="160"/>
      <c r="M22" s="34" t="s">
        <v>18</v>
      </c>
      <c r="N22" s="35">
        <v>301</v>
      </c>
      <c r="O22" s="36">
        <v>123</v>
      </c>
      <c r="P22" s="37">
        <v>5</v>
      </c>
      <c r="Q22" s="38">
        <v>424</v>
      </c>
      <c r="R22" s="39">
        <v>1</v>
      </c>
      <c r="S22" s="158"/>
    </row>
    <row r="23" spans="1:19" ht="12.75" customHeight="1" thickTop="1">
      <c r="A23" s="167" t="s">
        <v>31</v>
      </c>
      <c r="B23" s="168"/>
      <c r="C23" s="40">
        <v>1</v>
      </c>
      <c r="D23" s="41">
        <v>151</v>
      </c>
      <c r="E23" s="42">
        <v>72</v>
      </c>
      <c r="F23" s="43">
        <v>3</v>
      </c>
      <c r="G23" s="44">
        <v>223</v>
      </c>
      <c r="H23" s="17">
        <v>1</v>
      </c>
      <c r="I23" s="18"/>
      <c r="J23" s="3"/>
      <c r="K23" s="167" t="s">
        <v>32</v>
      </c>
      <c r="L23" s="168"/>
      <c r="M23" s="12">
        <v>2</v>
      </c>
      <c r="N23" s="41">
        <v>133</v>
      </c>
      <c r="O23" s="42">
        <v>53</v>
      </c>
      <c r="P23" s="42">
        <v>6</v>
      </c>
      <c r="Q23" s="44">
        <v>186</v>
      </c>
      <c r="R23" s="17">
        <v>0</v>
      </c>
      <c r="S23" s="18"/>
    </row>
    <row r="24" spans="1:19" ht="12.75" customHeight="1">
      <c r="A24" s="163"/>
      <c r="B24" s="164"/>
      <c r="C24" s="19">
        <v>2</v>
      </c>
      <c r="D24" s="20">
        <v>154</v>
      </c>
      <c r="E24" s="21">
        <v>72</v>
      </c>
      <c r="F24" s="22">
        <v>0</v>
      </c>
      <c r="G24" s="23">
        <v>226</v>
      </c>
      <c r="H24" s="24">
        <v>1</v>
      </c>
      <c r="I24" s="18"/>
      <c r="J24" s="3"/>
      <c r="K24" s="163"/>
      <c r="L24" s="164"/>
      <c r="M24" s="19">
        <v>1</v>
      </c>
      <c r="N24" s="20">
        <v>166</v>
      </c>
      <c r="O24" s="21">
        <v>52</v>
      </c>
      <c r="P24" s="21">
        <v>6</v>
      </c>
      <c r="Q24" s="23">
        <v>218</v>
      </c>
      <c r="R24" s="24">
        <v>0</v>
      </c>
      <c r="S24" s="18"/>
    </row>
    <row r="25" spans="1:19" ht="9.75" customHeight="1">
      <c r="A25" s="165" t="s">
        <v>26</v>
      </c>
      <c r="B25" s="166"/>
      <c r="C25" s="25"/>
      <c r="D25" s="26"/>
      <c r="E25" s="26"/>
      <c r="F25" s="26"/>
      <c r="G25" s="27"/>
      <c r="H25" s="28"/>
      <c r="I25" s="29"/>
      <c r="J25" s="3"/>
      <c r="K25" s="165" t="s">
        <v>33</v>
      </c>
      <c r="L25" s="166"/>
      <c r="M25" s="25"/>
      <c r="N25" s="26"/>
      <c r="O25" s="26"/>
      <c r="P25" s="26"/>
      <c r="Q25" s="27"/>
      <c r="R25" s="28"/>
      <c r="S25" s="29"/>
    </row>
    <row r="26" spans="1:19" ht="9.75" customHeight="1" thickBot="1">
      <c r="A26" s="165"/>
      <c r="B26" s="166"/>
      <c r="C26" s="30"/>
      <c r="D26" s="31"/>
      <c r="E26" s="31"/>
      <c r="F26" s="31"/>
      <c r="G26" s="45"/>
      <c r="H26" s="33"/>
      <c r="I26" s="157">
        <v>1</v>
      </c>
      <c r="J26" s="3"/>
      <c r="K26" s="165"/>
      <c r="L26" s="166"/>
      <c r="M26" s="30"/>
      <c r="N26" s="31"/>
      <c r="O26" s="31"/>
      <c r="P26" s="31"/>
      <c r="Q26" s="45"/>
      <c r="R26" s="33"/>
      <c r="S26" s="157">
        <v>0</v>
      </c>
    </row>
    <row r="27" spans="1:19" ht="15.75" customHeight="1" thickBot="1">
      <c r="A27" s="159">
        <v>955</v>
      </c>
      <c r="B27" s="160"/>
      <c r="C27" s="34" t="s">
        <v>18</v>
      </c>
      <c r="D27" s="35">
        <v>305</v>
      </c>
      <c r="E27" s="36">
        <v>144</v>
      </c>
      <c r="F27" s="37">
        <v>3</v>
      </c>
      <c r="G27" s="38">
        <v>449</v>
      </c>
      <c r="H27" s="39">
        <v>2</v>
      </c>
      <c r="I27" s="158"/>
      <c r="J27" s="3"/>
      <c r="K27" s="159">
        <v>734</v>
      </c>
      <c r="L27" s="160"/>
      <c r="M27" s="34" t="s">
        <v>18</v>
      </c>
      <c r="N27" s="35">
        <v>299</v>
      </c>
      <c r="O27" s="36">
        <v>105</v>
      </c>
      <c r="P27" s="37">
        <v>12</v>
      </c>
      <c r="Q27" s="38">
        <v>404</v>
      </c>
      <c r="R27" s="39">
        <v>0</v>
      </c>
      <c r="S27" s="158"/>
    </row>
    <row r="28" spans="1:19" ht="12.75" customHeight="1" thickTop="1">
      <c r="A28" s="167" t="s">
        <v>34</v>
      </c>
      <c r="B28" s="168"/>
      <c r="C28" s="40">
        <v>1</v>
      </c>
      <c r="D28" s="41">
        <v>142</v>
      </c>
      <c r="E28" s="42">
        <v>75</v>
      </c>
      <c r="F28" s="43">
        <v>1</v>
      </c>
      <c r="G28" s="44">
        <v>217</v>
      </c>
      <c r="H28" s="17">
        <v>0.5</v>
      </c>
      <c r="I28" s="18"/>
      <c r="J28" s="3"/>
      <c r="K28" s="167" t="s">
        <v>35</v>
      </c>
      <c r="L28" s="168"/>
      <c r="M28" s="12">
        <v>2</v>
      </c>
      <c r="N28" s="41">
        <v>139</v>
      </c>
      <c r="O28" s="42">
        <v>78</v>
      </c>
      <c r="P28" s="42">
        <v>1</v>
      </c>
      <c r="Q28" s="44">
        <v>217</v>
      </c>
      <c r="R28" s="17">
        <v>0.5</v>
      </c>
      <c r="S28" s="18"/>
    </row>
    <row r="29" spans="1:19" ht="12.75" customHeight="1">
      <c r="A29" s="163"/>
      <c r="B29" s="164"/>
      <c r="C29" s="19">
        <v>2</v>
      </c>
      <c r="D29" s="20">
        <v>145</v>
      </c>
      <c r="E29" s="21">
        <v>56</v>
      </c>
      <c r="F29" s="22">
        <v>4</v>
      </c>
      <c r="G29" s="23">
        <v>201</v>
      </c>
      <c r="H29" s="24">
        <v>0</v>
      </c>
      <c r="I29" s="18"/>
      <c r="J29" s="3"/>
      <c r="K29" s="163"/>
      <c r="L29" s="164"/>
      <c r="M29" s="19">
        <v>1</v>
      </c>
      <c r="N29" s="20">
        <v>146</v>
      </c>
      <c r="O29" s="21">
        <v>78</v>
      </c>
      <c r="P29" s="21">
        <v>0</v>
      </c>
      <c r="Q29" s="23">
        <v>224</v>
      </c>
      <c r="R29" s="24">
        <v>1</v>
      </c>
      <c r="S29" s="18"/>
    </row>
    <row r="30" spans="1:19" ht="9.75" customHeight="1">
      <c r="A30" s="165" t="s">
        <v>36</v>
      </c>
      <c r="B30" s="166"/>
      <c r="C30" s="25"/>
      <c r="D30" s="26"/>
      <c r="E30" s="26"/>
      <c r="F30" s="26"/>
      <c r="G30" s="27"/>
      <c r="H30" s="28"/>
      <c r="I30" s="29"/>
      <c r="J30" s="3"/>
      <c r="K30" s="165" t="s">
        <v>37</v>
      </c>
      <c r="L30" s="166"/>
      <c r="M30" s="25"/>
      <c r="N30" s="26"/>
      <c r="O30" s="26"/>
      <c r="P30" s="26"/>
      <c r="Q30" s="27"/>
      <c r="R30" s="28"/>
      <c r="S30" s="29"/>
    </row>
    <row r="31" spans="1:19" ht="9.75" customHeight="1" thickBot="1">
      <c r="A31" s="165"/>
      <c r="B31" s="166"/>
      <c r="C31" s="30"/>
      <c r="D31" s="31"/>
      <c r="E31" s="31"/>
      <c r="F31" s="31"/>
      <c r="G31" s="45"/>
      <c r="H31" s="33"/>
      <c r="I31" s="157">
        <v>0</v>
      </c>
      <c r="J31" s="3"/>
      <c r="K31" s="165"/>
      <c r="L31" s="166"/>
      <c r="M31" s="30"/>
      <c r="N31" s="31"/>
      <c r="O31" s="31"/>
      <c r="P31" s="31"/>
      <c r="Q31" s="45"/>
      <c r="R31" s="33"/>
      <c r="S31" s="157">
        <v>1</v>
      </c>
    </row>
    <row r="32" spans="1:19" ht="15.75" customHeight="1" thickBot="1">
      <c r="A32" s="159">
        <v>24837</v>
      </c>
      <c r="B32" s="160"/>
      <c r="C32" s="34" t="s">
        <v>18</v>
      </c>
      <c r="D32" s="35">
        <v>287</v>
      </c>
      <c r="E32" s="36">
        <v>131</v>
      </c>
      <c r="F32" s="37">
        <v>5</v>
      </c>
      <c r="G32" s="38">
        <v>418</v>
      </c>
      <c r="H32" s="39">
        <v>0.5</v>
      </c>
      <c r="I32" s="158"/>
      <c r="J32" s="3"/>
      <c r="K32" s="159">
        <v>737</v>
      </c>
      <c r="L32" s="160"/>
      <c r="M32" s="34" t="s">
        <v>18</v>
      </c>
      <c r="N32" s="35">
        <v>285</v>
      </c>
      <c r="O32" s="36">
        <v>156</v>
      </c>
      <c r="P32" s="37">
        <v>1</v>
      </c>
      <c r="Q32" s="38">
        <v>441</v>
      </c>
      <c r="R32" s="39">
        <v>1.5</v>
      </c>
      <c r="S32" s="158"/>
    </row>
    <row r="33" spans="1:19" ht="12.75" customHeight="1" thickTop="1">
      <c r="A33" s="167" t="s">
        <v>38</v>
      </c>
      <c r="B33" s="168"/>
      <c r="C33" s="40">
        <v>1</v>
      </c>
      <c r="D33" s="41">
        <v>135</v>
      </c>
      <c r="E33" s="42">
        <v>88</v>
      </c>
      <c r="F33" s="43">
        <v>2</v>
      </c>
      <c r="G33" s="44">
        <v>223</v>
      </c>
      <c r="H33" s="17">
        <v>1</v>
      </c>
      <c r="I33" s="18"/>
      <c r="J33" s="3"/>
      <c r="K33" s="167" t="s">
        <v>39</v>
      </c>
      <c r="L33" s="168"/>
      <c r="M33" s="12">
        <v>2</v>
      </c>
      <c r="N33" s="41">
        <v>138</v>
      </c>
      <c r="O33" s="42">
        <v>69</v>
      </c>
      <c r="P33" s="42">
        <v>0</v>
      </c>
      <c r="Q33" s="44">
        <v>207</v>
      </c>
      <c r="R33" s="17">
        <v>0</v>
      </c>
      <c r="S33" s="18"/>
    </row>
    <row r="34" spans="1:19" ht="12.75" customHeight="1">
      <c r="A34" s="163"/>
      <c r="B34" s="164"/>
      <c r="C34" s="19">
        <v>2</v>
      </c>
      <c r="D34" s="20">
        <v>130</v>
      </c>
      <c r="E34" s="21">
        <v>72</v>
      </c>
      <c r="F34" s="22">
        <v>1</v>
      </c>
      <c r="G34" s="23">
        <v>202</v>
      </c>
      <c r="H34" s="24">
        <v>0</v>
      </c>
      <c r="I34" s="18"/>
      <c r="J34" s="3"/>
      <c r="K34" s="163"/>
      <c r="L34" s="164"/>
      <c r="M34" s="19">
        <v>1</v>
      </c>
      <c r="N34" s="20">
        <v>156</v>
      </c>
      <c r="O34" s="21">
        <v>114</v>
      </c>
      <c r="P34" s="21">
        <v>1</v>
      </c>
      <c r="Q34" s="23">
        <v>270</v>
      </c>
      <c r="R34" s="24">
        <v>1</v>
      </c>
      <c r="S34" s="18"/>
    </row>
    <row r="35" spans="1:19" ht="9.75" customHeight="1">
      <c r="A35" s="165" t="s">
        <v>40</v>
      </c>
      <c r="B35" s="166"/>
      <c r="C35" s="25"/>
      <c r="D35" s="26"/>
      <c r="E35" s="26"/>
      <c r="F35" s="26"/>
      <c r="G35" s="27"/>
      <c r="H35" s="28"/>
      <c r="I35" s="29"/>
      <c r="J35" s="3"/>
      <c r="K35" s="165" t="s">
        <v>41</v>
      </c>
      <c r="L35" s="166"/>
      <c r="M35" s="25"/>
      <c r="N35" s="26"/>
      <c r="O35" s="26"/>
      <c r="P35" s="26"/>
      <c r="Q35" s="27"/>
      <c r="R35" s="28"/>
      <c r="S35" s="29"/>
    </row>
    <row r="36" spans="1:19" ht="9.75" customHeight="1" thickBot="1">
      <c r="A36" s="165"/>
      <c r="B36" s="166"/>
      <c r="C36" s="30"/>
      <c r="D36" s="31"/>
      <c r="E36" s="31"/>
      <c r="F36" s="31"/>
      <c r="G36" s="45"/>
      <c r="H36" s="33"/>
      <c r="I36" s="157">
        <v>0</v>
      </c>
      <c r="J36" s="3"/>
      <c r="K36" s="165"/>
      <c r="L36" s="166"/>
      <c r="M36" s="30"/>
      <c r="N36" s="31"/>
      <c r="O36" s="31"/>
      <c r="P36" s="31"/>
      <c r="Q36" s="45"/>
      <c r="R36" s="33"/>
      <c r="S36" s="157">
        <v>1</v>
      </c>
    </row>
    <row r="37" spans="1:19" ht="15.75" customHeight="1" thickBot="1">
      <c r="A37" s="159">
        <v>924</v>
      </c>
      <c r="B37" s="160"/>
      <c r="C37" s="34" t="s">
        <v>18</v>
      </c>
      <c r="D37" s="35">
        <v>265</v>
      </c>
      <c r="E37" s="36">
        <v>160</v>
      </c>
      <c r="F37" s="37">
        <v>3</v>
      </c>
      <c r="G37" s="38">
        <v>425</v>
      </c>
      <c r="H37" s="39">
        <v>1</v>
      </c>
      <c r="I37" s="158"/>
      <c r="J37" s="3"/>
      <c r="K37" s="159">
        <v>12679</v>
      </c>
      <c r="L37" s="160"/>
      <c r="M37" s="34" t="s">
        <v>18</v>
      </c>
      <c r="N37" s="35">
        <v>294</v>
      </c>
      <c r="O37" s="36">
        <v>183</v>
      </c>
      <c r="P37" s="37">
        <v>1</v>
      </c>
      <c r="Q37" s="38">
        <v>477</v>
      </c>
      <c r="R37" s="39">
        <v>1</v>
      </c>
      <c r="S37" s="158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6">
        <v>6</v>
      </c>
      <c r="B39" s="47"/>
      <c r="C39" s="48" t="s">
        <v>42</v>
      </c>
      <c r="D39" s="49">
        <v>1760</v>
      </c>
      <c r="E39" s="50">
        <v>793</v>
      </c>
      <c r="F39" s="51">
        <v>31</v>
      </c>
      <c r="G39" s="52">
        <v>2553</v>
      </c>
      <c r="H39" s="52">
        <v>8.5</v>
      </c>
      <c r="I39" s="53">
        <v>2</v>
      </c>
      <c r="J39" s="3"/>
      <c r="K39" s="46">
        <v>6</v>
      </c>
      <c r="L39" s="47"/>
      <c r="M39" s="48" t="s">
        <v>42</v>
      </c>
      <c r="N39" s="49">
        <v>1744</v>
      </c>
      <c r="O39" s="50">
        <v>748</v>
      </c>
      <c r="P39" s="51">
        <v>43</v>
      </c>
      <c r="Q39" s="52">
        <v>2492</v>
      </c>
      <c r="R39" s="52">
        <v>3.5</v>
      </c>
      <c r="S39" s="53">
        <v>0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54"/>
      <c r="B41" s="55" t="s">
        <v>43</v>
      </c>
      <c r="C41" s="172" t="s">
        <v>44</v>
      </c>
      <c r="D41" s="172"/>
      <c r="E41" s="172"/>
      <c r="F41" s="3"/>
      <c r="G41" s="173" t="s">
        <v>45</v>
      </c>
      <c r="H41" s="174"/>
      <c r="I41" s="56">
        <v>6</v>
      </c>
      <c r="J41" s="3"/>
      <c r="K41" s="54"/>
      <c r="L41" s="55" t="s">
        <v>43</v>
      </c>
      <c r="M41" s="172" t="s">
        <v>46</v>
      </c>
      <c r="N41" s="172"/>
      <c r="O41" s="172"/>
      <c r="P41" s="3"/>
      <c r="Q41" s="173" t="s">
        <v>45</v>
      </c>
      <c r="R41" s="174"/>
      <c r="S41" s="56">
        <v>2</v>
      </c>
    </row>
    <row r="42" spans="1:19" ht="19.5" customHeight="1">
      <c r="A42" s="57"/>
      <c r="B42" s="58" t="s">
        <v>47</v>
      </c>
      <c r="C42" s="175"/>
      <c r="D42" s="175"/>
      <c r="E42" s="175"/>
      <c r="F42" s="59"/>
      <c r="G42" s="59"/>
      <c r="H42" s="59"/>
      <c r="I42" s="59"/>
      <c r="J42" s="59"/>
      <c r="K42" s="57"/>
      <c r="L42" s="58" t="s">
        <v>47</v>
      </c>
      <c r="M42" s="175"/>
      <c r="N42" s="175"/>
      <c r="O42" s="175"/>
      <c r="P42" s="60"/>
      <c r="Q42" s="61"/>
      <c r="R42" s="61"/>
      <c r="S42" s="61"/>
    </row>
    <row r="43" spans="1:19" ht="24.75" customHeight="1">
      <c r="A43" s="58" t="s">
        <v>48</v>
      </c>
      <c r="B43" s="58" t="s">
        <v>49</v>
      </c>
      <c r="C43" s="176"/>
      <c r="D43" s="176"/>
      <c r="E43" s="176"/>
      <c r="F43" s="176"/>
      <c r="G43" s="176"/>
      <c r="H43" s="176"/>
      <c r="I43" s="58"/>
      <c r="J43" s="58"/>
      <c r="K43" s="58" t="s">
        <v>50</v>
      </c>
      <c r="L43" s="177"/>
      <c r="M43" s="177"/>
      <c r="N43" s="62"/>
      <c r="O43" s="58" t="s">
        <v>47</v>
      </c>
      <c r="P43" s="178"/>
      <c r="Q43" s="178"/>
      <c r="R43" s="178"/>
      <c r="S43" s="178"/>
    </row>
    <row r="44" spans="1:19" ht="9.75" customHeight="1">
      <c r="A44" s="58"/>
      <c r="B44" s="58"/>
      <c r="C44" s="63"/>
      <c r="D44" s="63"/>
      <c r="E44" s="63"/>
      <c r="F44" s="63"/>
      <c r="G44" s="63"/>
      <c r="H44" s="63"/>
      <c r="I44" s="58"/>
      <c r="J44" s="58"/>
      <c r="K44" s="58"/>
      <c r="L44" s="64"/>
      <c r="M44" s="64"/>
      <c r="N44" s="62"/>
      <c r="O44" s="58"/>
      <c r="P44" s="63"/>
      <c r="Q44" s="63"/>
      <c r="R44" s="63"/>
      <c r="S44" s="63"/>
    </row>
    <row r="45" ht="30" customHeight="1">
      <c r="A45" s="65" t="s">
        <v>51</v>
      </c>
    </row>
    <row r="46" spans="2:11" ht="19.5" customHeight="1">
      <c r="B46" s="66" t="s">
        <v>52</v>
      </c>
      <c r="C46" s="179" t="s">
        <v>53</v>
      </c>
      <c r="D46" s="179"/>
      <c r="I46" s="66" t="s">
        <v>54</v>
      </c>
      <c r="J46" s="180">
        <v>18</v>
      </c>
      <c r="K46" s="180"/>
    </row>
    <row r="47" spans="2:19" ht="19.5" customHeight="1">
      <c r="B47" s="66" t="s">
        <v>55</v>
      </c>
      <c r="C47" s="169" t="s">
        <v>56</v>
      </c>
      <c r="D47" s="169"/>
      <c r="I47" s="66" t="s">
        <v>57</v>
      </c>
      <c r="J47" s="170">
        <v>2</v>
      </c>
      <c r="K47" s="170"/>
      <c r="P47" s="66" t="s">
        <v>58</v>
      </c>
      <c r="Q47" s="171"/>
      <c r="R47" s="171"/>
      <c r="S47" s="171"/>
    </row>
    <row r="48" ht="9.75" customHeight="1"/>
    <row r="49" spans="1:19" ht="15" customHeight="1">
      <c r="A49" s="181" t="s">
        <v>59</v>
      </c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3"/>
    </row>
    <row r="50" spans="1:19" ht="90" customHeight="1">
      <c r="A50" s="184"/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6"/>
    </row>
    <row r="51" ht="4.5" customHeight="1"/>
    <row r="52" spans="1:19" ht="15" customHeight="1">
      <c r="A52" s="187" t="s">
        <v>60</v>
      </c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9"/>
    </row>
    <row r="53" spans="1:19" ht="6.75" customHeight="1">
      <c r="A53" s="67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9"/>
    </row>
    <row r="54" spans="1:19" ht="18" customHeight="1">
      <c r="A54" s="70" t="s">
        <v>5</v>
      </c>
      <c r="B54" s="68"/>
      <c r="C54" s="68"/>
      <c r="D54" s="68"/>
      <c r="E54" s="68"/>
      <c r="F54" s="68"/>
      <c r="G54" s="68"/>
      <c r="H54" s="68"/>
      <c r="I54" s="68"/>
      <c r="J54" s="68"/>
      <c r="K54" s="71" t="s">
        <v>7</v>
      </c>
      <c r="L54" s="68"/>
      <c r="M54" s="68"/>
      <c r="N54" s="68"/>
      <c r="O54" s="68"/>
      <c r="P54" s="68"/>
      <c r="Q54" s="68"/>
      <c r="R54" s="68"/>
      <c r="S54" s="69"/>
    </row>
    <row r="55" spans="1:19" ht="18" customHeight="1">
      <c r="A55" s="72"/>
      <c r="B55" s="73" t="s">
        <v>61</v>
      </c>
      <c r="C55" s="74"/>
      <c r="D55" s="75"/>
      <c r="E55" s="73" t="s">
        <v>62</v>
      </c>
      <c r="F55" s="74"/>
      <c r="G55" s="74"/>
      <c r="H55" s="74"/>
      <c r="I55" s="75"/>
      <c r="J55" s="68"/>
      <c r="K55" s="76"/>
      <c r="L55" s="73" t="s">
        <v>61</v>
      </c>
      <c r="M55" s="74"/>
      <c r="N55" s="75"/>
      <c r="O55" s="73" t="s">
        <v>62</v>
      </c>
      <c r="P55" s="74"/>
      <c r="Q55" s="74"/>
      <c r="R55" s="74"/>
      <c r="S55" s="77"/>
    </row>
    <row r="56" spans="1:19" ht="18" customHeight="1">
      <c r="A56" s="78" t="s">
        <v>63</v>
      </c>
      <c r="B56" s="79" t="s">
        <v>64</v>
      </c>
      <c r="C56" s="80"/>
      <c r="D56" s="81" t="s">
        <v>65</v>
      </c>
      <c r="E56" s="79" t="s">
        <v>64</v>
      </c>
      <c r="F56" s="82"/>
      <c r="G56" s="82"/>
      <c r="H56" s="83"/>
      <c r="I56" s="81" t="s">
        <v>65</v>
      </c>
      <c r="J56" s="68"/>
      <c r="K56" s="84" t="s">
        <v>63</v>
      </c>
      <c r="L56" s="79" t="s">
        <v>64</v>
      </c>
      <c r="M56" s="80"/>
      <c r="N56" s="81" t="s">
        <v>65</v>
      </c>
      <c r="O56" s="79" t="s">
        <v>64</v>
      </c>
      <c r="P56" s="82"/>
      <c r="Q56" s="82"/>
      <c r="R56" s="83"/>
      <c r="S56" s="85" t="s">
        <v>65</v>
      </c>
    </row>
    <row r="57" spans="1:19" ht="18" customHeight="1">
      <c r="A57" s="86"/>
      <c r="B57" s="190"/>
      <c r="C57" s="191"/>
      <c r="D57" s="87"/>
      <c r="E57" s="190"/>
      <c r="F57" s="192"/>
      <c r="G57" s="192"/>
      <c r="H57" s="191"/>
      <c r="I57" s="87"/>
      <c r="J57" s="88"/>
      <c r="K57" s="89"/>
      <c r="L57" s="190"/>
      <c r="M57" s="191"/>
      <c r="N57" s="87"/>
      <c r="O57" s="190"/>
      <c r="P57" s="192"/>
      <c r="Q57" s="192"/>
      <c r="R57" s="191"/>
      <c r="S57" s="90"/>
    </row>
    <row r="58" spans="1:19" ht="18" customHeight="1">
      <c r="A58" s="86"/>
      <c r="B58" s="190"/>
      <c r="C58" s="191"/>
      <c r="D58" s="87"/>
      <c r="E58" s="190"/>
      <c r="F58" s="192"/>
      <c r="G58" s="192"/>
      <c r="H58" s="191"/>
      <c r="I58" s="87"/>
      <c r="J58" s="88"/>
      <c r="K58" s="89"/>
      <c r="L58" s="190"/>
      <c r="M58" s="191"/>
      <c r="N58" s="87"/>
      <c r="O58" s="190"/>
      <c r="P58" s="192"/>
      <c r="Q58" s="192"/>
      <c r="R58" s="191"/>
      <c r="S58" s="90"/>
    </row>
    <row r="59" spans="1:19" ht="11.25" customHeight="1">
      <c r="A59" s="91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3"/>
    </row>
    <row r="60" spans="1:19" ht="3.75" customHeight="1">
      <c r="A60" s="71"/>
      <c r="B60" s="68"/>
      <c r="C60" s="68"/>
      <c r="D60" s="68"/>
      <c r="E60" s="68"/>
      <c r="F60" s="68"/>
      <c r="G60" s="68"/>
      <c r="H60" s="68"/>
      <c r="I60" s="68"/>
      <c r="J60" s="68"/>
      <c r="K60" s="71"/>
      <c r="L60" s="68"/>
      <c r="M60" s="68"/>
      <c r="N60" s="68"/>
      <c r="O60" s="68"/>
      <c r="P60" s="68"/>
      <c r="Q60" s="68"/>
      <c r="R60" s="68"/>
      <c r="S60" s="68"/>
    </row>
    <row r="61" spans="1:19" ht="19.5" customHeight="1">
      <c r="A61" s="195" t="s">
        <v>66</v>
      </c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7"/>
    </row>
    <row r="62" spans="1:19" ht="90" customHeight="1">
      <c r="A62" s="198"/>
      <c r="B62" s="199"/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200"/>
    </row>
    <row r="63" ht="4.5" customHeight="1"/>
    <row r="64" spans="1:19" ht="15" customHeight="1">
      <c r="A64" s="181" t="s">
        <v>67</v>
      </c>
      <c r="B64" s="182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3"/>
    </row>
    <row r="65" spans="1:19" ht="90" customHeight="1">
      <c r="A65" s="184"/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6"/>
    </row>
    <row r="66" spans="1:8" ht="30" customHeight="1">
      <c r="A66" s="193" t="s">
        <v>68</v>
      </c>
      <c r="B66" s="193"/>
      <c r="C66" s="194"/>
      <c r="D66" s="194"/>
      <c r="E66" s="194"/>
      <c r="F66" s="194"/>
      <c r="G66" s="194"/>
      <c r="H66" s="194"/>
    </row>
  </sheetData>
  <sheetProtection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144" t="s">
        <v>0</v>
      </c>
      <c r="C1" s="144"/>
      <c r="D1" s="146" t="s">
        <v>1</v>
      </c>
      <c r="E1" s="146"/>
      <c r="F1" s="146"/>
      <c r="G1" s="146"/>
      <c r="H1" s="146"/>
      <c r="I1" s="146"/>
      <c r="K1" s="1" t="s">
        <v>2</v>
      </c>
      <c r="L1" s="147" t="s">
        <v>69</v>
      </c>
      <c r="M1" s="147"/>
      <c r="N1" s="147"/>
      <c r="O1" s="148" t="s">
        <v>4</v>
      </c>
      <c r="P1" s="148"/>
      <c r="Q1" s="149">
        <v>43019</v>
      </c>
      <c r="R1" s="149"/>
      <c r="S1" s="149"/>
    </row>
    <row r="2" spans="2:3" ht="9.75" customHeight="1" thickBot="1">
      <c r="B2" s="145"/>
      <c r="C2" s="145"/>
    </row>
    <row r="3" spans="1:19" ht="18.75" thickBot="1">
      <c r="A3" s="2" t="s">
        <v>5</v>
      </c>
      <c r="B3" s="150" t="s">
        <v>70</v>
      </c>
      <c r="C3" s="151"/>
      <c r="D3" s="151"/>
      <c r="E3" s="151"/>
      <c r="F3" s="151"/>
      <c r="G3" s="151"/>
      <c r="H3" s="151"/>
      <c r="I3" s="152"/>
      <c r="J3" s="3"/>
      <c r="K3" s="2" t="s">
        <v>7</v>
      </c>
      <c r="L3" s="150" t="s">
        <v>71</v>
      </c>
      <c r="M3" s="151"/>
      <c r="N3" s="151"/>
      <c r="O3" s="151"/>
      <c r="P3" s="151"/>
      <c r="Q3" s="151"/>
      <c r="R3" s="151"/>
      <c r="S3" s="152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153" t="s">
        <v>9</v>
      </c>
      <c r="B5" s="154"/>
      <c r="C5" s="155" t="s">
        <v>10</v>
      </c>
      <c r="D5" s="139" t="s">
        <v>11</v>
      </c>
      <c r="E5" s="140"/>
      <c r="F5" s="140"/>
      <c r="G5" s="141"/>
      <c r="H5" s="4" t="s">
        <v>12</v>
      </c>
      <c r="I5" s="5" t="s">
        <v>13</v>
      </c>
      <c r="J5" s="3"/>
      <c r="K5" s="153" t="s">
        <v>9</v>
      </c>
      <c r="L5" s="154"/>
      <c r="M5" s="155" t="s">
        <v>10</v>
      </c>
      <c r="N5" s="139" t="s">
        <v>11</v>
      </c>
      <c r="O5" s="140"/>
      <c r="P5" s="140"/>
      <c r="Q5" s="141"/>
      <c r="R5" s="4" t="s">
        <v>12</v>
      </c>
      <c r="S5" s="5" t="s">
        <v>13</v>
      </c>
    </row>
    <row r="6" spans="1:19" ht="12.75" customHeight="1">
      <c r="A6" s="142" t="s">
        <v>14</v>
      </c>
      <c r="B6" s="143"/>
      <c r="C6" s="156"/>
      <c r="D6" s="6" t="s">
        <v>15</v>
      </c>
      <c r="E6" s="7" t="s">
        <v>16</v>
      </c>
      <c r="F6" s="7" t="s">
        <v>17</v>
      </c>
      <c r="G6" s="8" t="s">
        <v>18</v>
      </c>
      <c r="H6" s="9" t="s">
        <v>13</v>
      </c>
      <c r="I6" s="10" t="s">
        <v>19</v>
      </c>
      <c r="J6" s="3"/>
      <c r="K6" s="142" t="s">
        <v>14</v>
      </c>
      <c r="L6" s="143"/>
      <c r="M6" s="156"/>
      <c r="N6" s="6" t="s">
        <v>15</v>
      </c>
      <c r="O6" s="7" t="s">
        <v>16</v>
      </c>
      <c r="P6" s="7" t="s">
        <v>17</v>
      </c>
      <c r="Q6" s="8" t="s">
        <v>18</v>
      </c>
      <c r="R6" s="9" t="s">
        <v>13</v>
      </c>
      <c r="S6" s="10" t="s">
        <v>19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161" t="s">
        <v>72</v>
      </c>
      <c r="B8" s="162"/>
      <c r="C8" s="12">
        <v>1</v>
      </c>
      <c r="D8" s="13">
        <v>152</v>
      </c>
      <c r="E8" s="14">
        <v>59</v>
      </c>
      <c r="F8" s="15">
        <v>5</v>
      </c>
      <c r="G8" s="16">
        <v>211</v>
      </c>
      <c r="H8" s="17">
        <v>0</v>
      </c>
      <c r="I8" s="18"/>
      <c r="J8" s="3"/>
      <c r="K8" s="161" t="s">
        <v>73</v>
      </c>
      <c r="L8" s="162"/>
      <c r="M8" s="12">
        <v>2</v>
      </c>
      <c r="N8" s="13">
        <v>150</v>
      </c>
      <c r="O8" s="14">
        <v>70</v>
      </c>
      <c r="P8" s="14">
        <v>4</v>
      </c>
      <c r="Q8" s="16">
        <v>220</v>
      </c>
      <c r="R8" s="17">
        <v>1</v>
      </c>
      <c r="S8" s="18"/>
    </row>
    <row r="9" spans="1:19" ht="12.75" customHeight="1">
      <c r="A9" s="163"/>
      <c r="B9" s="164"/>
      <c r="C9" s="19">
        <v>2</v>
      </c>
      <c r="D9" s="20">
        <v>139</v>
      </c>
      <c r="E9" s="21">
        <v>54</v>
      </c>
      <c r="F9" s="22">
        <v>2</v>
      </c>
      <c r="G9" s="23">
        <v>193</v>
      </c>
      <c r="H9" s="24">
        <v>1</v>
      </c>
      <c r="I9" s="18"/>
      <c r="J9" s="3"/>
      <c r="K9" s="163"/>
      <c r="L9" s="164"/>
      <c r="M9" s="19">
        <v>1</v>
      </c>
      <c r="N9" s="20">
        <v>133</v>
      </c>
      <c r="O9" s="21">
        <v>53</v>
      </c>
      <c r="P9" s="21">
        <v>4</v>
      </c>
      <c r="Q9" s="23">
        <v>186</v>
      </c>
      <c r="R9" s="24">
        <v>0</v>
      </c>
      <c r="S9" s="18"/>
    </row>
    <row r="10" spans="1:19" ht="9.75" customHeight="1">
      <c r="A10" s="165" t="s">
        <v>74</v>
      </c>
      <c r="B10" s="166"/>
      <c r="C10" s="25"/>
      <c r="D10" s="26"/>
      <c r="E10" s="26"/>
      <c r="F10" s="26"/>
      <c r="G10" s="27"/>
      <c r="H10" s="28"/>
      <c r="I10" s="29"/>
      <c r="J10" s="3"/>
      <c r="K10" s="165" t="s">
        <v>41</v>
      </c>
      <c r="L10" s="166"/>
      <c r="M10" s="25"/>
      <c r="N10" s="26"/>
      <c r="O10" s="26"/>
      <c r="P10" s="26"/>
      <c r="Q10" s="27"/>
      <c r="R10" s="28"/>
      <c r="S10" s="29"/>
    </row>
    <row r="11" spans="1:19" ht="9.75" customHeight="1" thickBot="1">
      <c r="A11" s="165"/>
      <c r="B11" s="166"/>
      <c r="C11" s="30"/>
      <c r="D11" s="31"/>
      <c r="E11" s="31"/>
      <c r="F11" s="31"/>
      <c r="G11" s="32"/>
      <c r="H11" s="33"/>
      <c r="I11" s="157">
        <v>0</v>
      </c>
      <c r="J11" s="3"/>
      <c r="K11" s="165"/>
      <c r="L11" s="166"/>
      <c r="M11" s="30"/>
      <c r="N11" s="31"/>
      <c r="O11" s="31"/>
      <c r="P11" s="31"/>
      <c r="Q11" s="32"/>
      <c r="R11" s="33"/>
      <c r="S11" s="157">
        <v>1</v>
      </c>
    </row>
    <row r="12" spans="1:19" ht="15.75" customHeight="1" thickBot="1">
      <c r="A12" s="159">
        <v>1238</v>
      </c>
      <c r="B12" s="160"/>
      <c r="C12" s="34" t="s">
        <v>18</v>
      </c>
      <c r="D12" s="35">
        <v>291</v>
      </c>
      <c r="E12" s="36">
        <v>113</v>
      </c>
      <c r="F12" s="37">
        <v>7</v>
      </c>
      <c r="G12" s="38">
        <v>404</v>
      </c>
      <c r="H12" s="39">
        <v>1</v>
      </c>
      <c r="I12" s="158"/>
      <c r="J12" s="3"/>
      <c r="K12" s="159">
        <v>19961</v>
      </c>
      <c r="L12" s="160"/>
      <c r="M12" s="34" t="s">
        <v>18</v>
      </c>
      <c r="N12" s="35">
        <v>283</v>
      </c>
      <c r="O12" s="36">
        <v>123</v>
      </c>
      <c r="P12" s="37">
        <v>8</v>
      </c>
      <c r="Q12" s="38">
        <v>406</v>
      </c>
      <c r="R12" s="39">
        <v>1</v>
      </c>
      <c r="S12" s="158"/>
    </row>
    <row r="13" spans="1:19" ht="12.75" customHeight="1" thickTop="1">
      <c r="A13" s="167" t="s">
        <v>72</v>
      </c>
      <c r="B13" s="168"/>
      <c r="C13" s="40">
        <v>1</v>
      </c>
      <c r="D13" s="41">
        <v>140</v>
      </c>
      <c r="E13" s="42">
        <v>62</v>
      </c>
      <c r="F13" s="43">
        <v>0</v>
      </c>
      <c r="G13" s="44">
        <v>202</v>
      </c>
      <c r="H13" s="17">
        <v>0</v>
      </c>
      <c r="I13" s="18"/>
      <c r="J13" s="3"/>
      <c r="K13" s="167" t="s">
        <v>75</v>
      </c>
      <c r="L13" s="168"/>
      <c r="M13" s="12">
        <v>2</v>
      </c>
      <c r="N13" s="41">
        <v>157</v>
      </c>
      <c r="O13" s="42">
        <v>51</v>
      </c>
      <c r="P13" s="42">
        <v>2</v>
      </c>
      <c r="Q13" s="44">
        <v>208</v>
      </c>
      <c r="R13" s="17">
        <v>1</v>
      </c>
      <c r="S13" s="18"/>
    </row>
    <row r="14" spans="1:19" ht="12.75" customHeight="1">
      <c r="A14" s="163"/>
      <c r="B14" s="164"/>
      <c r="C14" s="19">
        <v>2</v>
      </c>
      <c r="D14" s="20">
        <v>147</v>
      </c>
      <c r="E14" s="21">
        <v>63</v>
      </c>
      <c r="F14" s="22">
        <v>1</v>
      </c>
      <c r="G14" s="23">
        <v>210</v>
      </c>
      <c r="H14" s="24">
        <v>1</v>
      </c>
      <c r="I14" s="18"/>
      <c r="J14" s="3"/>
      <c r="K14" s="163"/>
      <c r="L14" s="164"/>
      <c r="M14" s="19">
        <v>1</v>
      </c>
      <c r="N14" s="20">
        <v>126</v>
      </c>
      <c r="O14" s="21">
        <v>63</v>
      </c>
      <c r="P14" s="21">
        <v>6</v>
      </c>
      <c r="Q14" s="23">
        <v>189</v>
      </c>
      <c r="R14" s="24">
        <v>0</v>
      </c>
      <c r="S14" s="18"/>
    </row>
    <row r="15" spans="1:19" ht="9.75" customHeight="1">
      <c r="A15" s="165" t="s">
        <v>76</v>
      </c>
      <c r="B15" s="166"/>
      <c r="C15" s="25"/>
      <c r="D15" s="26"/>
      <c r="E15" s="26"/>
      <c r="F15" s="26"/>
      <c r="G15" s="27"/>
      <c r="H15" s="28"/>
      <c r="I15" s="29"/>
      <c r="J15" s="3"/>
      <c r="K15" s="165" t="s">
        <v>37</v>
      </c>
      <c r="L15" s="166"/>
      <c r="M15" s="25"/>
      <c r="N15" s="26"/>
      <c r="O15" s="26"/>
      <c r="P15" s="26"/>
      <c r="Q15" s="27"/>
      <c r="R15" s="28"/>
      <c r="S15" s="29"/>
    </row>
    <row r="16" spans="1:19" ht="9.75" customHeight="1" thickBot="1">
      <c r="A16" s="165"/>
      <c r="B16" s="166"/>
      <c r="C16" s="30"/>
      <c r="D16" s="31"/>
      <c r="E16" s="31"/>
      <c r="F16" s="31"/>
      <c r="G16" s="45"/>
      <c r="H16" s="33"/>
      <c r="I16" s="157">
        <v>1</v>
      </c>
      <c r="J16" s="3"/>
      <c r="K16" s="165"/>
      <c r="L16" s="166"/>
      <c r="M16" s="30"/>
      <c r="N16" s="31"/>
      <c r="O16" s="31"/>
      <c r="P16" s="31"/>
      <c r="Q16" s="45"/>
      <c r="R16" s="33"/>
      <c r="S16" s="157">
        <v>0</v>
      </c>
    </row>
    <row r="17" spans="1:19" ht="15.75" customHeight="1" thickBot="1">
      <c r="A17" s="159">
        <v>1192</v>
      </c>
      <c r="B17" s="160"/>
      <c r="C17" s="34" t="s">
        <v>18</v>
      </c>
      <c r="D17" s="35">
        <v>287</v>
      </c>
      <c r="E17" s="36">
        <v>125</v>
      </c>
      <c r="F17" s="37">
        <v>1</v>
      </c>
      <c r="G17" s="38">
        <v>412</v>
      </c>
      <c r="H17" s="39">
        <v>1</v>
      </c>
      <c r="I17" s="158"/>
      <c r="J17" s="3"/>
      <c r="K17" s="159">
        <v>1324</v>
      </c>
      <c r="L17" s="160"/>
      <c r="M17" s="34" t="s">
        <v>18</v>
      </c>
      <c r="N17" s="35">
        <v>283</v>
      </c>
      <c r="O17" s="36">
        <v>114</v>
      </c>
      <c r="P17" s="37">
        <v>8</v>
      </c>
      <c r="Q17" s="38">
        <v>397</v>
      </c>
      <c r="R17" s="39">
        <v>1</v>
      </c>
      <c r="S17" s="158"/>
    </row>
    <row r="18" spans="1:19" ht="12.75" customHeight="1" thickTop="1">
      <c r="A18" s="167" t="s">
        <v>77</v>
      </c>
      <c r="B18" s="168"/>
      <c r="C18" s="40">
        <v>1</v>
      </c>
      <c r="D18" s="41">
        <v>152</v>
      </c>
      <c r="E18" s="42">
        <v>60</v>
      </c>
      <c r="F18" s="43">
        <v>4</v>
      </c>
      <c r="G18" s="44">
        <v>212</v>
      </c>
      <c r="H18" s="17">
        <v>1</v>
      </c>
      <c r="I18" s="18"/>
      <c r="J18" s="3"/>
      <c r="K18" s="167" t="s">
        <v>78</v>
      </c>
      <c r="L18" s="168"/>
      <c r="M18" s="12">
        <v>2</v>
      </c>
      <c r="N18" s="41">
        <v>142</v>
      </c>
      <c r="O18" s="42">
        <v>54</v>
      </c>
      <c r="P18" s="42">
        <v>7</v>
      </c>
      <c r="Q18" s="44">
        <v>196</v>
      </c>
      <c r="R18" s="17">
        <v>0</v>
      </c>
      <c r="S18" s="18"/>
    </row>
    <row r="19" spans="1:19" ht="12.75" customHeight="1">
      <c r="A19" s="163"/>
      <c r="B19" s="164"/>
      <c r="C19" s="19">
        <v>2</v>
      </c>
      <c r="D19" s="20">
        <v>158</v>
      </c>
      <c r="E19" s="21">
        <v>62</v>
      </c>
      <c r="F19" s="22">
        <v>2</v>
      </c>
      <c r="G19" s="23">
        <v>220</v>
      </c>
      <c r="H19" s="24">
        <v>1</v>
      </c>
      <c r="I19" s="18"/>
      <c r="J19" s="3"/>
      <c r="K19" s="163"/>
      <c r="L19" s="164"/>
      <c r="M19" s="19">
        <v>1</v>
      </c>
      <c r="N19" s="20">
        <v>119</v>
      </c>
      <c r="O19" s="21">
        <v>50</v>
      </c>
      <c r="P19" s="21">
        <v>8</v>
      </c>
      <c r="Q19" s="23">
        <v>169</v>
      </c>
      <c r="R19" s="24">
        <v>0</v>
      </c>
      <c r="S19" s="18"/>
    </row>
    <row r="20" spans="1:19" ht="9.75" customHeight="1">
      <c r="A20" s="165" t="s">
        <v>23</v>
      </c>
      <c r="B20" s="166"/>
      <c r="C20" s="25"/>
      <c r="D20" s="26"/>
      <c r="E20" s="26"/>
      <c r="F20" s="26"/>
      <c r="G20" s="27"/>
      <c r="H20" s="28"/>
      <c r="I20" s="29"/>
      <c r="J20" s="3"/>
      <c r="K20" s="165" t="s">
        <v>79</v>
      </c>
      <c r="L20" s="166"/>
      <c r="M20" s="25"/>
      <c r="N20" s="26"/>
      <c r="O20" s="26"/>
      <c r="P20" s="26"/>
      <c r="Q20" s="27"/>
      <c r="R20" s="28"/>
      <c r="S20" s="29"/>
    </row>
    <row r="21" spans="1:19" ht="9.75" customHeight="1" thickBot="1">
      <c r="A21" s="165"/>
      <c r="B21" s="166"/>
      <c r="C21" s="30"/>
      <c r="D21" s="31"/>
      <c r="E21" s="31"/>
      <c r="F21" s="31"/>
      <c r="G21" s="45"/>
      <c r="H21" s="33"/>
      <c r="I21" s="157">
        <v>1</v>
      </c>
      <c r="J21" s="3"/>
      <c r="K21" s="165"/>
      <c r="L21" s="166"/>
      <c r="M21" s="30"/>
      <c r="N21" s="31"/>
      <c r="O21" s="31"/>
      <c r="P21" s="31"/>
      <c r="Q21" s="45"/>
      <c r="R21" s="33"/>
      <c r="S21" s="157">
        <v>0</v>
      </c>
    </row>
    <row r="22" spans="1:19" ht="15.75" customHeight="1" thickBot="1">
      <c r="A22" s="159">
        <v>17967</v>
      </c>
      <c r="B22" s="160"/>
      <c r="C22" s="34" t="s">
        <v>18</v>
      </c>
      <c r="D22" s="35">
        <v>310</v>
      </c>
      <c r="E22" s="36">
        <v>122</v>
      </c>
      <c r="F22" s="37">
        <v>6</v>
      </c>
      <c r="G22" s="38">
        <v>432</v>
      </c>
      <c r="H22" s="39">
        <v>2</v>
      </c>
      <c r="I22" s="158"/>
      <c r="J22" s="3"/>
      <c r="K22" s="159">
        <v>4431</v>
      </c>
      <c r="L22" s="160"/>
      <c r="M22" s="34" t="s">
        <v>18</v>
      </c>
      <c r="N22" s="35">
        <v>261</v>
      </c>
      <c r="O22" s="36">
        <v>104</v>
      </c>
      <c r="P22" s="37">
        <v>15</v>
      </c>
      <c r="Q22" s="38">
        <v>365</v>
      </c>
      <c r="R22" s="39">
        <v>0</v>
      </c>
      <c r="S22" s="158"/>
    </row>
    <row r="23" spans="1:19" ht="12.75" customHeight="1" thickTop="1">
      <c r="A23" s="167" t="s">
        <v>80</v>
      </c>
      <c r="B23" s="168"/>
      <c r="C23" s="40">
        <v>1</v>
      </c>
      <c r="D23" s="41">
        <v>133</v>
      </c>
      <c r="E23" s="42">
        <v>79</v>
      </c>
      <c r="F23" s="43">
        <v>4</v>
      </c>
      <c r="G23" s="44">
        <v>212</v>
      </c>
      <c r="H23" s="17">
        <v>1</v>
      </c>
      <c r="I23" s="18"/>
      <c r="J23" s="3"/>
      <c r="K23" s="167" t="s">
        <v>81</v>
      </c>
      <c r="L23" s="168"/>
      <c r="M23" s="12">
        <v>2</v>
      </c>
      <c r="N23" s="41">
        <v>137</v>
      </c>
      <c r="O23" s="42">
        <v>41</v>
      </c>
      <c r="P23" s="42">
        <v>8</v>
      </c>
      <c r="Q23" s="44">
        <v>178</v>
      </c>
      <c r="R23" s="17">
        <v>0</v>
      </c>
      <c r="S23" s="18"/>
    </row>
    <row r="24" spans="1:19" ht="12.75" customHeight="1">
      <c r="A24" s="163"/>
      <c r="B24" s="164"/>
      <c r="C24" s="19">
        <v>2</v>
      </c>
      <c r="D24" s="20">
        <v>138</v>
      </c>
      <c r="E24" s="21">
        <v>51</v>
      </c>
      <c r="F24" s="22">
        <v>9</v>
      </c>
      <c r="G24" s="23">
        <v>189</v>
      </c>
      <c r="H24" s="24">
        <v>0.5</v>
      </c>
      <c r="I24" s="18"/>
      <c r="J24" s="3"/>
      <c r="K24" s="163"/>
      <c r="L24" s="164"/>
      <c r="M24" s="19">
        <v>1</v>
      </c>
      <c r="N24" s="20">
        <v>146</v>
      </c>
      <c r="O24" s="21">
        <v>43</v>
      </c>
      <c r="P24" s="21">
        <v>9</v>
      </c>
      <c r="Q24" s="23">
        <v>189</v>
      </c>
      <c r="R24" s="24">
        <v>0.5</v>
      </c>
      <c r="S24" s="18"/>
    </row>
    <row r="25" spans="1:19" ht="9.75" customHeight="1">
      <c r="A25" s="165" t="s">
        <v>82</v>
      </c>
      <c r="B25" s="166"/>
      <c r="C25" s="25"/>
      <c r="D25" s="26"/>
      <c r="E25" s="26"/>
      <c r="F25" s="26"/>
      <c r="G25" s="27"/>
      <c r="H25" s="28"/>
      <c r="I25" s="29"/>
      <c r="J25" s="3"/>
      <c r="K25" s="165" t="s">
        <v>26</v>
      </c>
      <c r="L25" s="166"/>
      <c r="M25" s="25"/>
      <c r="N25" s="26"/>
      <c r="O25" s="26"/>
      <c r="P25" s="26"/>
      <c r="Q25" s="27"/>
      <c r="R25" s="28"/>
      <c r="S25" s="29"/>
    </row>
    <row r="26" spans="1:19" ht="9.75" customHeight="1" thickBot="1">
      <c r="A26" s="165"/>
      <c r="B26" s="166"/>
      <c r="C26" s="30"/>
      <c r="D26" s="31"/>
      <c r="E26" s="31"/>
      <c r="F26" s="31"/>
      <c r="G26" s="45"/>
      <c r="H26" s="33"/>
      <c r="I26" s="157">
        <v>1</v>
      </c>
      <c r="J26" s="3"/>
      <c r="K26" s="165"/>
      <c r="L26" s="166"/>
      <c r="M26" s="30"/>
      <c r="N26" s="31"/>
      <c r="O26" s="31"/>
      <c r="P26" s="31"/>
      <c r="Q26" s="45"/>
      <c r="R26" s="33"/>
      <c r="S26" s="157">
        <v>0</v>
      </c>
    </row>
    <row r="27" spans="1:19" ht="15.75" customHeight="1" thickBot="1">
      <c r="A27" s="159">
        <v>1180</v>
      </c>
      <c r="B27" s="160"/>
      <c r="C27" s="34" t="s">
        <v>18</v>
      </c>
      <c r="D27" s="35">
        <v>271</v>
      </c>
      <c r="E27" s="36">
        <v>130</v>
      </c>
      <c r="F27" s="37">
        <v>13</v>
      </c>
      <c r="G27" s="38">
        <v>401</v>
      </c>
      <c r="H27" s="39">
        <v>1.5</v>
      </c>
      <c r="I27" s="158"/>
      <c r="J27" s="3"/>
      <c r="K27" s="159">
        <v>21646</v>
      </c>
      <c r="L27" s="160"/>
      <c r="M27" s="34" t="s">
        <v>18</v>
      </c>
      <c r="N27" s="35">
        <v>283</v>
      </c>
      <c r="O27" s="36">
        <v>84</v>
      </c>
      <c r="P27" s="37">
        <v>17</v>
      </c>
      <c r="Q27" s="38">
        <v>367</v>
      </c>
      <c r="R27" s="39">
        <v>0.5</v>
      </c>
      <c r="S27" s="158"/>
    </row>
    <row r="28" spans="1:19" ht="12.75" customHeight="1" thickTop="1">
      <c r="A28" s="167" t="s">
        <v>72</v>
      </c>
      <c r="B28" s="168"/>
      <c r="C28" s="40">
        <v>1</v>
      </c>
      <c r="D28" s="41">
        <v>142</v>
      </c>
      <c r="E28" s="42">
        <v>53</v>
      </c>
      <c r="F28" s="43">
        <v>4</v>
      </c>
      <c r="G28" s="44">
        <v>195</v>
      </c>
      <c r="H28" s="17">
        <v>1</v>
      </c>
      <c r="I28" s="18"/>
      <c r="J28" s="3"/>
      <c r="K28" s="167" t="s">
        <v>83</v>
      </c>
      <c r="L28" s="168"/>
      <c r="M28" s="12">
        <v>2</v>
      </c>
      <c r="N28" s="41">
        <v>132</v>
      </c>
      <c r="O28" s="42">
        <v>52</v>
      </c>
      <c r="P28" s="42">
        <v>4</v>
      </c>
      <c r="Q28" s="44">
        <v>184</v>
      </c>
      <c r="R28" s="17">
        <v>0</v>
      </c>
      <c r="S28" s="18"/>
    </row>
    <row r="29" spans="1:19" ht="12.75" customHeight="1">
      <c r="A29" s="163"/>
      <c r="B29" s="164"/>
      <c r="C29" s="19">
        <v>2</v>
      </c>
      <c r="D29" s="20">
        <v>139</v>
      </c>
      <c r="E29" s="21">
        <v>66</v>
      </c>
      <c r="F29" s="22">
        <v>4</v>
      </c>
      <c r="G29" s="23">
        <v>205</v>
      </c>
      <c r="H29" s="24">
        <v>1</v>
      </c>
      <c r="I29" s="18"/>
      <c r="J29" s="3"/>
      <c r="K29" s="163"/>
      <c r="L29" s="164"/>
      <c r="M29" s="19">
        <v>1</v>
      </c>
      <c r="N29" s="20">
        <v>148</v>
      </c>
      <c r="O29" s="21">
        <v>45</v>
      </c>
      <c r="P29" s="21">
        <v>7</v>
      </c>
      <c r="Q29" s="23">
        <v>193</v>
      </c>
      <c r="R29" s="24">
        <v>0</v>
      </c>
      <c r="S29" s="18"/>
    </row>
    <row r="30" spans="1:19" ht="9.75" customHeight="1">
      <c r="A30" s="165" t="s">
        <v>84</v>
      </c>
      <c r="B30" s="166"/>
      <c r="C30" s="25"/>
      <c r="D30" s="26"/>
      <c r="E30" s="26"/>
      <c r="F30" s="26"/>
      <c r="G30" s="27"/>
      <c r="H30" s="28"/>
      <c r="I30" s="29"/>
      <c r="J30" s="3"/>
      <c r="K30" s="165" t="s">
        <v>41</v>
      </c>
      <c r="L30" s="166"/>
      <c r="M30" s="25"/>
      <c r="N30" s="26"/>
      <c r="O30" s="26"/>
      <c r="P30" s="26"/>
      <c r="Q30" s="27"/>
      <c r="R30" s="28"/>
      <c r="S30" s="29"/>
    </row>
    <row r="31" spans="1:19" ht="9.75" customHeight="1" thickBot="1">
      <c r="A31" s="165"/>
      <c r="B31" s="166"/>
      <c r="C31" s="30"/>
      <c r="D31" s="31"/>
      <c r="E31" s="31"/>
      <c r="F31" s="31"/>
      <c r="G31" s="45"/>
      <c r="H31" s="33"/>
      <c r="I31" s="157">
        <v>1</v>
      </c>
      <c r="J31" s="3"/>
      <c r="K31" s="165"/>
      <c r="L31" s="166"/>
      <c r="M31" s="30"/>
      <c r="N31" s="31"/>
      <c r="O31" s="31"/>
      <c r="P31" s="31"/>
      <c r="Q31" s="45"/>
      <c r="R31" s="33"/>
      <c r="S31" s="157">
        <v>0</v>
      </c>
    </row>
    <row r="32" spans="1:19" ht="15.75" customHeight="1" thickBot="1">
      <c r="A32" s="159">
        <v>18519</v>
      </c>
      <c r="B32" s="160"/>
      <c r="C32" s="34" t="s">
        <v>18</v>
      </c>
      <c r="D32" s="35">
        <v>281</v>
      </c>
      <c r="E32" s="36">
        <v>119</v>
      </c>
      <c r="F32" s="37">
        <v>8</v>
      </c>
      <c r="G32" s="38">
        <v>400</v>
      </c>
      <c r="H32" s="39">
        <v>2</v>
      </c>
      <c r="I32" s="158"/>
      <c r="J32" s="3"/>
      <c r="K32" s="159">
        <v>1314</v>
      </c>
      <c r="L32" s="160"/>
      <c r="M32" s="34" t="s">
        <v>18</v>
      </c>
      <c r="N32" s="35">
        <v>280</v>
      </c>
      <c r="O32" s="36">
        <v>97</v>
      </c>
      <c r="P32" s="37">
        <v>11</v>
      </c>
      <c r="Q32" s="38">
        <v>377</v>
      </c>
      <c r="R32" s="39">
        <v>0</v>
      </c>
      <c r="S32" s="158"/>
    </row>
    <row r="33" spans="1:19" ht="12.75" customHeight="1" thickTop="1">
      <c r="A33" s="167" t="s">
        <v>85</v>
      </c>
      <c r="B33" s="168"/>
      <c r="C33" s="40">
        <v>1</v>
      </c>
      <c r="D33" s="41">
        <v>145</v>
      </c>
      <c r="E33" s="42">
        <v>62</v>
      </c>
      <c r="F33" s="43">
        <v>2</v>
      </c>
      <c r="G33" s="44">
        <v>207</v>
      </c>
      <c r="H33" s="17">
        <v>1</v>
      </c>
      <c r="I33" s="18"/>
      <c r="J33" s="3"/>
      <c r="K33" s="167" t="s">
        <v>73</v>
      </c>
      <c r="L33" s="168"/>
      <c r="M33" s="12">
        <v>2</v>
      </c>
      <c r="N33" s="41">
        <v>134</v>
      </c>
      <c r="O33" s="42">
        <v>62</v>
      </c>
      <c r="P33" s="42">
        <v>3</v>
      </c>
      <c r="Q33" s="44">
        <v>196</v>
      </c>
      <c r="R33" s="17">
        <v>0</v>
      </c>
      <c r="S33" s="18"/>
    </row>
    <row r="34" spans="1:19" ht="12.75" customHeight="1">
      <c r="A34" s="163"/>
      <c r="B34" s="164"/>
      <c r="C34" s="19">
        <v>2</v>
      </c>
      <c r="D34" s="20">
        <v>145</v>
      </c>
      <c r="E34" s="21">
        <v>60</v>
      </c>
      <c r="F34" s="22">
        <v>7</v>
      </c>
      <c r="G34" s="23">
        <v>205</v>
      </c>
      <c r="H34" s="24">
        <v>0</v>
      </c>
      <c r="I34" s="18"/>
      <c r="J34" s="3"/>
      <c r="K34" s="163"/>
      <c r="L34" s="164"/>
      <c r="M34" s="19">
        <v>1</v>
      </c>
      <c r="N34" s="20">
        <v>156</v>
      </c>
      <c r="O34" s="21">
        <v>62</v>
      </c>
      <c r="P34" s="21">
        <v>2</v>
      </c>
      <c r="Q34" s="23">
        <v>218</v>
      </c>
      <c r="R34" s="24">
        <v>1</v>
      </c>
      <c r="S34" s="18"/>
    </row>
    <row r="35" spans="1:19" ht="9.75" customHeight="1">
      <c r="A35" s="165" t="s">
        <v>41</v>
      </c>
      <c r="B35" s="166"/>
      <c r="C35" s="25"/>
      <c r="D35" s="26"/>
      <c r="E35" s="26"/>
      <c r="F35" s="26"/>
      <c r="G35" s="27"/>
      <c r="H35" s="28"/>
      <c r="I35" s="29"/>
      <c r="J35" s="3"/>
      <c r="K35" s="165" t="s">
        <v>84</v>
      </c>
      <c r="L35" s="166"/>
      <c r="M35" s="25"/>
      <c r="N35" s="26"/>
      <c r="O35" s="26"/>
      <c r="P35" s="26"/>
      <c r="Q35" s="27"/>
      <c r="R35" s="28"/>
      <c r="S35" s="29"/>
    </row>
    <row r="36" spans="1:19" ht="9.75" customHeight="1" thickBot="1">
      <c r="A36" s="165"/>
      <c r="B36" s="166"/>
      <c r="C36" s="30"/>
      <c r="D36" s="31"/>
      <c r="E36" s="31"/>
      <c r="F36" s="31"/>
      <c r="G36" s="45"/>
      <c r="H36" s="33"/>
      <c r="I36" s="157">
        <v>0</v>
      </c>
      <c r="J36" s="3"/>
      <c r="K36" s="165"/>
      <c r="L36" s="166"/>
      <c r="M36" s="30"/>
      <c r="N36" s="31"/>
      <c r="O36" s="31"/>
      <c r="P36" s="31"/>
      <c r="Q36" s="45"/>
      <c r="R36" s="33"/>
      <c r="S36" s="157">
        <v>1</v>
      </c>
    </row>
    <row r="37" spans="1:19" ht="15.75" customHeight="1" thickBot="1">
      <c r="A37" s="159">
        <v>10206</v>
      </c>
      <c r="B37" s="160"/>
      <c r="C37" s="34" t="s">
        <v>18</v>
      </c>
      <c r="D37" s="35">
        <v>290</v>
      </c>
      <c r="E37" s="36">
        <v>122</v>
      </c>
      <c r="F37" s="37">
        <v>9</v>
      </c>
      <c r="G37" s="38">
        <v>412</v>
      </c>
      <c r="H37" s="39">
        <v>1</v>
      </c>
      <c r="I37" s="158"/>
      <c r="J37" s="3"/>
      <c r="K37" s="159">
        <v>17844</v>
      </c>
      <c r="L37" s="160"/>
      <c r="M37" s="34" t="s">
        <v>18</v>
      </c>
      <c r="N37" s="35">
        <v>290</v>
      </c>
      <c r="O37" s="36">
        <v>124</v>
      </c>
      <c r="P37" s="37">
        <v>5</v>
      </c>
      <c r="Q37" s="38">
        <v>414</v>
      </c>
      <c r="R37" s="39">
        <v>1</v>
      </c>
      <c r="S37" s="158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6">
        <v>6</v>
      </c>
      <c r="B39" s="47"/>
      <c r="C39" s="48" t="s">
        <v>42</v>
      </c>
      <c r="D39" s="49">
        <v>1730</v>
      </c>
      <c r="E39" s="50">
        <v>731</v>
      </c>
      <c r="F39" s="51">
        <v>44</v>
      </c>
      <c r="G39" s="52">
        <v>2461</v>
      </c>
      <c r="H39" s="52">
        <v>8.5</v>
      </c>
      <c r="I39" s="53">
        <v>2</v>
      </c>
      <c r="J39" s="3"/>
      <c r="K39" s="46">
        <v>6</v>
      </c>
      <c r="L39" s="47"/>
      <c r="M39" s="48" t="s">
        <v>42</v>
      </c>
      <c r="N39" s="49">
        <v>1680</v>
      </c>
      <c r="O39" s="50">
        <v>646</v>
      </c>
      <c r="P39" s="51">
        <v>64</v>
      </c>
      <c r="Q39" s="52">
        <v>2326</v>
      </c>
      <c r="R39" s="52">
        <v>3.5</v>
      </c>
      <c r="S39" s="53">
        <v>0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54"/>
      <c r="B41" s="55" t="s">
        <v>43</v>
      </c>
      <c r="C41" s="172" t="s">
        <v>86</v>
      </c>
      <c r="D41" s="172"/>
      <c r="E41" s="172"/>
      <c r="F41" s="3"/>
      <c r="G41" s="173" t="s">
        <v>45</v>
      </c>
      <c r="H41" s="174"/>
      <c r="I41" s="56">
        <v>6</v>
      </c>
      <c r="J41" s="3"/>
      <c r="K41" s="54"/>
      <c r="L41" s="55" t="s">
        <v>43</v>
      </c>
      <c r="M41" s="172"/>
      <c r="N41" s="172"/>
      <c r="O41" s="172"/>
      <c r="P41" s="3"/>
      <c r="Q41" s="173" t="s">
        <v>45</v>
      </c>
      <c r="R41" s="174"/>
      <c r="S41" s="56">
        <v>2</v>
      </c>
    </row>
    <row r="42" spans="1:19" ht="19.5" customHeight="1">
      <c r="A42" s="57"/>
      <c r="B42" s="58" t="s">
        <v>47</v>
      </c>
      <c r="C42" s="175"/>
      <c r="D42" s="175"/>
      <c r="E42" s="175"/>
      <c r="F42" s="59"/>
      <c r="G42" s="59"/>
      <c r="H42" s="59"/>
      <c r="I42" s="59"/>
      <c r="J42" s="59"/>
      <c r="K42" s="57"/>
      <c r="L42" s="58" t="s">
        <v>47</v>
      </c>
      <c r="M42" s="175"/>
      <c r="N42" s="175"/>
      <c r="O42" s="175"/>
      <c r="P42" s="60"/>
      <c r="Q42" s="61"/>
      <c r="R42" s="61"/>
      <c r="S42" s="61"/>
    </row>
    <row r="43" spans="1:19" ht="24.75" customHeight="1">
      <c r="A43" s="58" t="s">
        <v>48</v>
      </c>
      <c r="B43" s="58" t="s">
        <v>49</v>
      </c>
      <c r="C43" s="176"/>
      <c r="D43" s="176"/>
      <c r="E43" s="176"/>
      <c r="F43" s="176"/>
      <c r="G43" s="176"/>
      <c r="H43" s="176"/>
      <c r="I43" s="58"/>
      <c r="J43" s="58"/>
      <c r="K43" s="58" t="s">
        <v>50</v>
      </c>
      <c r="L43" s="177"/>
      <c r="M43" s="177"/>
      <c r="N43" s="62"/>
      <c r="O43" s="58" t="s">
        <v>47</v>
      </c>
      <c r="P43" s="178"/>
      <c r="Q43" s="178"/>
      <c r="R43" s="178"/>
      <c r="S43" s="178"/>
    </row>
    <row r="44" spans="1:19" ht="9.75" customHeight="1">
      <c r="A44" s="58"/>
      <c r="B44" s="58"/>
      <c r="C44" s="63"/>
      <c r="D44" s="63"/>
      <c r="E44" s="63"/>
      <c r="F44" s="63"/>
      <c r="G44" s="63"/>
      <c r="H44" s="63"/>
      <c r="I44" s="58"/>
      <c r="J44" s="58"/>
      <c r="K44" s="58"/>
      <c r="L44" s="64"/>
      <c r="M44" s="64"/>
      <c r="N44" s="62"/>
      <c r="O44" s="58"/>
      <c r="P44" s="63"/>
      <c r="Q44" s="63"/>
      <c r="R44" s="63"/>
      <c r="S44" s="63"/>
    </row>
    <row r="45" ht="30" customHeight="1">
      <c r="A45" s="65" t="s">
        <v>51</v>
      </c>
    </row>
    <row r="46" spans="2:11" ht="19.5" customHeight="1">
      <c r="B46" s="66" t="s">
        <v>52</v>
      </c>
      <c r="C46" s="179" t="s">
        <v>53</v>
      </c>
      <c r="D46" s="179"/>
      <c r="I46" s="66" t="s">
        <v>54</v>
      </c>
      <c r="J46" s="180">
        <v>18</v>
      </c>
      <c r="K46" s="180"/>
    </row>
    <row r="47" spans="2:19" ht="19.5" customHeight="1">
      <c r="B47" s="66" t="s">
        <v>55</v>
      </c>
      <c r="C47" s="169" t="s">
        <v>56</v>
      </c>
      <c r="D47" s="169"/>
      <c r="I47" s="66" t="s">
        <v>57</v>
      </c>
      <c r="J47" s="170">
        <v>2</v>
      </c>
      <c r="K47" s="170"/>
      <c r="P47" s="66" t="s">
        <v>58</v>
      </c>
      <c r="Q47" s="171"/>
      <c r="R47" s="171"/>
      <c r="S47" s="171"/>
    </row>
    <row r="48" ht="9.75" customHeight="1"/>
    <row r="49" spans="1:19" ht="15" customHeight="1">
      <c r="A49" s="181" t="s">
        <v>59</v>
      </c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3"/>
    </row>
    <row r="50" spans="1:19" ht="90" customHeight="1">
      <c r="A50" s="184"/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6"/>
    </row>
    <row r="51" ht="4.5" customHeight="1"/>
    <row r="52" spans="1:19" ht="15" customHeight="1">
      <c r="A52" s="187" t="s">
        <v>60</v>
      </c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9"/>
    </row>
    <row r="53" spans="1:19" ht="6.75" customHeight="1">
      <c r="A53" s="67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9"/>
    </row>
    <row r="54" spans="1:19" ht="18" customHeight="1">
      <c r="A54" s="70" t="s">
        <v>5</v>
      </c>
      <c r="B54" s="68"/>
      <c r="C54" s="68"/>
      <c r="D54" s="68"/>
      <c r="E54" s="68"/>
      <c r="F54" s="68"/>
      <c r="G54" s="68"/>
      <c r="H54" s="68"/>
      <c r="I54" s="68"/>
      <c r="J54" s="68"/>
      <c r="K54" s="71" t="s">
        <v>7</v>
      </c>
      <c r="L54" s="68"/>
      <c r="M54" s="68"/>
      <c r="N54" s="68"/>
      <c r="O54" s="68"/>
      <c r="P54" s="68"/>
      <c r="Q54" s="68"/>
      <c r="R54" s="68"/>
      <c r="S54" s="69"/>
    </row>
    <row r="55" spans="1:19" ht="18" customHeight="1">
      <c r="A55" s="72"/>
      <c r="B55" s="73" t="s">
        <v>61</v>
      </c>
      <c r="C55" s="74"/>
      <c r="D55" s="75"/>
      <c r="E55" s="73" t="s">
        <v>62</v>
      </c>
      <c r="F55" s="74"/>
      <c r="G55" s="74"/>
      <c r="H55" s="74"/>
      <c r="I55" s="75"/>
      <c r="J55" s="68"/>
      <c r="K55" s="76"/>
      <c r="L55" s="73" t="s">
        <v>61</v>
      </c>
      <c r="M55" s="74"/>
      <c r="N55" s="75"/>
      <c r="O55" s="73" t="s">
        <v>62</v>
      </c>
      <c r="P55" s="74"/>
      <c r="Q55" s="74"/>
      <c r="R55" s="74"/>
      <c r="S55" s="77"/>
    </row>
    <row r="56" spans="1:19" ht="18" customHeight="1">
      <c r="A56" s="78" t="s">
        <v>63</v>
      </c>
      <c r="B56" s="79" t="s">
        <v>64</v>
      </c>
      <c r="C56" s="80"/>
      <c r="D56" s="81" t="s">
        <v>65</v>
      </c>
      <c r="E56" s="79" t="s">
        <v>64</v>
      </c>
      <c r="F56" s="82"/>
      <c r="G56" s="82"/>
      <c r="H56" s="83"/>
      <c r="I56" s="81" t="s">
        <v>65</v>
      </c>
      <c r="J56" s="68"/>
      <c r="K56" s="84" t="s">
        <v>63</v>
      </c>
      <c r="L56" s="79" t="s">
        <v>64</v>
      </c>
      <c r="M56" s="80"/>
      <c r="N56" s="81" t="s">
        <v>65</v>
      </c>
      <c r="O56" s="79" t="s">
        <v>64</v>
      </c>
      <c r="P56" s="82"/>
      <c r="Q56" s="82"/>
      <c r="R56" s="83"/>
      <c r="S56" s="85" t="s">
        <v>65</v>
      </c>
    </row>
    <row r="57" spans="1:19" ht="18" customHeight="1">
      <c r="A57" s="86"/>
      <c r="B57" s="190"/>
      <c r="C57" s="191"/>
      <c r="D57" s="87"/>
      <c r="E57" s="190"/>
      <c r="F57" s="192"/>
      <c r="G57" s="192"/>
      <c r="H57" s="191"/>
      <c r="I57" s="87"/>
      <c r="J57" s="88"/>
      <c r="K57" s="89"/>
      <c r="L57" s="190"/>
      <c r="M57" s="191"/>
      <c r="N57" s="87"/>
      <c r="O57" s="190"/>
      <c r="P57" s="192"/>
      <c r="Q57" s="192"/>
      <c r="R57" s="191"/>
      <c r="S57" s="90"/>
    </row>
    <row r="58" spans="1:19" ht="18" customHeight="1">
      <c r="A58" s="86"/>
      <c r="B58" s="190"/>
      <c r="C58" s="191"/>
      <c r="D58" s="87"/>
      <c r="E58" s="190"/>
      <c r="F58" s="192"/>
      <c r="G58" s="192"/>
      <c r="H58" s="191"/>
      <c r="I58" s="87"/>
      <c r="J58" s="88"/>
      <c r="K58" s="89"/>
      <c r="L58" s="190"/>
      <c r="M58" s="191"/>
      <c r="N58" s="87"/>
      <c r="O58" s="190"/>
      <c r="P58" s="192"/>
      <c r="Q58" s="192"/>
      <c r="R58" s="191"/>
      <c r="S58" s="90"/>
    </row>
    <row r="59" spans="1:19" ht="11.25" customHeight="1">
      <c r="A59" s="91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3"/>
    </row>
    <row r="60" spans="1:19" ht="3.75" customHeight="1">
      <c r="A60" s="71"/>
      <c r="B60" s="68"/>
      <c r="C60" s="68"/>
      <c r="D60" s="68"/>
      <c r="E60" s="68"/>
      <c r="F60" s="68"/>
      <c r="G60" s="68"/>
      <c r="H60" s="68"/>
      <c r="I60" s="68"/>
      <c r="J60" s="68"/>
      <c r="K60" s="71"/>
      <c r="L60" s="68"/>
      <c r="M60" s="68"/>
      <c r="N60" s="68"/>
      <c r="O60" s="68"/>
      <c r="P60" s="68"/>
      <c r="Q60" s="68"/>
      <c r="R60" s="68"/>
      <c r="S60" s="68"/>
    </row>
    <row r="61" spans="1:19" ht="19.5" customHeight="1">
      <c r="A61" s="195" t="s">
        <v>66</v>
      </c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7"/>
    </row>
    <row r="62" spans="1:19" ht="90" customHeight="1">
      <c r="A62" s="198"/>
      <c r="B62" s="199"/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200"/>
    </row>
    <row r="63" ht="4.5" customHeight="1"/>
    <row r="64" spans="1:19" ht="15" customHeight="1">
      <c r="A64" s="181" t="s">
        <v>67</v>
      </c>
      <c r="B64" s="182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3"/>
    </row>
    <row r="65" spans="1:19" ht="90" customHeight="1">
      <c r="A65" s="184"/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6"/>
    </row>
    <row r="66" spans="1:8" ht="30" customHeight="1">
      <c r="A66" s="193" t="s">
        <v>68</v>
      </c>
      <c r="B66" s="193"/>
      <c r="C66" s="194"/>
      <c r="D66" s="194"/>
      <c r="E66" s="194"/>
      <c r="F66" s="194"/>
      <c r="G66" s="194"/>
      <c r="H66" s="194"/>
    </row>
  </sheetData>
  <sheetProtection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90" zoomScaleNormal="90" zoomScalePageLayoutView="0" workbookViewId="0" topLeftCell="A1">
      <selection activeCell="P21" sqref="P21"/>
    </sheetView>
  </sheetViews>
  <sheetFormatPr defaultColWidth="9.00390625" defaultRowHeight="12.75"/>
  <cols>
    <col min="1" max="1" width="10.75390625" style="62" customWidth="1"/>
    <col min="2" max="2" width="15.75390625" style="62" customWidth="1"/>
    <col min="3" max="3" width="5.75390625" style="62" customWidth="1"/>
    <col min="4" max="5" width="6.75390625" style="62" customWidth="1"/>
    <col min="6" max="6" width="4.75390625" style="62" customWidth="1"/>
    <col min="7" max="7" width="6.75390625" style="62" customWidth="1"/>
    <col min="8" max="8" width="6.25390625" style="62" customWidth="1"/>
    <col min="9" max="9" width="6.75390625" style="62" customWidth="1"/>
    <col min="10" max="10" width="1.75390625" style="62" customWidth="1"/>
    <col min="11" max="11" width="10.75390625" style="62" customWidth="1"/>
    <col min="12" max="12" width="15.75390625" style="62" customWidth="1"/>
    <col min="13" max="13" width="5.75390625" style="62" customWidth="1"/>
    <col min="14" max="15" width="6.75390625" style="62" customWidth="1"/>
    <col min="16" max="16" width="4.75390625" style="62" customWidth="1"/>
    <col min="17" max="17" width="6.75390625" style="62" customWidth="1"/>
    <col min="18" max="18" width="6.25390625" style="62" customWidth="1"/>
    <col min="19" max="19" width="6.75390625" style="62" customWidth="1"/>
    <col min="20" max="16384" width="9.125" style="62" customWidth="1"/>
  </cols>
  <sheetData>
    <row r="1" spans="2:19" ht="26.25">
      <c r="B1" s="204" t="s">
        <v>87</v>
      </c>
      <c r="C1" s="204"/>
      <c r="D1" s="206" t="s">
        <v>1</v>
      </c>
      <c r="E1" s="206"/>
      <c r="F1" s="206"/>
      <c r="G1" s="206"/>
      <c r="H1" s="206"/>
      <c r="I1" s="206"/>
      <c r="K1" s="95" t="s">
        <v>88</v>
      </c>
      <c r="L1" s="207" t="s">
        <v>89</v>
      </c>
      <c r="M1" s="207"/>
      <c r="N1" s="207"/>
      <c r="O1" s="208" t="s">
        <v>90</v>
      </c>
      <c r="P1" s="208"/>
      <c r="Q1" s="209" t="s">
        <v>91</v>
      </c>
      <c r="R1" s="209"/>
      <c r="S1" s="209"/>
    </row>
    <row r="2" spans="2:3" ht="6" customHeight="1" thickBot="1">
      <c r="B2" s="205"/>
      <c r="C2" s="205"/>
    </row>
    <row r="3" spans="1:19" ht="19.5" customHeight="1" thickBot="1">
      <c r="A3" s="96" t="s">
        <v>5</v>
      </c>
      <c r="B3" s="201" t="s">
        <v>92</v>
      </c>
      <c r="C3" s="202"/>
      <c r="D3" s="202"/>
      <c r="E3" s="202"/>
      <c r="F3" s="202"/>
      <c r="G3" s="202"/>
      <c r="H3" s="202"/>
      <c r="I3" s="203"/>
      <c r="K3" s="96" t="s">
        <v>7</v>
      </c>
      <c r="L3" s="201" t="s">
        <v>93</v>
      </c>
      <c r="M3" s="202"/>
      <c r="N3" s="202"/>
      <c r="O3" s="202"/>
      <c r="P3" s="202"/>
      <c r="Q3" s="202"/>
      <c r="R3" s="202"/>
      <c r="S3" s="203"/>
    </row>
    <row r="4" ht="4.5" customHeight="1" thickBot="1"/>
    <row r="5" spans="1:19" ht="12.75" customHeight="1">
      <c r="A5" s="221" t="s">
        <v>9</v>
      </c>
      <c r="B5" s="222"/>
      <c r="C5" s="223" t="s">
        <v>10</v>
      </c>
      <c r="D5" s="210" t="s">
        <v>11</v>
      </c>
      <c r="E5" s="211"/>
      <c r="F5" s="211"/>
      <c r="G5" s="212"/>
      <c r="H5" s="213" t="s">
        <v>13</v>
      </c>
      <c r="I5" s="214"/>
      <c r="K5" s="221" t="s">
        <v>9</v>
      </c>
      <c r="L5" s="222"/>
      <c r="M5" s="223" t="s">
        <v>10</v>
      </c>
      <c r="N5" s="210" t="s">
        <v>11</v>
      </c>
      <c r="O5" s="211"/>
      <c r="P5" s="211"/>
      <c r="Q5" s="212"/>
      <c r="R5" s="213" t="s">
        <v>13</v>
      </c>
      <c r="S5" s="214"/>
    </row>
    <row r="6" spans="1:19" ht="12.75" customHeight="1" thickBot="1">
      <c r="A6" s="215" t="s">
        <v>14</v>
      </c>
      <c r="B6" s="216"/>
      <c r="C6" s="224"/>
      <c r="D6" s="97" t="s">
        <v>15</v>
      </c>
      <c r="E6" s="98" t="s">
        <v>16</v>
      </c>
      <c r="F6" s="98" t="s">
        <v>17</v>
      </c>
      <c r="G6" s="99" t="s">
        <v>18</v>
      </c>
      <c r="H6" s="100" t="s">
        <v>12</v>
      </c>
      <c r="I6" s="101" t="s">
        <v>19</v>
      </c>
      <c r="K6" s="215" t="s">
        <v>14</v>
      </c>
      <c r="L6" s="216"/>
      <c r="M6" s="224"/>
      <c r="N6" s="97" t="s">
        <v>15</v>
      </c>
      <c r="O6" s="98" t="s">
        <v>16</v>
      </c>
      <c r="P6" s="98" t="s">
        <v>17</v>
      </c>
      <c r="Q6" s="99" t="s">
        <v>18</v>
      </c>
      <c r="R6" s="100" t="s">
        <v>12</v>
      </c>
      <c r="S6" s="101" t="s">
        <v>19</v>
      </c>
    </row>
    <row r="7" spans="1:12" ht="4.5" customHeight="1" thickBot="1">
      <c r="A7" s="102"/>
      <c r="B7" s="102"/>
      <c r="K7" s="102"/>
      <c r="L7" s="102"/>
    </row>
    <row r="8" spans="1:19" ht="12.75" customHeight="1">
      <c r="A8" s="217" t="s">
        <v>94</v>
      </c>
      <c r="B8" s="218"/>
      <c r="C8" s="103">
        <v>1</v>
      </c>
      <c r="D8" s="104">
        <v>144</v>
      </c>
      <c r="E8" s="105">
        <v>79</v>
      </c>
      <c r="F8" s="105">
        <v>6</v>
      </c>
      <c r="G8" s="106">
        <f>IF(AND(ISBLANK(D8),ISBLANK(E8)),"",D8+E8)</f>
        <v>223</v>
      </c>
      <c r="H8" s="107">
        <f>IF(OR(ISNUMBER($G8),ISNUMBER($Q8)),(SIGN(N($G8)-N($Q8))+1)/2,"")</f>
        <v>1</v>
      </c>
      <c r="I8" s="108"/>
      <c r="K8" s="217" t="s">
        <v>95</v>
      </c>
      <c r="L8" s="218"/>
      <c r="M8" s="103">
        <v>1</v>
      </c>
      <c r="N8" s="104">
        <v>134</v>
      </c>
      <c r="O8" s="105">
        <v>35</v>
      </c>
      <c r="P8" s="105">
        <v>7</v>
      </c>
      <c r="Q8" s="106">
        <f>IF(AND(ISBLANK(N8),ISBLANK(O8)),"",N8+O8)</f>
        <v>169</v>
      </c>
      <c r="R8" s="107">
        <f>IF(ISNUMBER($H8),1-$H8,"")</f>
        <v>0</v>
      </c>
      <c r="S8" s="108"/>
    </row>
    <row r="9" spans="1:19" ht="12.75" customHeight="1">
      <c r="A9" s="219"/>
      <c r="B9" s="220"/>
      <c r="C9" s="109">
        <v>2</v>
      </c>
      <c r="D9" s="110">
        <v>152</v>
      </c>
      <c r="E9" s="111">
        <v>70</v>
      </c>
      <c r="F9" s="111">
        <v>3</v>
      </c>
      <c r="G9" s="112">
        <f>IF(AND(ISBLANK(D9),ISBLANK(E9)),"",D9+E9)</f>
        <v>222</v>
      </c>
      <c r="H9" s="113">
        <f>IF(OR(ISNUMBER($G9),ISNUMBER($Q9)),(SIGN(N($G9)-N($Q9))+1)/2,"")</f>
        <v>1</v>
      </c>
      <c r="I9" s="108"/>
      <c r="K9" s="219"/>
      <c r="L9" s="220"/>
      <c r="M9" s="109">
        <v>2</v>
      </c>
      <c r="N9" s="110">
        <v>135</v>
      </c>
      <c r="O9" s="111">
        <v>53</v>
      </c>
      <c r="P9" s="111">
        <v>3</v>
      </c>
      <c r="Q9" s="112">
        <f>IF(AND(ISBLANK(N9),ISBLANK(O9)),"",N9+O9)</f>
        <v>188</v>
      </c>
      <c r="R9" s="113">
        <f>IF(ISNUMBER($H9),1-$H9,"")</f>
        <v>0</v>
      </c>
      <c r="S9" s="108"/>
    </row>
    <row r="10" spans="1:19" ht="12.75" customHeight="1" thickBot="1">
      <c r="A10" s="229" t="s">
        <v>96</v>
      </c>
      <c r="B10" s="230"/>
      <c r="C10" s="109">
        <v>3</v>
      </c>
      <c r="D10" s="110"/>
      <c r="E10" s="111"/>
      <c r="F10" s="111"/>
      <c r="G10" s="112">
        <f>IF(AND(ISBLANK(D10),ISBLANK(E10)),"",D10+E10)</f>
      </c>
      <c r="H10" s="113">
        <f>IF(OR(ISNUMBER($G10),ISNUMBER($Q10)),(SIGN(N($G10)-N($Q10))+1)/2,"")</f>
      </c>
      <c r="I10" s="108"/>
      <c r="K10" s="229" t="s">
        <v>97</v>
      </c>
      <c r="L10" s="230"/>
      <c r="M10" s="109">
        <v>3</v>
      </c>
      <c r="N10" s="110"/>
      <c r="O10" s="111"/>
      <c r="P10" s="111"/>
      <c r="Q10" s="112">
        <f>IF(AND(ISBLANK(N10),ISBLANK(O10)),"",N10+O10)</f>
      </c>
      <c r="R10" s="113">
        <f>IF(ISNUMBER($H10),1-$H10,"")</f>
      </c>
      <c r="S10" s="108"/>
    </row>
    <row r="11" spans="1:19" ht="12.75" customHeight="1">
      <c r="A11" s="231"/>
      <c r="B11" s="232"/>
      <c r="C11" s="114">
        <v>4</v>
      </c>
      <c r="D11" s="115"/>
      <c r="E11" s="116"/>
      <c r="F11" s="116"/>
      <c r="G11" s="117">
        <f>IF(AND(ISBLANK(D11),ISBLANK(E11)),"",D11+E11)</f>
      </c>
      <c r="H11" s="118">
        <f>IF(OR(ISNUMBER($G11),ISNUMBER($Q11)),(SIGN(N($G11)-N($Q11))+1)/2,"")</f>
      </c>
      <c r="I11" s="225">
        <f>IF(ISNUMBER(H12),(SIGN(1000*($H12-$R12)+$G12-$Q12)+1)/2,"")</f>
        <v>1</v>
      </c>
      <c r="K11" s="231"/>
      <c r="L11" s="232"/>
      <c r="M11" s="114">
        <v>4</v>
      </c>
      <c r="N11" s="115"/>
      <c r="O11" s="116"/>
      <c r="P11" s="116"/>
      <c r="Q11" s="117">
        <f>IF(AND(ISBLANK(N11),ISBLANK(O11)),"",N11+O11)</f>
      </c>
      <c r="R11" s="118">
        <f>IF(ISNUMBER($H11),1-$H11,"")</f>
      </c>
      <c r="S11" s="225">
        <f>IF(ISNUMBER($I11),1-$I11,"")</f>
        <v>0</v>
      </c>
    </row>
    <row r="12" spans="1:19" ht="15.75" customHeight="1" thickBot="1">
      <c r="A12" s="227">
        <v>1561</v>
      </c>
      <c r="B12" s="228"/>
      <c r="C12" s="119" t="s">
        <v>18</v>
      </c>
      <c r="D12" s="39">
        <f>IF(ISNUMBER($G12),SUM(D8:D11),"")</f>
        <v>296</v>
      </c>
      <c r="E12" s="120">
        <f>IF(ISNUMBER($G12),SUM(E8:E11),"")</f>
        <v>149</v>
      </c>
      <c r="F12" s="120">
        <f>IF(ISNUMBER($G12),SUM(F8:F11),"")</f>
        <v>9</v>
      </c>
      <c r="G12" s="121">
        <f>IF(SUM($G8:$G11)+SUM($Q8:$Q11)&gt;0,SUM(G8:G11),"")</f>
        <v>445</v>
      </c>
      <c r="H12" s="39">
        <f>IF(ISNUMBER($G12),SUM(H8:H11),"")</f>
        <v>2</v>
      </c>
      <c r="I12" s="226"/>
      <c r="K12" s="227">
        <v>24268</v>
      </c>
      <c r="L12" s="228"/>
      <c r="M12" s="119" t="s">
        <v>18</v>
      </c>
      <c r="N12" s="39">
        <f>IF(ISNUMBER($G12),SUM(N8:N11),"")</f>
        <v>269</v>
      </c>
      <c r="O12" s="120">
        <f>IF(ISNUMBER($G12),SUM(O8:O11),"")</f>
        <v>88</v>
      </c>
      <c r="P12" s="120">
        <f>IF(ISNUMBER($G12),SUM(P8:P11),"")</f>
        <v>10</v>
      </c>
      <c r="Q12" s="121">
        <f>IF(SUM($G8:$G11)+SUM($Q8:$Q11)&gt;0,SUM(Q8:Q11),"")</f>
        <v>357</v>
      </c>
      <c r="R12" s="39">
        <f>IF(ISNUMBER($G12),SUM(R8:R11),"")</f>
        <v>0</v>
      </c>
      <c r="S12" s="226"/>
    </row>
    <row r="13" spans="1:19" ht="12.75" customHeight="1">
      <c r="A13" s="217" t="s">
        <v>98</v>
      </c>
      <c r="B13" s="218"/>
      <c r="C13" s="103">
        <v>1</v>
      </c>
      <c r="D13" s="104">
        <v>145</v>
      </c>
      <c r="E13" s="105">
        <v>79</v>
      </c>
      <c r="F13" s="105">
        <v>2</v>
      </c>
      <c r="G13" s="106">
        <f>IF(AND(ISBLANK(D13),ISBLANK(E13)),"",D13+E13)</f>
        <v>224</v>
      </c>
      <c r="H13" s="107">
        <f>IF(OR(ISNUMBER($G13),ISNUMBER($Q13)),(SIGN(N($G13)-N($Q13))+1)/2,"")</f>
        <v>1</v>
      </c>
      <c r="I13" s="108"/>
      <c r="K13" s="217" t="s">
        <v>99</v>
      </c>
      <c r="L13" s="218"/>
      <c r="M13" s="103">
        <v>1</v>
      </c>
      <c r="N13" s="104">
        <v>147</v>
      </c>
      <c r="O13" s="105">
        <v>59</v>
      </c>
      <c r="P13" s="105">
        <v>6</v>
      </c>
      <c r="Q13" s="106">
        <f>IF(AND(ISBLANK(N13),ISBLANK(O13)),"",N13+O13)</f>
        <v>206</v>
      </c>
      <c r="R13" s="107">
        <f>IF(ISNUMBER($H13),1-$H13,"")</f>
        <v>0</v>
      </c>
      <c r="S13" s="108"/>
    </row>
    <row r="14" spans="1:19" ht="12.75" customHeight="1">
      <c r="A14" s="219"/>
      <c r="B14" s="220"/>
      <c r="C14" s="109">
        <v>2</v>
      </c>
      <c r="D14" s="110">
        <v>131</v>
      </c>
      <c r="E14" s="111">
        <v>62</v>
      </c>
      <c r="F14" s="111">
        <v>4</v>
      </c>
      <c r="G14" s="112">
        <f>IF(AND(ISBLANK(D14),ISBLANK(E14)),"",D14+E14)</f>
        <v>193</v>
      </c>
      <c r="H14" s="113">
        <f>IF(OR(ISNUMBER($G14),ISNUMBER($Q14)),(SIGN(N($G14)-N($Q14))+1)/2,"")</f>
        <v>0</v>
      </c>
      <c r="I14" s="108"/>
      <c r="K14" s="219"/>
      <c r="L14" s="220"/>
      <c r="M14" s="109">
        <v>2</v>
      </c>
      <c r="N14" s="110">
        <v>154</v>
      </c>
      <c r="O14" s="111">
        <v>70</v>
      </c>
      <c r="P14" s="111">
        <v>5</v>
      </c>
      <c r="Q14" s="112">
        <f>IF(AND(ISBLANK(N14),ISBLANK(O14)),"",N14+O14)</f>
        <v>224</v>
      </c>
      <c r="R14" s="113">
        <f>IF(ISNUMBER($H14),1-$H14,"")</f>
        <v>1</v>
      </c>
      <c r="S14" s="108"/>
    </row>
    <row r="15" spans="1:19" ht="12.75" customHeight="1" thickBot="1">
      <c r="A15" s="229" t="s">
        <v>100</v>
      </c>
      <c r="B15" s="230"/>
      <c r="C15" s="109">
        <v>3</v>
      </c>
      <c r="D15" s="110"/>
      <c r="E15" s="111"/>
      <c r="F15" s="111"/>
      <c r="G15" s="112">
        <f>IF(AND(ISBLANK(D15),ISBLANK(E15)),"",D15+E15)</f>
      </c>
      <c r="H15" s="113">
        <f>IF(OR(ISNUMBER($G15),ISNUMBER($Q15)),(SIGN(N($G15)-N($Q15))+1)/2,"")</f>
      </c>
      <c r="I15" s="108"/>
      <c r="K15" s="229" t="s">
        <v>100</v>
      </c>
      <c r="L15" s="230"/>
      <c r="M15" s="109">
        <v>3</v>
      </c>
      <c r="N15" s="110"/>
      <c r="O15" s="111"/>
      <c r="P15" s="111"/>
      <c r="Q15" s="112">
        <f>IF(AND(ISBLANK(N15),ISBLANK(O15)),"",N15+O15)</f>
      </c>
      <c r="R15" s="113">
        <f>IF(ISNUMBER($H15),1-$H15,"")</f>
      </c>
      <c r="S15" s="108"/>
    </row>
    <row r="16" spans="1:19" ht="12.75" customHeight="1">
      <c r="A16" s="231"/>
      <c r="B16" s="232"/>
      <c r="C16" s="114">
        <v>4</v>
      </c>
      <c r="D16" s="115"/>
      <c r="E16" s="116"/>
      <c r="F16" s="116"/>
      <c r="G16" s="117">
        <f>IF(AND(ISBLANK(D16),ISBLANK(E16)),"",D16+E16)</f>
      </c>
      <c r="H16" s="118">
        <f>IF(OR(ISNUMBER($G16),ISNUMBER($Q16)),(SIGN(N($G16)-N($Q16))+1)/2,"")</f>
      </c>
      <c r="I16" s="225">
        <f>IF(ISNUMBER(H17),(SIGN(1000*($H17-$R17)+$G17-$Q17)+1)/2,"")</f>
        <v>0</v>
      </c>
      <c r="K16" s="231"/>
      <c r="L16" s="232"/>
      <c r="M16" s="114">
        <v>4</v>
      </c>
      <c r="N16" s="115"/>
      <c r="O16" s="116"/>
      <c r="P16" s="116"/>
      <c r="Q16" s="117">
        <f>IF(AND(ISBLANK(N16),ISBLANK(O16)),"",N16+O16)</f>
      </c>
      <c r="R16" s="118">
        <f>IF(ISNUMBER($H16),1-$H16,"")</f>
      </c>
      <c r="S16" s="225">
        <f>IF(ISNUMBER($I16),1-$I16,"")</f>
        <v>1</v>
      </c>
    </row>
    <row r="17" spans="1:19" ht="15.75" customHeight="1" thickBot="1">
      <c r="A17" s="227">
        <v>797</v>
      </c>
      <c r="B17" s="228"/>
      <c r="C17" s="119" t="s">
        <v>18</v>
      </c>
      <c r="D17" s="39">
        <f>IF(ISNUMBER($G17),SUM(D13:D16),"")</f>
        <v>276</v>
      </c>
      <c r="E17" s="120">
        <f>IF(ISNUMBER($G17),SUM(E13:E16),"")</f>
        <v>141</v>
      </c>
      <c r="F17" s="120">
        <f>IF(ISNUMBER($G17),SUM(F13:F16),"")</f>
        <v>6</v>
      </c>
      <c r="G17" s="121">
        <f>IF(SUM($G13:$G16)+SUM($Q13:$Q16)&gt;0,SUM(G13:G16),"")</f>
        <v>417</v>
      </c>
      <c r="H17" s="39">
        <f>IF(ISNUMBER($G17),SUM(H13:H16),"")</f>
        <v>1</v>
      </c>
      <c r="I17" s="226"/>
      <c r="K17" s="227">
        <v>16206</v>
      </c>
      <c r="L17" s="228"/>
      <c r="M17" s="119" t="s">
        <v>18</v>
      </c>
      <c r="N17" s="39">
        <f>IF(ISNUMBER($G17),SUM(N13:N16),"")</f>
        <v>301</v>
      </c>
      <c r="O17" s="120">
        <f>IF(ISNUMBER($G17),SUM(O13:O16),"")</f>
        <v>129</v>
      </c>
      <c r="P17" s="120">
        <f>IF(ISNUMBER($G17),SUM(P13:P16),"")</f>
        <v>11</v>
      </c>
      <c r="Q17" s="121">
        <f>IF(SUM($G13:$G16)+SUM($Q13:$Q16)&gt;0,SUM(Q13:Q16),"")</f>
        <v>430</v>
      </c>
      <c r="R17" s="39">
        <f>IF(ISNUMBER($G17),SUM(R13:R16),"")</f>
        <v>1</v>
      </c>
      <c r="S17" s="226"/>
    </row>
    <row r="18" spans="1:19" ht="12.75" customHeight="1">
      <c r="A18" s="217" t="s">
        <v>94</v>
      </c>
      <c r="B18" s="218"/>
      <c r="C18" s="103">
        <v>1</v>
      </c>
      <c r="D18" s="104">
        <v>146</v>
      </c>
      <c r="E18" s="105">
        <v>80</v>
      </c>
      <c r="F18" s="105">
        <v>2</v>
      </c>
      <c r="G18" s="106">
        <f>IF(AND(ISBLANK(D18),ISBLANK(E18)),"",D18+E18)</f>
        <v>226</v>
      </c>
      <c r="H18" s="107">
        <f>IF(OR(ISNUMBER($G18),ISNUMBER($Q18)),(SIGN(N($G18)-N($Q18))+1)/2,"")</f>
        <v>1</v>
      </c>
      <c r="I18" s="108"/>
      <c r="K18" s="217" t="s">
        <v>101</v>
      </c>
      <c r="L18" s="218"/>
      <c r="M18" s="103">
        <v>1</v>
      </c>
      <c r="N18" s="104">
        <v>144</v>
      </c>
      <c r="O18" s="105">
        <v>51</v>
      </c>
      <c r="P18" s="105">
        <v>2</v>
      </c>
      <c r="Q18" s="106">
        <f>IF(AND(ISBLANK(N18),ISBLANK(O18)),"",N18+O18)</f>
        <v>195</v>
      </c>
      <c r="R18" s="107">
        <f>IF(ISNUMBER($H18),1-$H18,"")</f>
        <v>0</v>
      </c>
      <c r="S18" s="108"/>
    </row>
    <row r="19" spans="1:19" ht="12.75" customHeight="1">
      <c r="A19" s="219"/>
      <c r="B19" s="220"/>
      <c r="C19" s="109">
        <v>2</v>
      </c>
      <c r="D19" s="110">
        <v>154</v>
      </c>
      <c r="E19" s="111">
        <v>86</v>
      </c>
      <c r="F19" s="111">
        <v>2</v>
      </c>
      <c r="G19" s="112">
        <f>IF(AND(ISBLANK(D19),ISBLANK(E19)),"",D19+E19)</f>
        <v>240</v>
      </c>
      <c r="H19" s="113">
        <f>IF(OR(ISNUMBER($G19),ISNUMBER($Q19)),(SIGN(N($G19)-N($Q19))+1)/2,"")</f>
        <v>1</v>
      </c>
      <c r="I19" s="108"/>
      <c r="K19" s="219"/>
      <c r="L19" s="220"/>
      <c r="M19" s="109">
        <v>2</v>
      </c>
      <c r="N19" s="110">
        <v>133</v>
      </c>
      <c r="O19" s="111">
        <v>60</v>
      </c>
      <c r="P19" s="111">
        <v>5</v>
      </c>
      <c r="Q19" s="112">
        <f>IF(AND(ISBLANK(N19),ISBLANK(O19)),"",N19+O19)</f>
        <v>193</v>
      </c>
      <c r="R19" s="113">
        <f>IF(ISNUMBER($H19),1-$H19,"")</f>
        <v>0</v>
      </c>
      <c r="S19" s="108"/>
    </row>
    <row r="20" spans="1:19" ht="12.75" customHeight="1" thickBot="1">
      <c r="A20" s="229" t="s">
        <v>102</v>
      </c>
      <c r="B20" s="230"/>
      <c r="C20" s="109">
        <v>3</v>
      </c>
      <c r="D20" s="110"/>
      <c r="E20" s="111"/>
      <c r="F20" s="111"/>
      <c r="G20" s="112">
        <f>IF(AND(ISBLANK(D20),ISBLANK(E20)),"",D20+E20)</f>
      </c>
      <c r="H20" s="113">
        <f>IF(OR(ISNUMBER($G20),ISNUMBER($Q20)),(SIGN(N($G20)-N($Q20))+1)/2,"")</f>
      </c>
      <c r="I20" s="108"/>
      <c r="K20" s="229" t="s">
        <v>103</v>
      </c>
      <c r="L20" s="230"/>
      <c r="M20" s="109">
        <v>3</v>
      </c>
      <c r="N20" s="110"/>
      <c r="O20" s="111"/>
      <c r="P20" s="111"/>
      <c r="Q20" s="112">
        <f>IF(AND(ISBLANK(N20),ISBLANK(O20)),"",N20+O20)</f>
      </c>
      <c r="R20" s="113">
        <f>IF(ISNUMBER($H20),1-$H20,"")</f>
      </c>
      <c r="S20" s="108"/>
    </row>
    <row r="21" spans="1:19" ht="12.75" customHeight="1">
      <c r="A21" s="231"/>
      <c r="B21" s="232"/>
      <c r="C21" s="114">
        <v>4</v>
      </c>
      <c r="D21" s="115"/>
      <c r="E21" s="116"/>
      <c r="F21" s="116"/>
      <c r="G21" s="117">
        <f>IF(AND(ISBLANK(D21),ISBLANK(E21)),"",D21+E21)</f>
      </c>
      <c r="H21" s="118">
        <f>IF(OR(ISNUMBER($G21),ISNUMBER($Q21)),(SIGN(N($G21)-N($Q21))+1)/2,"")</f>
      </c>
      <c r="I21" s="225">
        <f>IF(ISNUMBER(H22),(SIGN(1000*($H22-$R22)+$G22-$Q22)+1)/2,"")</f>
        <v>1</v>
      </c>
      <c r="K21" s="231"/>
      <c r="L21" s="232"/>
      <c r="M21" s="114">
        <v>4</v>
      </c>
      <c r="N21" s="115"/>
      <c r="O21" s="116"/>
      <c r="P21" s="116"/>
      <c r="Q21" s="117">
        <f>IF(AND(ISBLANK(N21),ISBLANK(O21)),"",N21+O21)</f>
      </c>
      <c r="R21" s="118">
        <f>IF(ISNUMBER($H21),1-$H21,"")</f>
      </c>
      <c r="S21" s="225">
        <f>IF(ISNUMBER($I21),1-$I21,"")</f>
        <v>0</v>
      </c>
    </row>
    <row r="22" spans="1:19" ht="15.75" customHeight="1" thickBot="1">
      <c r="A22" s="227">
        <v>803</v>
      </c>
      <c r="B22" s="228"/>
      <c r="C22" s="119" t="s">
        <v>18</v>
      </c>
      <c r="D22" s="39">
        <f>IF(ISNUMBER($G22),SUM(D18:D21),"")</f>
        <v>300</v>
      </c>
      <c r="E22" s="120">
        <f>IF(ISNUMBER($G22),SUM(E18:E21),"")</f>
        <v>166</v>
      </c>
      <c r="F22" s="120">
        <f>IF(ISNUMBER($G22),SUM(F18:F21),"")</f>
        <v>4</v>
      </c>
      <c r="G22" s="121">
        <f>IF(SUM($G18:$G21)+SUM($Q18:$Q21)&gt;0,SUM(G18:G21),"")</f>
        <v>466</v>
      </c>
      <c r="H22" s="39">
        <f>IF(ISNUMBER($G22),SUM(H18:H21),"")</f>
        <v>2</v>
      </c>
      <c r="I22" s="226"/>
      <c r="K22" s="227">
        <v>15516</v>
      </c>
      <c r="L22" s="228"/>
      <c r="M22" s="119" t="s">
        <v>18</v>
      </c>
      <c r="N22" s="39">
        <f>IF(ISNUMBER($G22),SUM(N18:N21),"")</f>
        <v>277</v>
      </c>
      <c r="O22" s="120">
        <f>IF(ISNUMBER($G22),SUM(O18:O21),"")</f>
        <v>111</v>
      </c>
      <c r="P22" s="120">
        <f>IF(ISNUMBER($G22),SUM(P18:P21),"")</f>
        <v>7</v>
      </c>
      <c r="Q22" s="121">
        <f>IF(SUM($G18:$G21)+SUM($Q18:$Q21)&gt;0,SUM(Q18:Q21),"")</f>
        <v>388</v>
      </c>
      <c r="R22" s="39">
        <f>IF(ISNUMBER($G22),SUM(R18:R21),"")</f>
        <v>0</v>
      </c>
      <c r="S22" s="226"/>
    </row>
    <row r="23" spans="1:19" ht="12.75" customHeight="1">
      <c r="A23" s="217" t="s">
        <v>104</v>
      </c>
      <c r="B23" s="218"/>
      <c r="C23" s="103">
        <v>1</v>
      </c>
      <c r="D23" s="104">
        <v>148</v>
      </c>
      <c r="E23" s="105">
        <v>84</v>
      </c>
      <c r="F23" s="105">
        <v>2</v>
      </c>
      <c r="G23" s="106">
        <f>IF(AND(ISBLANK(D23),ISBLANK(E23)),"",D23+E23)</f>
        <v>232</v>
      </c>
      <c r="H23" s="107">
        <f>IF(OR(ISNUMBER($G23),ISNUMBER($Q23)),(SIGN(N($G23)-N($Q23))+1)/2,"")</f>
        <v>1</v>
      </c>
      <c r="I23" s="108"/>
      <c r="K23" s="217" t="s">
        <v>105</v>
      </c>
      <c r="L23" s="218"/>
      <c r="M23" s="103">
        <v>1</v>
      </c>
      <c r="N23" s="104">
        <v>143</v>
      </c>
      <c r="O23" s="105">
        <v>72</v>
      </c>
      <c r="P23" s="105">
        <v>6</v>
      </c>
      <c r="Q23" s="106">
        <f>IF(AND(ISBLANK(N23),ISBLANK(O23)),"",N23+O23)</f>
        <v>215</v>
      </c>
      <c r="R23" s="107">
        <f>IF(ISNUMBER($H23),1-$H23,"")</f>
        <v>0</v>
      </c>
      <c r="S23" s="108"/>
    </row>
    <row r="24" spans="1:19" ht="12.75" customHeight="1">
      <c r="A24" s="219"/>
      <c r="B24" s="220"/>
      <c r="C24" s="109">
        <v>2</v>
      </c>
      <c r="D24" s="110">
        <v>140</v>
      </c>
      <c r="E24" s="111">
        <v>71</v>
      </c>
      <c r="F24" s="111">
        <v>5</v>
      </c>
      <c r="G24" s="112">
        <f>IF(AND(ISBLANK(D24),ISBLANK(E24)),"",D24+E24)</f>
        <v>211</v>
      </c>
      <c r="H24" s="113">
        <f>IF(OR(ISNUMBER($G24),ISNUMBER($Q24)),(SIGN(N($G24)-N($Q24))+1)/2,"")</f>
        <v>1</v>
      </c>
      <c r="I24" s="108"/>
      <c r="K24" s="219"/>
      <c r="L24" s="220"/>
      <c r="M24" s="109">
        <v>2</v>
      </c>
      <c r="N24" s="110">
        <v>133</v>
      </c>
      <c r="O24" s="111">
        <v>63</v>
      </c>
      <c r="P24" s="111">
        <v>3</v>
      </c>
      <c r="Q24" s="112">
        <f>IF(AND(ISBLANK(N24),ISBLANK(O24)),"",N24+O24)</f>
        <v>196</v>
      </c>
      <c r="R24" s="113">
        <f>IF(ISNUMBER($H24),1-$H24,"")</f>
        <v>0</v>
      </c>
      <c r="S24" s="108"/>
    </row>
    <row r="25" spans="1:19" ht="12.75" customHeight="1" thickBot="1">
      <c r="A25" s="229" t="s">
        <v>106</v>
      </c>
      <c r="B25" s="230"/>
      <c r="C25" s="109">
        <v>3</v>
      </c>
      <c r="D25" s="110"/>
      <c r="E25" s="111"/>
      <c r="F25" s="111"/>
      <c r="G25" s="112">
        <f>IF(AND(ISBLANK(D25),ISBLANK(E25)),"",D25+E25)</f>
      </c>
      <c r="H25" s="113">
        <f>IF(OR(ISNUMBER($G25),ISNUMBER($Q25)),(SIGN(N($G25)-N($Q25))+1)/2,"")</f>
      </c>
      <c r="I25" s="108"/>
      <c r="K25" s="229" t="s">
        <v>107</v>
      </c>
      <c r="L25" s="230"/>
      <c r="M25" s="109">
        <v>3</v>
      </c>
      <c r="N25" s="110"/>
      <c r="O25" s="111"/>
      <c r="P25" s="111"/>
      <c r="Q25" s="112">
        <f>IF(AND(ISBLANK(N25),ISBLANK(O25)),"",N25+O25)</f>
      </c>
      <c r="R25" s="113">
        <f>IF(ISNUMBER($H25),1-$H25,"")</f>
      </c>
      <c r="S25" s="108"/>
    </row>
    <row r="26" spans="1:19" ht="12.75" customHeight="1">
      <c r="A26" s="231"/>
      <c r="B26" s="232"/>
      <c r="C26" s="114">
        <v>4</v>
      </c>
      <c r="D26" s="115"/>
      <c r="E26" s="116"/>
      <c r="F26" s="116"/>
      <c r="G26" s="117">
        <f>IF(AND(ISBLANK(D26),ISBLANK(E26)),"",D26+E26)</f>
      </c>
      <c r="H26" s="118">
        <f>IF(OR(ISNUMBER($G26),ISNUMBER($Q26)),(SIGN(N($G26)-N($Q26))+1)/2,"")</f>
      </c>
      <c r="I26" s="225">
        <f>IF(ISNUMBER(H27),(SIGN(1000*($H27-$R27)+$G27-$Q27)+1)/2,"")</f>
        <v>1</v>
      </c>
      <c r="K26" s="231"/>
      <c r="L26" s="232"/>
      <c r="M26" s="114">
        <v>4</v>
      </c>
      <c r="N26" s="115"/>
      <c r="O26" s="116"/>
      <c r="P26" s="116"/>
      <c r="Q26" s="117">
        <f>IF(AND(ISBLANK(N26),ISBLANK(O26)),"",N26+O26)</f>
      </c>
      <c r="R26" s="118">
        <f>IF(ISNUMBER($H26),1-$H26,"")</f>
      </c>
      <c r="S26" s="225">
        <f>IF(ISNUMBER($I26),1-$I26,"")</f>
        <v>0</v>
      </c>
    </row>
    <row r="27" spans="1:19" ht="15.75" customHeight="1" thickBot="1">
      <c r="A27" s="227">
        <v>21760</v>
      </c>
      <c r="B27" s="228"/>
      <c r="C27" s="119" t="s">
        <v>18</v>
      </c>
      <c r="D27" s="39">
        <f>IF(ISNUMBER($G27),SUM(D23:D26),"")</f>
        <v>288</v>
      </c>
      <c r="E27" s="120">
        <f>IF(ISNUMBER($G27),SUM(E23:E26),"")</f>
        <v>155</v>
      </c>
      <c r="F27" s="120">
        <f>IF(ISNUMBER($G27),SUM(F23:F26),"")</f>
        <v>7</v>
      </c>
      <c r="G27" s="121">
        <f>IF(SUM($G23:$G26)+SUM($Q23:$Q26)&gt;0,SUM(G23:G26),"")</f>
        <v>443</v>
      </c>
      <c r="H27" s="39">
        <f>IF(ISNUMBER($G27),SUM(H23:H26),"")</f>
        <v>2</v>
      </c>
      <c r="I27" s="226"/>
      <c r="K27" s="227">
        <v>1282</v>
      </c>
      <c r="L27" s="228"/>
      <c r="M27" s="119" t="s">
        <v>18</v>
      </c>
      <c r="N27" s="39">
        <f>IF(ISNUMBER($G27),SUM(N23:N26),"")</f>
        <v>276</v>
      </c>
      <c r="O27" s="120">
        <f>IF(ISNUMBER($G27),SUM(O23:O26),"")</f>
        <v>135</v>
      </c>
      <c r="P27" s="120">
        <f>IF(ISNUMBER($G27),SUM(P23:P26),"")</f>
        <v>9</v>
      </c>
      <c r="Q27" s="121">
        <f>IF(SUM($G23:$G26)+SUM($Q23:$Q26)&gt;0,SUM(Q23:Q26),"")</f>
        <v>411</v>
      </c>
      <c r="R27" s="39">
        <f>IF(ISNUMBER($G27),SUM(R23:R26),"")</f>
        <v>0</v>
      </c>
      <c r="S27" s="226"/>
    </row>
    <row r="28" spans="1:19" ht="12.75" customHeight="1">
      <c r="A28" s="217" t="s">
        <v>108</v>
      </c>
      <c r="B28" s="218"/>
      <c r="C28" s="103">
        <v>1</v>
      </c>
      <c r="D28" s="104">
        <v>150</v>
      </c>
      <c r="E28" s="105">
        <v>53</v>
      </c>
      <c r="F28" s="105">
        <v>7</v>
      </c>
      <c r="G28" s="106">
        <f>IF(AND(ISBLANK(D28),ISBLANK(E28)),"",D28+E28)</f>
        <v>203</v>
      </c>
      <c r="H28" s="107">
        <f>IF(OR(ISNUMBER($G28),ISNUMBER($Q28)),(SIGN(N($G28)-N($Q28))+1)/2,"")</f>
        <v>1</v>
      </c>
      <c r="I28" s="108"/>
      <c r="K28" s="217" t="s">
        <v>99</v>
      </c>
      <c r="L28" s="218"/>
      <c r="M28" s="103">
        <v>1</v>
      </c>
      <c r="N28" s="104">
        <v>133</v>
      </c>
      <c r="O28" s="105">
        <v>62</v>
      </c>
      <c r="P28" s="105">
        <v>4</v>
      </c>
      <c r="Q28" s="106">
        <f>IF(AND(ISBLANK(N28),ISBLANK(O28)),"",N28+O28)</f>
        <v>195</v>
      </c>
      <c r="R28" s="107">
        <f>IF(ISNUMBER($H28),1-$H28,"")</f>
        <v>0</v>
      </c>
      <c r="S28" s="108"/>
    </row>
    <row r="29" spans="1:19" ht="12.75" customHeight="1">
      <c r="A29" s="219"/>
      <c r="B29" s="220"/>
      <c r="C29" s="109">
        <v>2</v>
      </c>
      <c r="D29" s="110">
        <v>147</v>
      </c>
      <c r="E29" s="111">
        <v>71</v>
      </c>
      <c r="F29" s="111">
        <v>3</v>
      </c>
      <c r="G29" s="112">
        <f>IF(AND(ISBLANK(D29),ISBLANK(E29)),"",D29+E29)</f>
        <v>218</v>
      </c>
      <c r="H29" s="113">
        <f>IF(OR(ISNUMBER($G29),ISNUMBER($Q29)),(SIGN(N($G29)-N($Q29))+1)/2,"")</f>
        <v>1</v>
      </c>
      <c r="I29" s="108"/>
      <c r="K29" s="219"/>
      <c r="L29" s="220"/>
      <c r="M29" s="109">
        <v>2</v>
      </c>
      <c r="N29" s="110">
        <v>154</v>
      </c>
      <c r="O29" s="111">
        <v>54</v>
      </c>
      <c r="P29" s="111">
        <v>3</v>
      </c>
      <c r="Q29" s="112">
        <f>IF(AND(ISBLANK(N29),ISBLANK(O29)),"",N29+O29)</f>
        <v>208</v>
      </c>
      <c r="R29" s="113">
        <f>IF(ISNUMBER($H29),1-$H29,"")</f>
        <v>0</v>
      </c>
      <c r="S29" s="108"/>
    </row>
    <row r="30" spans="1:19" ht="12.75" customHeight="1" thickBot="1">
      <c r="A30" s="229" t="s">
        <v>109</v>
      </c>
      <c r="B30" s="230"/>
      <c r="C30" s="109">
        <v>3</v>
      </c>
      <c r="D30" s="110"/>
      <c r="E30" s="111"/>
      <c r="F30" s="111"/>
      <c r="G30" s="112">
        <f>IF(AND(ISBLANK(D30),ISBLANK(E30)),"",D30+E30)</f>
      </c>
      <c r="H30" s="113">
        <f>IF(OR(ISNUMBER($G30),ISNUMBER($Q30)),(SIGN(N($G30)-N($Q30))+1)/2,"")</f>
      </c>
      <c r="I30" s="108"/>
      <c r="K30" s="229" t="s">
        <v>110</v>
      </c>
      <c r="L30" s="230"/>
      <c r="M30" s="109">
        <v>3</v>
      </c>
      <c r="N30" s="110"/>
      <c r="O30" s="111"/>
      <c r="P30" s="111"/>
      <c r="Q30" s="112">
        <f>IF(AND(ISBLANK(N30),ISBLANK(O30)),"",N30+O30)</f>
      </c>
      <c r="R30" s="113">
        <f>IF(ISNUMBER($H30),1-$H30,"")</f>
      </c>
      <c r="S30" s="108"/>
    </row>
    <row r="31" spans="1:19" ht="12.75" customHeight="1">
      <c r="A31" s="231"/>
      <c r="B31" s="232"/>
      <c r="C31" s="114">
        <v>4</v>
      </c>
      <c r="D31" s="115"/>
      <c r="E31" s="116"/>
      <c r="F31" s="116"/>
      <c r="G31" s="117">
        <f>IF(AND(ISBLANK(D31),ISBLANK(E31)),"",D31+E31)</f>
      </c>
      <c r="H31" s="118">
        <f>IF(OR(ISNUMBER($G31),ISNUMBER($Q31)),(SIGN(N($G31)-N($Q31))+1)/2,"")</f>
      </c>
      <c r="I31" s="225">
        <f>IF(ISNUMBER(H32),(SIGN(1000*($H32-$R32)+$G32-$Q32)+1)/2,"")</f>
        <v>1</v>
      </c>
      <c r="K31" s="231"/>
      <c r="L31" s="232"/>
      <c r="M31" s="114">
        <v>4</v>
      </c>
      <c r="N31" s="115"/>
      <c r="O31" s="116"/>
      <c r="P31" s="116"/>
      <c r="Q31" s="117">
        <f>IF(AND(ISBLANK(N31),ISBLANK(O31)),"",N31+O31)</f>
      </c>
      <c r="R31" s="118">
        <f>IF(ISNUMBER($H31),1-$H31,"")</f>
      </c>
      <c r="S31" s="225">
        <f>IF(ISNUMBER($I31),1-$I31,"")</f>
        <v>0</v>
      </c>
    </row>
    <row r="32" spans="1:19" ht="15.75" customHeight="1" thickBot="1">
      <c r="A32" s="227">
        <v>10138</v>
      </c>
      <c r="B32" s="228"/>
      <c r="C32" s="119" t="s">
        <v>18</v>
      </c>
      <c r="D32" s="39">
        <f>IF(ISNUMBER($G32),SUM(D28:D31),"")</f>
        <v>297</v>
      </c>
      <c r="E32" s="120">
        <f>IF(ISNUMBER($G32),SUM(E28:E31),"")</f>
        <v>124</v>
      </c>
      <c r="F32" s="120">
        <f>IF(ISNUMBER($G32),SUM(F28:F31),"")</f>
        <v>10</v>
      </c>
      <c r="G32" s="121">
        <f>IF(SUM($G28:$G31)+SUM($Q28:$Q31)&gt;0,SUM(G28:G31),"")</f>
        <v>421</v>
      </c>
      <c r="H32" s="39">
        <f>IF(ISNUMBER($G32),SUM(H28:H31),"")</f>
        <v>2</v>
      </c>
      <c r="I32" s="226"/>
      <c r="K32" s="227">
        <v>1263</v>
      </c>
      <c r="L32" s="228"/>
      <c r="M32" s="119" t="s">
        <v>18</v>
      </c>
      <c r="N32" s="39">
        <f>IF(ISNUMBER($G32),SUM(N28:N31),"")</f>
        <v>287</v>
      </c>
      <c r="O32" s="120">
        <f>IF(ISNUMBER($G32),SUM(O28:O31),"")</f>
        <v>116</v>
      </c>
      <c r="P32" s="120">
        <f>IF(ISNUMBER($G32),SUM(P28:P31),"")</f>
        <v>7</v>
      </c>
      <c r="Q32" s="121">
        <f>IF(SUM($G28:$G31)+SUM($Q28:$Q31)&gt;0,SUM(Q28:Q31),"")</f>
        <v>403</v>
      </c>
      <c r="R32" s="39">
        <f>IF(ISNUMBER($G32),SUM(R28:R31),"")</f>
        <v>0</v>
      </c>
      <c r="S32" s="226"/>
    </row>
    <row r="33" spans="1:19" ht="12.75" customHeight="1">
      <c r="A33" s="217" t="s">
        <v>111</v>
      </c>
      <c r="B33" s="218"/>
      <c r="C33" s="103">
        <v>1</v>
      </c>
      <c r="D33" s="104">
        <v>141</v>
      </c>
      <c r="E33" s="105">
        <v>53</v>
      </c>
      <c r="F33" s="105">
        <v>4</v>
      </c>
      <c r="G33" s="106">
        <f>IF(AND(ISBLANK(D33),ISBLANK(E33)),"",D33+E33)</f>
        <v>194</v>
      </c>
      <c r="H33" s="107">
        <f>IF(OR(ISNUMBER($G33),ISNUMBER($Q33)),(SIGN(N($G33)-N($Q33))+1)/2,"")</f>
        <v>0</v>
      </c>
      <c r="I33" s="108"/>
      <c r="K33" s="217" t="s">
        <v>112</v>
      </c>
      <c r="L33" s="218"/>
      <c r="M33" s="103">
        <v>1</v>
      </c>
      <c r="N33" s="104">
        <v>143</v>
      </c>
      <c r="O33" s="105">
        <v>69</v>
      </c>
      <c r="P33" s="105">
        <v>7</v>
      </c>
      <c r="Q33" s="106">
        <f>IF(AND(ISBLANK(N33),ISBLANK(O33)),"",N33+O33)</f>
        <v>212</v>
      </c>
      <c r="R33" s="107">
        <f>IF(ISNUMBER($H33),1-$H33,"")</f>
        <v>1</v>
      </c>
      <c r="S33" s="108"/>
    </row>
    <row r="34" spans="1:19" ht="12.75" customHeight="1">
      <c r="A34" s="219"/>
      <c r="B34" s="220"/>
      <c r="C34" s="109">
        <v>2</v>
      </c>
      <c r="D34" s="110">
        <v>140</v>
      </c>
      <c r="E34" s="111">
        <v>83</v>
      </c>
      <c r="F34" s="111">
        <v>3</v>
      </c>
      <c r="G34" s="112">
        <f>IF(AND(ISBLANK(D34),ISBLANK(E34)),"",D34+E34)</f>
        <v>223</v>
      </c>
      <c r="H34" s="113">
        <f>IF(OR(ISNUMBER($G34),ISNUMBER($Q34)),(SIGN(N($G34)-N($Q34))+1)/2,"")</f>
        <v>1</v>
      </c>
      <c r="I34" s="108"/>
      <c r="K34" s="219"/>
      <c r="L34" s="220"/>
      <c r="M34" s="109">
        <v>2</v>
      </c>
      <c r="N34" s="110">
        <v>139</v>
      </c>
      <c r="O34" s="111">
        <v>71</v>
      </c>
      <c r="P34" s="111">
        <v>3</v>
      </c>
      <c r="Q34" s="112">
        <f>IF(AND(ISBLANK(N34),ISBLANK(O34)),"",N34+O34)</f>
        <v>210</v>
      </c>
      <c r="R34" s="113">
        <f>IF(ISNUMBER($H34),1-$H34,"")</f>
        <v>0</v>
      </c>
      <c r="S34" s="108"/>
    </row>
    <row r="35" spans="1:19" ht="12.75" customHeight="1" thickBot="1">
      <c r="A35" s="229" t="s">
        <v>113</v>
      </c>
      <c r="B35" s="230"/>
      <c r="C35" s="109">
        <v>3</v>
      </c>
      <c r="D35" s="110"/>
      <c r="E35" s="111"/>
      <c r="F35" s="111"/>
      <c r="G35" s="112">
        <f>IF(AND(ISBLANK(D35),ISBLANK(E35)),"",D35+E35)</f>
      </c>
      <c r="H35" s="113">
        <f>IF(OR(ISNUMBER($G35),ISNUMBER($Q35)),(SIGN(N($G35)-N($Q35))+1)/2,"")</f>
      </c>
      <c r="I35" s="108"/>
      <c r="K35" s="229" t="s">
        <v>109</v>
      </c>
      <c r="L35" s="230"/>
      <c r="M35" s="109">
        <v>3</v>
      </c>
      <c r="N35" s="110"/>
      <c r="O35" s="111"/>
      <c r="P35" s="111"/>
      <c r="Q35" s="112">
        <f>IF(AND(ISBLANK(N35),ISBLANK(O35)),"",N35+O35)</f>
      </c>
      <c r="R35" s="113">
        <f>IF(ISNUMBER($H35),1-$H35,"")</f>
      </c>
      <c r="S35" s="108"/>
    </row>
    <row r="36" spans="1:19" ht="12.75" customHeight="1">
      <c r="A36" s="231"/>
      <c r="B36" s="232"/>
      <c r="C36" s="114">
        <v>4</v>
      </c>
      <c r="D36" s="115"/>
      <c r="E36" s="116"/>
      <c r="F36" s="116"/>
      <c r="G36" s="117">
        <f>IF(AND(ISBLANK(D36),ISBLANK(E36)),"",D36+E36)</f>
      </c>
      <c r="H36" s="118">
        <f>IF(OR(ISNUMBER($G36),ISNUMBER($Q36)),(SIGN(N($G36)-N($Q36))+1)/2,"")</f>
      </c>
      <c r="I36" s="225">
        <f>IF(ISNUMBER(H37),(SIGN(1000*($H37-$R37)+$G37-$Q37)+1)/2,"")</f>
        <v>0</v>
      </c>
      <c r="K36" s="231"/>
      <c r="L36" s="232"/>
      <c r="M36" s="114">
        <v>4</v>
      </c>
      <c r="N36" s="115"/>
      <c r="O36" s="116"/>
      <c r="P36" s="116"/>
      <c r="Q36" s="117">
        <f>IF(AND(ISBLANK(N36),ISBLANK(O36)),"",N36+O36)</f>
      </c>
      <c r="R36" s="118">
        <f>IF(ISNUMBER($H36),1-$H36,"")</f>
      </c>
      <c r="S36" s="225">
        <f>IF(ISNUMBER($I36),1-$I36,"")</f>
        <v>1</v>
      </c>
    </row>
    <row r="37" spans="1:19" ht="15.75" customHeight="1" thickBot="1">
      <c r="A37" s="227">
        <v>15222</v>
      </c>
      <c r="B37" s="228"/>
      <c r="C37" s="119" t="s">
        <v>18</v>
      </c>
      <c r="D37" s="39">
        <f>IF(ISNUMBER($G37),SUM(D33:D36),"")</f>
        <v>281</v>
      </c>
      <c r="E37" s="120">
        <f>IF(ISNUMBER($G37),SUM(E33:E36),"")</f>
        <v>136</v>
      </c>
      <c r="F37" s="120">
        <f>IF(ISNUMBER($G37),SUM(F33:F36),"")</f>
        <v>7</v>
      </c>
      <c r="G37" s="121">
        <f>IF(SUM($G33:$G36)+SUM($Q33:$Q36)&gt;0,SUM(G33:G36),"")</f>
        <v>417</v>
      </c>
      <c r="H37" s="39">
        <f>IF(ISNUMBER($G37),SUM(H33:H36),"")</f>
        <v>1</v>
      </c>
      <c r="I37" s="226"/>
      <c r="K37" s="227">
        <v>15519</v>
      </c>
      <c r="L37" s="228"/>
      <c r="M37" s="119" t="s">
        <v>18</v>
      </c>
      <c r="N37" s="39">
        <f>IF(ISNUMBER($G37),SUM(N33:N36),"")</f>
        <v>282</v>
      </c>
      <c r="O37" s="120">
        <f>IF(ISNUMBER($G37),SUM(O33:O36),"")</f>
        <v>140</v>
      </c>
      <c r="P37" s="120">
        <f>IF(ISNUMBER($G37),SUM(P33:P36),"")</f>
        <v>10</v>
      </c>
      <c r="Q37" s="121">
        <f>IF(SUM($G33:$G36)+SUM($Q33:$Q36)&gt;0,SUM(Q33:Q36),"")</f>
        <v>422</v>
      </c>
      <c r="R37" s="39">
        <f>IF(ISNUMBER($G37),SUM(R33:R36),"")</f>
        <v>1</v>
      </c>
      <c r="S37" s="226"/>
    </row>
    <row r="38" ht="4.5" customHeight="1" thickBot="1"/>
    <row r="39" spans="1:19" ht="19.5" customHeight="1" thickBot="1">
      <c r="A39" s="122"/>
      <c r="B39" s="123"/>
      <c r="C39" s="124" t="s">
        <v>42</v>
      </c>
      <c r="D39" s="125">
        <f>IF(ISNUMBER($G39),SUM(D12,D17,D22,D27,D32,D37),"")</f>
        <v>1738</v>
      </c>
      <c r="E39" s="126">
        <f>IF(ISNUMBER($G39),SUM(E12,E17,E22,E27,E32,E37),"")</f>
        <v>871</v>
      </c>
      <c r="F39" s="126">
        <f>IF(ISNUMBER($G39),SUM(F12,F17,F22,F27,F32,F37),"")</f>
        <v>43</v>
      </c>
      <c r="G39" s="127">
        <f>IF(SUM($G$8:$G$37)+SUM($Q$8:$Q$37)&gt;0,SUM(G12,G17,G22,G27,G32,G37),"")</f>
        <v>2609</v>
      </c>
      <c r="H39" s="128">
        <f>IF(SUM($G$8:$G$37)+SUM($Q$8:$Q$37)&gt;0,SUM(H12,H17,H22,H27,H32,H37),"")</f>
        <v>10</v>
      </c>
      <c r="I39" s="129">
        <f>IF(ISNUMBER($G39),(SIGN($G39-$Q39)+1)/IF(COUNT(I$11,I$16,I$21,I$26,I$31,I$36)&gt;3,1,2),"")</f>
        <v>2</v>
      </c>
      <c r="K39" s="122"/>
      <c r="L39" s="123"/>
      <c r="M39" s="124" t="s">
        <v>42</v>
      </c>
      <c r="N39" s="125">
        <f>IF(ISNUMBER($G39),SUM(N12,N17,N22,N27,N32,N37),"")</f>
        <v>1692</v>
      </c>
      <c r="O39" s="126">
        <f>IF(ISNUMBER($G39),SUM(O12,O17,O22,O27,O32,O37),"")</f>
        <v>719</v>
      </c>
      <c r="P39" s="126">
        <f>IF(ISNUMBER($G39),SUM(P12,P17,P22,P27,P32,P37),"")</f>
        <v>54</v>
      </c>
      <c r="Q39" s="127">
        <f>IF(SUM($G$8:$G$37)+SUM($Q$8:$Q$37)&gt;0,SUM(Q12,Q17,Q22,Q27,Q32,Q37),"")</f>
        <v>2411</v>
      </c>
      <c r="R39" s="128">
        <f>IF(SUM($G$8:$G$37)+SUM($Q$8:$Q$37)&gt;0,SUM(R12,R17,R22,R27,R32,R37),"")</f>
        <v>2</v>
      </c>
      <c r="S39" s="129">
        <f>IF(ISNUMBER($I39),IF(COUNT(S$11,S$16,S$21,S$26,S$31,S$36)&gt;3,2,1)-$I39,"")</f>
        <v>0</v>
      </c>
    </row>
    <row r="40" ht="4.5" customHeight="1" thickBot="1"/>
    <row r="41" spans="1:19" ht="18" customHeight="1" thickBot="1">
      <c r="A41" s="57"/>
      <c r="B41" s="58" t="s">
        <v>43</v>
      </c>
      <c r="C41" s="237" t="s">
        <v>114</v>
      </c>
      <c r="D41" s="237"/>
      <c r="E41" s="237"/>
      <c r="G41" s="238"/>
      <c r="H41" s="238"/>
      <c r="I41" s="130">
        <f>IF(ISNUMBER(I$39),SUM(I11,I16,I21,I26,I31,I36,I39),"")</f>
        <v>6</v>
      </c>
      <c r="K41" s="57"/>
      <c r="L41" s="58" t="s">
        <v>43</v>
      </c>
      <c r="M41" s="237" t="s">
        <v>115</v>
      </c>
      <c r="N41" s="237"/>
      <c r="O41" s="237"/>
      <c r="Q41" s="238" t="s">
        <v>45</v>
      </c>
      <c r="R41" s="238"/>
      <c r="S41" s="130">
        <f>IF(ISNUMBER(S$39),SUM(S11,S16,S21,S26,S31,S36,S39),"")</f>
        <v>2</v>
      </c>
    </row>
    <row r="42" spans="1:19" ht="18" customHeight="1">
      <c r="A42" s="57"/>
      <c r="B42" s="58" t="s">
        <v>47</v>
      </c>
      <c r="C42" s="175"/>
      <c r="D42" s="175"/>
      <c r="E42" s="175"/>
      <c r="G42" s="131"/>
      <c r="H42" s="131"/>
      <c r="I42" s="131"/>
      <c r="K42" s="57"/>
      <c r="L42" s="58" t="s">
        <v>47</v>
      </c>
      <c r="M42" s="175"/>
      <c r="N42" s="175"/>
      <c r="O42" s="175"/>
      <c r="Q42" s="131"/>
      <c r="R42" s="131"/>
      <c r="S42" s="131"/>
    </row>
    <row r="43" spans="1:19" ht="19.5" customHeight="1">
      <c r="A43" s="58" t="s">
        <v>48</v>
      </c>
      <c r="B43" s="58" t="s">
        <v>49</v>
      </c>
      <c r="C43" s="178"/>
      <c r="D43" s="178"/>
      <c r="E43" s="178"/>
      <c r="F43" s="178"/>
      <c r="G43" s="178"/>
      <c r="H43" s="178"/>
      <c r="I43" s="58"/>
      <c r="J43" s="58"/>
      <c r="K43" s="58" t="s">
        <v>50</v>
      </c>
      <c r="L43" s="239"/>
      <c r="M43" s="239"/>
      <c r="O43" s="58" t="s">
        <v>47</v>
      </c>
      <c r="P43" s="178"/>
      <c r="Q43" s="178"/>
      <c r="R43" s="178"/>
      <c r="S43" s="178"/>
    </row>
    <row r="44" spans="5:8" ht="9.75" customHeight="1">
      <c r="E44" s="57"/>
      <c r="H44" s="57"/>
    </row>
    <row r="45" ht="30" customHeight="1">
      <c r="A45" s="132" t="str">
        <f>"Technické podmínky utkání:   "&amp;$B$3&amp;IF(ISBLANK($B$3),""," – ")&amp;$L$3</f>
        <v>Technické podmínky utkání:   VSK ČVUT Praha  A – SK Uhelné sklady Praha  B</v>
      </c>
    </row>
    <row r="46" spans="2:11" ht="19.5" customHeight="1">
      <c r="B46" s="95" t="s">
        <v>116</v>
      </c>
      <c r="C46" s="240">
        <v>0.7291666666666666</v>
      </c>
      <c r="D46" s="241"/>
      <c r="I46" s="95" t="s">
        <v>117</v>
      </c>
      <c r="J46" s="241">
        <v>20</v>
      </c>
      <c r="K46" s="241"/>
    </row>
    <row r="47" spans="2:19" ht="19.5" customHeight="1">
      <c r="B47" s="95" t="s">
        <v>118</v>
      </c>
      <c r="C47" s="233">
        <v>0.9166666666666666</v>
      </c>
      <c r="D47" s="234"/>
      <c r="I47" s="95" t="s">
        <v>119</v>
      </c>
      <c r="J47" s="234">
        <v>4</v>
      </c>
      <c r="K47" s="234"/>
      <c r="P47" s="95" t="s">
        <v>120</v>
      </c>
      <c r="Q47" s="235">
        <v>43317</v>
      </c>
      <c r="R47" s="236"/>
      <c r="S47" s="236"/>
    </row>
    <row r="48" ht="9.75" customHeight="1"/>
    <row r="49" spans="1:19" ht="15" customHeight="1">
      <c r="A49" s="187" t="s">
        <v>59</v>
      </c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9"/>
    </row>
    <row r="50" spans="1:19" ht="81" customHeight="1">
      <c r="A50" s="242"/>
      <c r="B50" s="243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4"/>
    </row>
    <row r="51" ht="4.5" customHeight="1"/>
    <row r="52" spans="1:19" ht="15" customHeight="1">
      <c r="A52" s="187" t="s">
        <v>60</v>
      </c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9"/>
    </row>
    <row r="53" spans="1:19" ht="6" customHeight="1">
      <c r="A53" s="67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9"/>
    </row>
    <row r="54" spans="1:19" ht="21" customHeight="1">
      <c r="A54" s="70" t="s">
        <v>5</v>
      </c>
      <c r="B54" s="68"/>
      <c r="C54" s="68"/>
      <c r="D54" s="68"/>
      <c r="E54" s="68"/>
      <c r="F54" s="68"/>
      <c r="G54" s="68"/>
      <c r="H54" s="68"/>
      <c r="I54" s="68"/>
      <c r="J54" s="68"/>
      <c r="K54" s="71" t="s">
        <v>7</v>
      </c>
      <c r="L54" s="68"/>
      <c r="M54" s="68"/>
      <c r="N54" s="68"/>
      <c r="O54" s="68"/>
      <c r="P54" s="68"/>
      <c r="Q54" s="68"/>
      <c r="R54" s="68"/>
      <c r="S54" s="69"/>
    </row>
    <row r="55" spans="1:19" ht="21" customHeight="1">
      <c r="A55" s="72"/>
      <c r="B55" s="73" t="s">
        <v>61</v>
      </c>
      <c r="C55" s="74"/>
      <c r="D55" s="75"/>
      <c r="E55" s="73" t="s">
        <v>62</v>
      </c>
      <c r="F55" s="74"/>
      <c r="G55" s="74"/>
      <c r="H55" s="74"/>
      <c r="I55" s="75"/>
      <c r="J55" s="68"/>
      <c r="K55" s="76"/>
      <c r="L55" s="73" t="s">
        <v>61</v>
      </c>
      <c r="M55" s="74"/>
      <c r="N55" s="75"/>
      <c r="O55" s="73" t="s">
        <v>62</v>
      </c>
      <c r="P55" s="74"/>
      <c r="Q55" s="74"/>
      <c r="R55" s="74"/>
      <c r="S55" s="77"/>
    </row>
    <row r="56" spans="1:19" ht="21" customHeight="1">
      <c r="A56" s="78" t="s">
        <v>63</v>
      </c>
      <c r="B56" s="79" t="s">
        <v>64</v>
      </c>
      <c r="C56" s="80"/>
      <c r="D56" s="81" t="s">
        <v>65</v>
      </c>
      <c r="E56" s="79" t="s">
        <v>64</v>
      </c>
      <c r="F56" s="82"/>
      <c r="G56" s="82"/>
      <c r="H56" s="83"/>
      <c r="I56" s="81" t="s">
        <v>65</v>
      </c>
      <c r="J56" s="68"/>
      <c r="K56" s="84" t="s">
        <v>63</v>
      </c>
      <c r="L56" s="79" t="s">
        <v>64</v>
      </c>
      <c r="M56" s="80"/>
      <c r="N56" s="81" t="s">
        <v>65</v>
      </c>
      <c r="O56" s="79" t="s">
        <v>64</v>
      </c>
      <c r="P56" s="82"/>
      <c r="Q56" s="82"/>
      <c r="R56" s="83"/>
      <c r="S56" s="85" t="s">
        <v>65</v>
      </c>
    </row>
    <row r="57" spans="1:19" ht="21" customHeight="1">
      <c r="A57" s="86"/>
      <c r="B57" s="190"/>
      <c r="C57" s="191"/>
      <c r="D57" s="133"/>
      <c r="E57" s="190"/>
      <c r="F57" s="192"/>
      <c r="G57" s="192"/>
      <c r="H57" s="191"/>
      <c r="I57" s="133"/>
      <c r="J57" s="68"/>
      <c r="K57" s="89"/>
      <c r="L57" s="190"/>
      <c r="M57" s="191"/>
      <c r="N57" s="133"/>
      <c r="O57" s="190"/>
      <c r="P57" s="192"/>
      <c r="Q57" s="192"/>
      <c r="R57" s="191"/>
      <c r="S57" s="134"/>
    </row>
    <row r="58" spans="1:19" ht="21" customHeight="1">
      <c r="A58" s="86"/>
      <c r="B58" s="190"/>
      <c r="C58" s="191"/>
      <c r="D58" s="133"/>
      <c r="E58" s="190"/>
      <c r="F58" s="192"/>
      <c r="G58" s="192"/>
      <c r="H58" s="191"/>
      <c r="I58" s="133"/>
      <c r="J58" s="68"/>
      <c r="K58" s="89"/>
      <c r="L58" s="190"/>
      <c r="M58" s="191"/>
      <c r="N58" s="133"/>
      <c r="O58" s="190"/>
      <c r="P58" s="192"/>
      <c r="Q58" s="192"/>
      <c r="R58" s="191"/>
      <c r="S58" s="134"/>
    </row>
    <row r="59" spans="1:19" ht="12" customHeight="1">
      <c r="A59" s="91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3"/>
    </row>
    <row r="60" ht="4.5" customHeight="1"/>
    <row r="61" spans="1:19" ht="15" customHeight="1">
      <c r="A61" s="246" t="s">
        <v>66</v>
      </c>
      <c r="B61" s="247"/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8"/>
    </row>
    <row r="62" spans="1:19" ht="81" customHeight="1">
      <c r="A62" s="249"/>
      <c r="B62" s="250"/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250"/>
      <c r="S62" s="251"/>
    </row>
    <row r="63" ht="4.5" customHeight="1"/>
    <row r="64" spans="1:19" ht="15" customHeight="1">
      <c r="A64" s="187" t="s">
        <v>67</v>
      </c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9"/>
    </row>
    <row r="65" spans="1:19" ht="81" customHeight="1">
      <c r="A65" s="242"/>
      <c r="B65" s="243"/>
      <c r="C65" s="243"/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4"/>
    </row>
    <row r="66" spans="1:8" ht="30" customHeight="1">
      <c r="A66" s="135"/>
      <c r="B66" s="136" t="s">
        <v>121</v>
      </c>
      <c r="C66" s="245"/>
      <c r="D66" s="245"/>
      <c r="E66" s="245"/>
      <c r="F66" s="245"/>
      <c r="G66" s="245"/>
      <c r="H66" s="245"/>
    </row>
  </sheetData>
  <sheetProtection password="FC6B" sheet="1" objects="1" scenarios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B3:I3"/>
    <mergeCell ref="L3:S3"/>
    <mergeCell ref="B1:C2"/>
    <mergeCell ref="D1:I1"/>
    <mergeCell ref="L1:N1"/>
    <mergeCell ref="O1:P1"/>
    <mergeCell ref="Q1:S1"/>
  </mergeCells>
  <dataValidations count="1">
    <dataValidation type="whole" allowBlank="1" showInputMessage="1" showErrorMessage="1" sqref="A57:A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144" t="s">
        <v>0</v>
      </c>
      <c r="C1" s="144"/>
      <c r="D1" s="146" t="s">
        <v>1</v>
      </c>
      <c r="E1" s="146"/>
      <c r="F1" s="146"/>
      <c r="G1" s="146"/>
      <c r="H1" s="146"/>
      <c r="I1" s="146"/>
      <c r="K1" s="1" t="s">
        <v>2</v>
      </c>
      <c r="L1" s="147" t="s">
        <v>122</v>
      </c>
      <c r="M1" s="147"/>
      <c r="N1" s="147"/>
      <c r="O1" s="148" t="s">
        <v>4</v>
      </c>
      <c r="P1" s="148"/>
      <c r="Q1" s="149">
        <v>43020</v>
      </c>
      <c r="R1" s="149"/>
      <c r="S1" s="149"/>
    </row>
    <row r="2" spans="2:3" ht="9.75" customHeight="1" thickBot="1">
      <c r="B2" s="145"/>
      <c r="C2" s="145"/>
    </row>
    <row r="3" spans="1:19" ht="18.75" thickBot="1">
      <c r="A3" s="2" t="s">
        <v>5</v>
      </c>
      <c r="B3" s="150" t="s">
        <v>123</v>
      </c>
      <c r="C3" s="151"/>
      <c r="D3" s="151"/>
      <c r="E3" s="151"/>
      <c r="F3" s="151"/>
      <c r="G3" s="151"/>
      <c r="H3" s="151"/>
      <c r="I3" s="152"/>
      <c r="J3" s="3"/>
      <c r="K3" s="2" t="s">
        <v>7</v>
      </c>
      <c r="L3" s="150" t="s">
        <v>124</v>
      </c>
      <c r="M3" s="151"/>
      <c r="N3" s="151"/>
      <c r="O3" s="151"/>
      <c r="P3" s="151"/>
      <c r="Q3" s="151"/>
      <c r="R3" s="151"/>
      <c r="S3" s="152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153" t="s">
        <v>9</v>
      </c>
      <c r="B5" s="154"/>
      <c r="C5" s="155" t="s">
        <v>10</v>
      </c>
      <c r="D5" s="139" t="s">
        <v>11</v>
      </c>
      <c r="E5" s="140"/>
      <c r="F5" s="140"/>
      <c r="G5" s="141"/>
      <c r="H5" s="4" t="s">
        <v>12</v>
      </c>
      <c r="I5" s="5" t="s">
        <v>13</v>
      </c>
      <c r="J5" s="3"/>
      <c r="K5" s="153" t="s">
        <v>9</v>
      </c>
      <c r="L5" s="154"/>
      <c r="M5" s="155" t="s">
        <v>10</v>
      </c>
      <c r="N5" s="139" t="s">
        <v>11</v>
      </c>
      <c r="O5" s="140"/>
      <c r="P5" s="140"/>
      <c r="Q5" s="141"/>
      <c r="R5" s="4" t="s">
        <v>12</v>
      </c>
      <c r="S5" s="5" t="s">
        <v>13</v>
      </c>
    </row>
    <row r="6" spans="1:19" ht="12.75" customHeight="1">
      <c r="A6" s="142" t="s">
        <v>14</v>
      </c>
      <c r="B6" s="143"/>
      <c r="C6" s="156"/>
      <c r="D6" s="6" t="s">
        <v>15</v>
      </c>
      <c r="E6" s="7" t="s">
        <v>16</v>
      </c>
      <c r="F6" s="7" t="s">
        <v>17</v>
      </c>
      <c r="G6" s="8" t="s">
        <v>18</v>
      </c>
      <c r="H6" s="9" t="s">
        <v>13</v>
      </c>
      <c r="I6" s="10" t="s">
        <v>19</v>
      </c>
      <c r="J6" s="3"/>
      <c r="K6" s="142" t="s">
        <v>14</v>
      </c>
      <c r="L6" s="143"/>
      <c r="M6" s="156"/>
      <c r="N6" s="6" t="s">
        <v>15</v>
      </c>
      <c r="O6" s="7" t="s">
        <v>16</v>
      </c>
      <c r="P6" s="7" t="s">
        <v>17</v>
      </c>
      <c r="Q6" s="8" t="s">
        <v>18</v>
      </c>
      <c r="R6" s="9" t="s">
        <v>13</v>
      </c>
      <c r="S6" s="10" t="s">
        <v>19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161" t="s">
        <v>125</v>
      </c>
      <c r="B8" s="162"/>
      <c r="C8" s="12">
        <v>1</v>
      </c>
      <c r="D8" s="13">
        <v>157</v>
      </c>
      <c r="E8" s="14">
        <v>66</v>
      </c>
      <c r="F8" s="15">
        <v>6</v>
      </c>
      <c r="G8" s="16">
        <v>223</v>
      </c>
      <c r="H8" s="17">
        <v>1</v>
      </c>
      <c r="I8" s="18"/>
      <c r="J8" s="3"/>
      <c r="K8" s="161" t="s">
        <v>126</v>
      </c>
      <c r="L8" s="162"/>
      <c r="M8" s="12">
        <v>2</v>
      </c>
      <c r="N8" s="13">
        <v>144</v>
      </c>
      <c r="O8" s="14">
        <v>52</v>
      </c>
      <c r="P8" s="14">
        <v>7</v>
      </c>
      <c r="Q8" s="16">
        <v>196</v>
      </c>
      <c r="R8" s="17">
        <v>0</v>
      </c>
      <c r="S8" s="18"/>
    </row>
    <row r="9" spans="1:19" ht="12.75" customHeight="1">
      <c r="A9" s="163"/>
      <c r="B9" s="164"/>
      <c r="C9" s="19">
        <v>2</v>
      </c>
      <c r="D9" s="20">
        <v>147</v>
      </c>
      <c r="E9" s="21">
        <v>70</v>
      </c>
      <c r="F9" s="22">
        <v>1</v>
      </c>
      <c r="G9" s="23">
        <v>217</v>
      </c>
      <c r="H9" s="24">
        <v>1</v>
      </c>
      <c r="I9" s="18"/>
      <c r="J9" s="3"/>
      <c r="K9" s="163"/>
      <c r="L9" s="164"/>
      <c r="M9" s="19">
        <v>1</v>
      </c>
      <c r="N9" s="20">
        <v>142</v>
      </c>
      <c r="O9" s="21">
        <v>63</v>
      </c>
      <c r="P9" s="21">
        <v>4</v>
      </c>
      <c r="Q9" s="23">
        <v>205</v>
      </c>
      <c r="R9" s="24">
        <v>0</v>
      </c>
      <c r="S9" s="18"/>
    </row>
    <row r="10" spans="1:19" ht="9.75" customHeight="1">
      <c r="A10" s="165" t="s">
        <v>127</v>
      </c>
      <c r="B10" s="166"/>
      <c r="C10" s="25"/>
      <c r="D10" s="26"/>
      <c r="E10" s="26"/>
      <c r="F10" s="26"/>
      <c r="G10" s="27"/>
      <c r="H10" s="28"/>
      <c r="I10" s="29"/>
      <c r="J10" s="3"/>
      <c r="K10" s="165" t="s">
        <v>128</v>
      </c>
      <c r="L10" s="166"/>
      <c r="M10" s="25"/>
      <c r="N10" s="26"/>
      <c r="O10" s="26"/>
      <c r="P10" s="26"/>
      <c r="Q10" s="27"/>
      <c r="R10" s="28"/>
      <c r="S10" s="29"/>
    </row>
    <row r="11" spans="1:19" ht="9.75" customHeight="1" thickBot="1">
      <c r="A11" s="165"/>
      <c r="B11" s="166"/>
      <c r="C11" s="30"/>
      <c r="D11" s="31"/>
      <c r="E11" s="31"/>
      <c r="F11" s="31"/>
      <c r="G11" s="32"/>
      <c r="H11" s="33"/>
      <c r="I11" s="157">
        <v>1</v>
      </c>
      <c r="J11" s="3"/>
      <c r="K11" s="165"/>
      <c r="L11" s="166"/>
      <c r="M11" s="30"/>
      <c r="N11" s="31"/>
      <c r="O11" s="31"/>
      <c r="P11" s="31"/>
      <c r="Q11" s="32"/>
      <c r="R11" s="33"/>
      <c r="S11" s="157">
        <v>0</v>
      </c>
    </row>
    <row r="12" spans="1:19" ht="15.75" customHeight="1" thickBot="1">
      <c r="A12" s="159">
        <v>1011</v>
      </c>
      <c r="B12" s="160"/>
      <c r="C12" s="34" t="s">
        <v>18</v>
      </c>
      <c r="D12" s="35">
        <v>304</v>
      </c>
      <c r="E12" s="36">
        <v>136</v>
      </c>
      <c r="F12" s="37">
        <v>7</v>
      </c>
      <c r="G12" s="38">
        <v>440</v>
      </c>
      <c r="H12" s="39">
        <v>2</v>
      </c>
      <c r="I12" s="158"/>
      <c r="J12" s="3"/>
      <c r="K12" s="159">
        <v>1335</v>
      </c>
      <c r="L12" s="160"/>
      <c r="M12" s="34" t="s">
        <v>18</v>
      </c>
      <c r="N12" s="35">
        <v>286</v>
      </c>
      <c r="O12" s="36">
        <v>115</v>
      </c>
      <c r="P12" s="37">
        <v>11</v>
      </c>
      <c r="Q12" s="38">
        <v>401</v>
      </c>
      <c r="R12" s="39">
        <v>0</v>
      </c>
      <c r="S12" s="158"/>
    </row>
    <row r="13" spans="1:19" ht="12.75" customHeight="1" thickTop="1">
      <c r="A13" s="167" t="s">
        <v>129</v>
      </c>
      <c r="B13" s="168"/>
      <c r="C13" s="40">
        <v>1</v>
      </c>
      <c r="D13" s="41">
        <v>150</v>
      </c>
      <c r="E13" s="42">
        <v>70</v>
      </c>
      <c r="F13" s="43">
        <v>3</v>
      </c>
      <c r="G13" s="44">
        <v>220</v>
      </c>
      <c r="H13" s="17">
        <v>1</v>
      </c>
      <c r="I13" s="18"/>
      <c r="J13" s="3"/>
      <c r="K13" s="167" t="s">
        <v>130</v>
      </c>
      <c r="L13" s="168"/>
      <c r="M13" s="12">
        <v>2</v>
      </c>
      <c r="N13" s="41">
        <v>148</v>
      </c>
      <c r="O13" s="42">
        <v>43</v>
      </c>
      <c r="P13" s="42">
        <v>4</v>
      </c>
      <c r="Q13" s="44">
        <v>191</v>
      </c>
      <c r="R13" s="17">
        <v>0</v>
      </c>
      <c r="S13" s="18"/>
    </row>
    <row r="14" spans="1:19" ht="12.75" customHeight="1">
      <c r="A14" s="163"/>
      <c r="B14" s="164"/>
      <c r="C14" s="19">
        <v>2</v>
      </c>
      <c r="D14" s="20">
        <v>146</v>
      </c>
      <c r="E14" s="21">
        <v>78</v>
      </c>
      <c r="F14" s="22">
        <v>0</v>
      </c>
      <c r="G14" s="23">
        <v>224</v>
      </c>
      <c r="H14" s="24">
        <v>0</v>
      </c>
      <c r="I14" s="18"/>
      <c r="J14" s="3"/>
      <c r="K14" s="163"/>
      <c r="L14" s="164"/>
      <c r="M14" s="19">
        <v>1</v>
      </c>
      <c r="N14" s="20">
        <v>152</v>
      </c>
      <c r="O14" s="21">
        <v>78</v>
      </c>
      <c r="P14" s="21">
        <v>4</v>
      </c>
      <c r="Q14" s="23">
        <v>230</v>
      </c>
      <c r="R14" s="24">
        <v>1</v>
      </c>
      <c r="S14" s="18"/>
    </row>
    <row r="15" spans="1:19" ht="9.75" customHeight="1">
      <c r="A15" s="165" t="s">
        <v>131</v>
      </c>
      <c r="B15" s="166"/>
      <c r="C15" s="25"/>
      <c r="D15" s="26"/>
      <c r="E15" s="26"/>
      <c r="F15" s="26"/>
      <c r="G15" s="27"/>
      <c r="H15" s="28"/>
      <c r="I15" s="29"/>
      <c r="J15" s="3"/>
      <c r="K15" s="165" t="s">
        <v>132</v>
      </c>
      <c r="L15" s="166"/>
      <c r="M15" s="25"/>
      <c r="N15" s="26"/>
      <c r="O15" s="26"/>
      <c r="P15" s="26"/>
      <c r="Q15" s="27"/>
      <c r="R15" s="28"/>
      <c r="S15" s="29"/>
    </row>
    <row r="16" spans="1:19" ht="9.75" customHeight="1" thickBot="1">
      <c r="A16" s="165"/>
      <c r="B16" s="166"/>
      <c r="C16" s="30"/>
      <c r="D16" s="31"/>
      <c r="E16" s="31"/>
      <c r="F16" s="31"/>
      <c r="G16" s="45"/>
      <c r="H16" s="33"/>
      <c r="I16" s="157">
        <v>1</v>
      </c>
      <c r="J16" s="3"/>
      <c r="K16" s="165"/>
      <c r="L16" s="166"/>
      <c r="M16" s="30"/>
      <c r="N16" s="31"/>
      <c r="O16" s="31"/>
      <c r="P16" s="31"/>
      <c r="Q16" s="45"/>
      <c r="R16" s="33"/>
      <c r="S16" s="157">
        <v>0</v>
      </c>
    </row>
    <row r="17" spans="1:19" ht="15.75" customHeight="1" thickBot="1">
      <c r="A17" s="159">
        <v>23136</v>
      </c>
      <c r="B17" s="160"/>
      <c r="C17" s="34" t="s">
        <v>18</v>
      </c>
      <c r="D17" s="35">
        <v>296</v>
      </c>
      <c r="E17" s="36">
        <v>148</v>
      </c>
      <c r="F17" s="37">
        <v>3</v>
      </c>
      <c r="G17" s="38">
        <v>444</v>
      </c>
      <c r="H17" s="39">
        <v>1</v>
      </c>
      <c r="I17" s="158"/>
      <c r="J17" s="3"/>
      <c r="K17" s="159">
        <v>13509</v>
      </c>
      <c r="L17" s="160"/>
      <c r="M17" s="34" t="s">
        <v>18</v>
      </c>
      <c r="N17" s="35">
        <v>300</v>
      </c>
      <c r="O17" s="36">
        <v>121</v>
      </c>
      <c r="P17" s="37">
        <v>8</v>
      </c>
      <c r="Q17" s="38">
        <v>421</v>
      </c>
      <c r="R17" s="39">
        <v>1</v>
      </c>
      <c r="S17" s="158"/>
    </row>
    <row r="18" spans="1:19" ht="12.75" customHeight="1" thickTop="1">
      <c r="A18" s="167" t="s">
        <v>133</v>
      </c>
      <c r="B18" s="168"/>
      <c r="C18" s="40">
        <v>1</v>
      </c>
      <c r="D18" s="41">
        <v>143</v>
      </c>
      <c r="E18" s="42">
        <v>62</v>
      </c>
      <c r="F18" s="43">
        <v>3</v>
      </c>
      <c r="G18" s="44">
        <v>205</v>
      </c>
      <c r="H18" s="17">
        <v>0</v>
      </c>
      <c r="I18" s="18"/>
      <c r="J18" s="3"/>
      <c r="K18" s="167" t="s">
        <v>134</v>
      </c>
      <c r="L18" s="168"/>
      <c r="M18" s="12">
        <v>2</v>
      </c>
      <c r="N18" s="41">
        <v>138</v>
      </c>
      <c r="O18" s="42">
        <v>69</v>
      </c>
      <c r="P18" s="42">
        <v>1</v>
      </c>
      <c r="Q18" s="44">
        <v>207</v>
      </c>
      <c r="R18" s="17">
        <v>1</v>
      </c>
      <c r="S18" s="18"/>
    </row>
    <row r="19" spans="1:19" ht="12.75" customHeight="1">
      <c r="A19" s="163"/>
      <c r="B19" s="164"/>
      <c r="C19" s="19">
        <v>2</v>
      </c>
      <c r="D19" s="20">
        <v>152</v>
      </c>
      <c r="E19" s="21">
        <v>53</v>
      </c>
      <c r="F19" s="22">
        <v>7</v>
      </c>
      <c r="G19" s="23">
        <v>205</v>
      </c>
      <c r="H19" s="24">
        <v>1</v>
      </c>
      <c r="I19" s="18"/>
      <c r="J19" s="3"/>
      <c r="K19" s="163"/>
      <c r="L19" s="164"/>
      <c r="M19" s="19">
        <v>1</v>
      </c>
      <c r="N19" s="20">
        <v>139</v>
      </c>
      <c r="O19" s="21">
        <v>59</v>
      </c>
      <c r="P19" s="21">
        <v>7</v>
      </c>
      <c r="Q19" s="23">
        <v>198</v>
      </c>
      <c r="R19" s="24">
        <v>0</v>
      </c>
      <c r="S19" s="18"/>
    </row>
    <row r="20" spans="1:19" ht="9.75" customHeight="1">
      <c r="A20" s="165" t="s">
        <v>84</v>
      </c>
      <c r="B20" s="166"/>
      <c r="C20" s="25"/>
      <c r="D20" s="26"/>
      <c r="E20" s="26"/>
      <c r="F20" s="26"/>
      <c r="G20" s="27"/>
      <c r="H20" s="28"/>
      <c r="I20" s="29"/>
      <c r="J20" s="3"/>
      <c r="K20" s="165" t="s">
        <v>84</v>
      </c>
      <c r="L20" s="166"/>
      <c r="M20" s="25"/>
      <c r="N20" s="26"/>
      <c r="O20" s="26"/>
      <c r="P20" s="26"/>
      <c r="Q20" s="27"/>
      <c r="R20" s="28"/>
      <c r="S20" s="29"/>
    </row>
    <row r="21" spans="1:19" ht="9.75" customHeight="1" thickBot="1">
      <c r="A21" s="165"/>
      <c r="B21" s="166"/>
      <c r="C21" s="30"/>
      <c r="D21" s="31"/>
      <c r="E21" s="31"/>
      <c r="F21" s="31"/>
      <c r="G21" s="45"/>
      <c r="H21" s="33"/>
      <c r="I21" s="157">
        <v>1</v>
      </c>
      <c r="J21" s="3"/>
      <c r="K21" s="165"/>
      <c r="L21" s="166"/>
      <c r="M21" s="30"/>
      <c r="N21" s="31"/>
      <c r="O21" s="31"/>
      <c r="P21" s="31"/>
      <c r="Q21" s="45"/>
      <c r="R21" s="33"/>
      <c r="S21" s="157">
        <v>0</v>
      </c>
    </row>
    <row r="22" spans="1:19" ht="15.75" customHeight="1" thickBot="1">
      <c r="A22" s="159">
        <v>10387</v>
      </c>
      <c r="B22" s="160"/>
      <c r="C22" s="34" t="s">
        <v>18</v>
      </c>
      <c r="D22" s="35">
        <v>295</v>
      </c>
      <c r="E22" s="36">
        <v>115</v>
      </c>
      <c r="F22" s="37">
        <v>10</v>
      </c>
      <c r="G22" s="38">
        <v>410</v>
      </c>
      <c r="H22" s="39">
        <v>1</v>
      </c>
      <c r="I22" s="158"/>
      <c r="J22" s="3"/>
      <c r="K22" s="159">
        <v>2022</v>
      </c>
      <c r="L22" s="160"/>
      <c r="M22" s="34" t="s">
        <v>18</v>
      </c>
      <c r="N22" s="35">
        <v>277</v>
      </c>
      <c r="O22" s="36">
        <v>128</v>
      </c>
      <c r="P22" s="37">
        <v>8</v>
      </c>
      <c r="Q22" s="38">
        <v>405</v>
      </c>
      <c r="R22" s="39">
        <v>1</v>
      </c>
      <c r="S22" s="158"/>
    </row>
    <row r="23" spans="1:19" ht="12.75" customHeight="1" thickTop="1">
      <c r="A23" s="167" t="s">
        <v>135</v>
      </c>
      <c r="B23" s="168"/>
      <c r="C23" s="40">
        <v>1</v>
      </c>
      <c r="D23" s="41">
        <v>147</v>
      </c>
      <c r="E23" s="42">
        <v>62</v>
      </c>
      <c r="F23" s="43">
        <v>3</v>
      </c>
      <c r="G23" s="44">
        <v>209</v>
      </c>
      <c r="H23" s="17">
        <v>1</v>
      </c>
      <c r="I23" s="18"/>
      <c r="J23" s="3"/>
      <c r="K23" s="167" t="s">
        <v>130</v>
      </c>
      <c r="L23" s="168"/>
      <c r="M23" s="12">
        <v>2</v>
      </c>
      <c r="N23" s="41">
        <v>145</v>
      </c>
      <c r="O23" s="42">
        <v>63</v>
      </c>
      <c r="P23" s="42">
        <v>1</v>
      </c>
      <c r="Q23" s="44">
        <v>208</v>
      </c>
      <c r="R23" s="17">
        <v>0</v>
      </c>
      <c r="S23" s="18"/>
    </row>
    <row r="24" spans="1:19" ht="12.75" customHeight="1">
      <c r="A24" s="163"/>
      <c r="B24" s="164"/>
      <c r="C24" s="19">
        <v>2</v>
      </c>
      <c r="D24" s="20">
        <v>156</v>
      </c>
      <c r="E24" s="21">
        <v>67</v>
      </c>
      <c r="F24" s="22">
        <v>3</v>
      </c>
      <c r="G24" s="23">
        <v>223</v>
      </c>
      <c r="H24" s="24">
        <v>0</v>
      </c>
      <c r="I24" s="18"/>
      <c r="J24" s="3"/>
      <c r="K24" s="163"/>
      <c r="L24" s="164"/>
      <c r="M24" s="19">
        <v>1</v>
      </c>
      <c r="N24" s="20">
        <v>151</v>
      </c>
      <c r="O24" s="21">
        <v>80</v>
      </c>
      <c r="P24" s="21">
        <v>1</v>
      </c>
      <c r="Q24" s="23">
        <v>231</v>
      </c>
      <c r="R24" s="24">
        <v>1</v>
      </c>
      <c r="S24" s="18"/>
    </row>
    <row r="25" spans="1:19" ht="9.75" customHeight="1">
      <c r="A25" s="165" t="s">
        <v>37</v>
      </c>
      <c r="B25" s="166"/>
      <c r="C25" s="25"/>
      <c r="D25" s="26"/>
      <c r="E25" s="26"/>
      <c r="F25" s="26"/>
      <c r="G25" s="27"/>
      <c r="H25" s="28"/>
      <c r="I25" s="29"/>
      <c r="J25" s="3"/>
      <c r="K25" s="165" t="s">
        <v>132</v>
      </c>
      <c r="L25" s="166"/>
      <c r="M25" s="25"/>
      <c r="N25" s="26"/>
      <c r="O25" s="26"/>
      <c r="P25" s="26"/>
      <c r="Q25" s="27"/>
      <c r="R25" s="28"/>
      <c r="S25" s="29"/>
    </row>
    <row r="26" spans="1:19" ht="9.75" customHeight="1" thickBot="1">
      <c r="A26" s="165"/>
      <c r="B26" s="166"/>
      <c r="C26" s="30"/>
      <c r="D26" s="31"/>
      <c r="E26" s="31"/>
      <c r="F26" s="31"/>
      <c r="G26" s="45"/>
      <c r="H26" s="33"/>
      <c r="I26" s="157">
        <v>0</v>
      </c>
      <c r="J26" s="3"/>
      <c r="K26" s="165"/>
      <c r="L26" s="166"/>
      <c r="M26" s="30"/>
      <c r="N26" s="31"/>
      <c r="O26" s="31"/>
      <c r="P26" s="31"/>
      <c r="Q26" s="45"/>
      <c r="R26" s="33"/>
      <c r="S26" s="157">
        <v>1</v>
      </c>
    </row>
    <row r="27" spans="1:19" ht="15.75" customHeight="1" thickBot="1">
      <c r="A27" s="159">
        <v>5689</v>
      </c>
      <c r="B27" s="160"/>
      <c r="C27" s="34" t="s">
        <v>18</v>
      </c>
      <c r="D27" s="35">
        <v>303</v>
      </c>
      <c r="E27" s="36">
        <v>129</v>
      </c>
      <c r="F27" s="37">
        <v>6</v>
      </c>
      <c r="G27" s="38">
        <v>432</v>
      </c>
      <c r="H27" s="39">
        <v>1</v>
      </c>
      <c r="I27" s="158"/>
      <c r="J27" s="3"/>
      <c r="K27" s="159">
        <v>1061</v>
      </c>
      <c r="L27" s="160"/>
      <c r="M27" s="34" t="s">
        <v>18</v>
      </c>
      <c r="N27" s="35">
        <v>296</v>
      </c>
      <c r="O27" s="36">
        <v>143</v>
      </c>
      <c r="P27" s="37">
        <v>2</v>
      </c>
      <c r="Q27" s="38">
        <v>439</v>
      </c>
      <c r="R27" s="39">
        <v>1</v>
      </c>
      <c r="S27" s="158"/>
    </row>
    <row r="28" spans="1:19" ht="12.75" customHeight="1" thickTop="1">
      <c r="A28" s="167" t="s">
        <v>136</v>
      </c>
      <c r="B28" s="168"/>
      <c r="C28" s="40">
        <v>1</v>
      </c>
      <c r="D28" s="41">
        <v>157</v>
      </c>
      <c r="E28" s="42">
        <v>72</v>
      </c>
      <c r="F28" s="43">
        <v>1</v>
      </c>
      <c r="G28" s="44">
        <v>229</v>
      </c>
      <c r="H28" s="17">
        <v>1</v>
      </c>
      <c r="I28" s="18"/>
      <c r="J28" s="3"/>
      <c r="K28" s="167" t="s">
        <v>137</v>
      </c>
      <c r="L28" s="168"/>
      <c r="M28" s="12">
        <v>2</v>
      </c>
      <c r="N28" s="41">
        <v>147</v>
      </c>
      <c r="O28" s="42">
        <v>61</v>
      </c>
      <c r="P28" s="42">
        <v>2</v>
      </c>
      <c r="Q28" s="44">
        <v>208</v>
      </c>
      <c r="R28" s="17">
        <v>0</v>
      </c>
      <c r="S28" s="18"/>
    </row>
    <row r="29" spans="1:19" ht="12.75" customHeight="1">
      <c r="A29" s="163"/>
      <c r="B29" s="164"/>
      <c r="C29" s="19">
        <v>2</v>
      </c>
      <c r="D29" s="20">
        <v>158</v>
      </c>
      <c r="E29" s="21">
        <v>71</v>
      </c>
      <c r="F29" s="22">
        <v>1</v>
      </c>
      <c r="G29" s="23">
        <v>229</v>
      </c>
      <c r="H29" s="24">
        <v>1</v>
      </c>
      <c r="I29" s="18"/>
      <c r="J29" s="3"/>
      <c r="K29" s="163"/>
      <c r="L29" s="164"/>
      <c r="M29" s="19">
        <v>1</v>
      </c>
      <c r="N29" s="20">
        <v>143</v>
      </c>
      <c r="O29" s="21">
        <v>60</v>
      </c>
      <c r="P29" s="21">
        <v>6</v>
      </c>
      <c r="Q29" s="23">
        <v>203</v>
      </c>
      <c r="R29" s="24">
        <v>0</v>
      </c>
      <c r="S29" s="18"/>
    </row>
    <row r="30" spans="1:19" ht="9.75" customHeight="1">
      <c r="A30" s="165" t="s">
        <v>84</v>
      </c>
      <c r="B30" s="166"/>
      <c r="C30" s="25"/>
      <c r="D30" s="26"/>
      <c r="E30" s="26"/>
      <c r="F30" s="26"/>
      <c r="G30" s="27"/>
      <c r="H30" s="28"/>
      <c r="I30" s="29"/>
      <c r="J30" s="3"/>
      <c r="K30" s="165" t="s">
        <v>84</v>
      </c>
      <c r="L30" s="166"/>
      <c r="M30" s="25"/>
      <c r="N30" s="26"/>
      <c r="O30" s="26"/>
      <c r="P30" s="26"/>
      <c r="Q30" s="27"/>
      <c r="R30" s="28"/>
      <c r="S30" s="29"/>
    </row>
    <row r="31" spans="1:19" ht="9.75" customHeight="1" thickBot="1">
      <c r="A31" s="165"/>
      <c r="B31" s="166"/>
      <c r="C31" s="30"/>
      <c r="D31" s="31"/>
      <c r="E31" s="31"/>
      <c r="F31" s="31"/>
      <c r="G31" s="45"/>
      <c r="H31" s="33"/>
      <c r="I31" s="157">
        <v>1</v>
      </c>
      <c r="J31" s="3"/>
      <c r="K31" s="165"/>
      <c r="L31" s="166"/>
      <c r="M31" s="30"/>
      <c r="N31" s="31"/>
      <c r="O31" s="31"/>
      <c r="P31" s="31"/>
      <c r="Q31" s="45"/>
      <c r="R31" s="33"/>
      <c r="S31" s="157">
        <v>0</v>
      </c>
    </row>
    <row r="32" spans="1:19" ht="15.75" customHeight="1" thickBot="1">
      <c r="A32" s="159">
        <v>5116</v>
      </c>
      <c r="B32" s="160"/>
      <c r="C32" s="34" t="s">
        <v>18</v>
      </c>
      <c r="D32" s="35">
        <v>315</v>
      </c>
      <c r="E32" s="36">
        <v>143</v>
      </c>
      <c r="F32" s="37">
        <v>2</v>
      </c>
      <c r="G32" s="38">
        <v>458</v>
      </c>
      <c r="H32" s="39">
        <v>2</v>
      </c>
      <c r="I32" s="158"/>
      <c r="J32" s="3"/>
      <c r="K32" s="159">
        <v>10543</v>
      </c>
      <c r="L32" s="160"/>
      <c r="M32" s="34" t="s">
        <v>18</v>
      </c>
      <c r="N32" s="35">
        <v>290</v>
      </c>
      <c r="O32" s="36">
        <v>121</v>
      </c>
      <c r="P32" s="37">
        <v>8</v>
      </c>
      <c r="Q32" s="38">
        <v>411</v>
      </c>
      <c r="R32" s="39">
        <v>0</v>
      </c>
      <c r="S32" s="158"/>
    </row>
    <row r="33" spans="1:19" ht="12.75" customHeight="1" thickTop="1">
      <c r="A33" s="167" t="s">
        <v>138</v>
      </c>
      <c r="B33" s="168"/>
      <c r="C33" s="40">
        <v>1</v>
      </c>
      <c r="D33" s="41">
        <v>143</v>
      </c>
      <c r="E33" s="42">
        <v>79</v>
      </c>
      <c r="F33" s="43">
        <v>1</v>
      </c>
      <c r="G33" s="44">
        <v>222</v>
      </c>
      <c r="H33" s="17">
        <v>0</v>
      </c>
      <c r="I33" s="18"/>
      <c r="J33" s="3"/>
      <c r="K33" s="167" t="s">
        <v>139</v>
      </c>
      <c r="L33" s="168"/>
      <c r="M33" s="12">
        <v>2</v>
      </c>
      <c r="N33" s="41">
        <v>150</v>
      </c>
      <c r="O33" s="42">
        <v>81</v>
      </c>
      <c r="P33" s="42">
        <v>2</v>
      </c>
      <c r="Q33" s="44">
        <v>231</v>
      </c>
      <c r="R33" s="17">
        <v>1</v>
      </c>
      <c r="S33" s="18"/>
    </row>
    <row r="34" spans="1:19" ht="12.75" customHeight="1">
      <c r="A34" s="163"/>
      <c r="B34" s="164"/>
      <c r="C34" s="19">
        <v>2</v>
      </c>
      <c r="D34" s="20">
        <v>146</v>
      </c>
      <c r="E34" s="21">
        <v>60</v>
      </c>
      <c r="F34" s="22">
        <v>5</v>
      </c>
      <c r="G34" s="23">
        <v>206</v>
      </c>
      <c r="H34" s="24">
        <v>1</v>
      </c>
      <c r="I34" s="18"/>
      <c r="J34" s="3"/>
      <c r="K34" s="163"/>
      <c r="L34" s="164"/>
      <c r="M34" s="19">
        <v>1</v>
      </c>
      <c r="N34" s="20">
        <v>133</v>
      </c>
      <c r="O34" s="21">
        <v>72</v>
      </c>
      <c r="P34" s="21">
        <v>1</v>
      </c>
      <c r="Q34" s="23">
        <v>205</v>
      </c>
      <c r="R34" s="24">
        <v>0</v>
      </c>
      <c r="S34" s="18"/>
    </row>
    <row r="35" spans="1:19" ht="9.75" customHeight="1">
      <c r="A35" s="165" t="s">
        <v>82</v>
      </c>
      <c r="B35" s="166"/>
      <c r="C35" s="25"/>
      <c r="D35" s="26"/>
      <c r="E35" s="26"/>
      <c r="F35" s="26"/>
      <c r="G35" s="27"/>
      <c r="H35" s="28"/>
      <c r="I35" s="29"/>
      <c r="J35" s="3"/>
      <c r="K35" s="165" t="s">
        <v>140</v>
      </c>
      <c r="L35" s="166"/>
      <c r="M35" s="25"/>
      <c r="N35" s="26"/>
      <c r="O35" s="26"/>
      <c r="P35" s="26"/>
      <c r="Q35" s="27"/>
      <c r="R35" s="28"/>
      <c r="S35" s="29"/>
    </row>
    <row r="36" spans="1:19" ht="9.75" customHeight="1" thickBot="1">
      <c r="A36" s="165"/>
      <c r="B36" s="166"/>
      <c r="C36" s="30"/>
      <c r="D36" s="31"/>
      <c r="E36" s="31"/>
      <c r="F36" s="31"/>
      <c r="G36" s="45"/>
      <c r="H36" s="33"/>
      <c r="I36" s="157">
        <v>0</v>
      </c>
      <c r="J36" s="3"/>
      <c r="K36" s="165"/>
      <c r="L36" s="166"/>
      <c r="M36" s="30"/>
      <c r="N36" s="31"/>
      <c r="O36" s="31"/>
      <c r="P36" s="31"/>
      <c r="Q36" s="45"/>
      <c r="R36" s="33"/>
      <c r="S36" s="157">
        <v>1</v>
      </c>
    </row>
    <row r="37" spans="1:19" ht="15.75" customHeight="1" thickBot="1">
      <c r="A37" s="159">
        <v>10041</v>
      </c>
      <c r="B37" s="160"/>
      <c r="C37" s="34" t="s">
        <v>18</v>
      </c>
      <c r="D37" s="35">
        <v>289</v>
      </c>
      <c r="E37" s="36">
        <v>139</v>
      </c>
      <c r="F37" s="37">
        <v>6</v>
      </c>
      <c r="G37" s="38">
        <v>428</v>
      </c>
      <c r="H37" s="39">
        <v>1</v>
      </c>
      <c r="I37" s="158"/>
      <c r="J37" s="3"/>
      <c r="K37" s="159">
        <v>22667</v>
      </c>
      <c r="L37" s="160"/>
      <c r="M37" s="34" t="s">
        <v>18</v>
      </c>
      <c r="N37" s="35">
        <v>283</v>
      </c>
      <c r="O37" s="36">
        <v>153</v>
      </c>
      <c r="P37" s="37">
        <v>3</v>
      </c>
      <c r="Q37" s="38">
        <v>436</v>
      </c>
      <c r="R37" s="39">
        <v>1</v>
      </c>
      <c r="S37" s="158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6">
        <v>6</v>
      </c>
      <c r="B39" s="47"/>
      <c r="C39" s="48" t="s">
        <v>42</v>
      </c>
      <c r="D39" s="49">
        <v>1802</v>
      </c>
      <c r="E39" s="50">
        <v>810</v>
      </c>
      <c r="F39" s="51">
        <v>34</v>
      </c>
      <c r="G39" s="52">
        <v>2612</v>
      </c>
      <c r="H39" s="52">
        <v>8</v>
      </c>
      <c r="I39" s="53">
        <v>2</v>
      </c>
      <c r="J39" s="3"/>
      <c r="K39" s="46">
        <v>6</v>
      </c>
      <c r="L39" s="47"/>
      <c r="M39" s="48" t="s">
        <v>42</v>
      </c>
      <c r="N39" s="49">
        <v>1732</v>
      </c>
      <c r="O39" s="50">
        <v>781</v>
      </c>
      <c r="P39" s="51">
        <v>40</v>
      </c>
      <c r="Q39" s="52">
        <v>2513</v>
      </c>
      <c r="R39" s="52">
        <v>4</v>
      </c>
      <c r="S39" s="53">
        <v>0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54"/>
      <c r="B41" s="55" t="s">
        <v>43</v>
      </c>
      <c r="C41" s="172" t="s">
        <v>141</v>
      </c>
      <c r="D41" s="172"/>
      <c r="E41" s="172"/>
      <c r="F41" s="3"/>
      <c r="G41" s="173" t="s">
        <v>45</v>
      </c>
      <c r="H41" s="174"/>
      <c r="I41" s="56">
        <v>6</v>
      </c>
      <c r="J41" s="3"/>
      <c r="K41" s="54"/>
      <c r="L41" s="55" t="s">
        <v>43</v>
      </c>
      <c r="M41" s="172"/>
      <c r="N41" s="172" t="s">
        <v>142</v>
      </c>
      <c r="O41" s="172"/>
      <c r="P41" s="3"/>
      <c r="Q41" s="173" t="s">
        <v>45</v>
      </c>
      <c r="R41" s="174"/>
      <c r="S41" s="56">
        <v>2</v>
      </c>
    </row>
    <row r="42" spans="1:19" ht="19.5" customHeight="1">
      <c r="A42" s="57"/>
      <c r="B42" s="58" t="s">
        <v>47</v>
      </c>
      <c r="C42" s="175"/>
      <c r="D42" s="175"/>
      <c r="E42" s="175"/>
      <c r="F42" s="59"/>
      <c r="G42" s="59"/>
      <c r="H42" s="59"/>
      <c r="I42" s="59"/>
      <c r="J42" s="59"/>
      <c r="K42" s="57"/>
      <c r="L42" s="58" t="s">
        <v>47</v>
      </c>
      <c r="M42" s="175"/>
      <c r="N42" s="175"/>
      <c r="O42" s="175"/>
      <c r="P42" s="60"/>
      <c r="Q42" s="61"/>
      <c r="R42" s="61"/>
      <c r="S42" s="61"/>
    </row>
    <row r="43" spans="1:19" ht="24.75" customHeight="1">
      <c r="A43" s="58" t="s">
        <v>48</v>
      </c>
      <c r="B43" s="58" t="s">
        <v>49</v>
      </c>
      <c r="C43" s="176" t="s">
        <v>143</v>
      </c>
      <c r="D43" s="176"/>
      <c r="E43" s="176"/>
      <c r="F43" s="176"/>
      <c r="G43" s="176"/>
      <c r="H43" s="176"/>
      <c r="I43" s="58"/>
      <c r="J43" s="58"/>
      <c r="K43" s="58" t="s">
        <v>50</v>
      </c>
      <c r="L43" s="177"/>
      <c r="M43" s="177"/>
      <c r="N43" s="62"/>
      <c r="O43" s="58" t="s">
        <v>47</v>
      </c>
      <c r="P43" s="178"/>
      <c r="Q43" s="178"/>
      <c r="R43" s="178"/>
      <c r="S43" s="178"/>
    </row>
    <row r="44" spans="1:19" ht="9.75" customHeight="1">
      <c r="A44" s="58"/>
      <c r="B44" s="58"/>
      <c r="C44" s="63"/>
      <c r="D44" s="63"/>
      <c r="E44" s="63"/>
      <c r="F44" s="63"/>
      <c r="G44" s="63"/>
      <c r="H44" s="63"/>
      <c r="I44" s="58"/>
      <c r="J44" s="58"/>
      <c r="K44" s="58"/>
      <c r="L44" s="64"/>
      <c r="M44" s="64"/>
      <c r="N44" s="62"/>
      <c r="O44" s="58"/>
      <c r="P44" s="63"/>
      <c r="Q44" s="63"/>
      <c r="R44" s="63"/>
      <c r="S44" s="63"/>
    </row>
    <row r="45" ht="30" customHeight="1">
      <c r="A45" s="65" t="s">
        <v>51</v>
      </c>
    </row>
    <row r="46" spans="2:11" ht="19.5" customHeight="1">
      <c r="B46" s="94" t="s">
        <v>52</v>
      </c>
      <c r="C46" s="179" t="s">
        <v>144</v>
      </c>
      <c r="D46" s="179"/>
      <c r="I46" s="94" t="s">
        <v>54</v>
      </c>
      <c r="J46" s="180">
        <v>20</v>
      </c>
      <c r="K46" s="180"/>
    </row>
    <row r="47" spans="2:19" ht="19.5" customHeight="1">
      <c r="B47" s="94" t="s">
        <v>55</v>
      </c>
      <c r="C47" s="169" t="s">
        <v>145</v>
      </c>
      <c r="D47" s="169"/>
      <c r="I47" s="94" t="s">
        <v>57</v>
      </c>
      <c r="J47" s="170">
        <v>15</v>
      </c>
      <c r="K47" s="170"/>
      <c r="P47" s="94" t="s">
        <v>58</v>
      </c>
      <c r="Q47" s="171"/>
      <c r="R47" s="171"/>
      <c r="S47" s="171"/>
    </row>
    <row r="48" ht="9.75" customHeight="1"/>
    <row r="49" spans="1:19" ht="15" customHeight="1">
      <c r="A49" s="181" t="s">
        <v>59</v>
      </c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3"/>
    </row>
    <row r="50" spans="1:19" ht="90" customHeight="1">
      <c r="A50" s="184"/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6"/>
    </row>
    <row r="51" ht="4.5" customHeight="1"/>
    <row r="52" spans="1:19" ht="15" customHeight="1">
      <c r="A52" s="187" t="s">
        <v>60</v>
      </c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9"/>
    </row>
    <row r="53" spans="1:19" ht="6.75" customHeight="1">
      <c r="A53" s="67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9"/>
    </row>
    <row r="54" spans="1:19" ht="18" customHeight="1">
      <c r="A54" s="70" t="s">
        <v>5</v>
      </c>
      <c r="B54" s="68"/>
      <c r="C54" s="68"/>
      <c r="D54" s="68"/>
      <c r="E54" s="68"/>
      <c r="F54" s="68"/>
      <c r="G54" s="68"/>
      <c r="H54" s="68"/>
      <c r="I54" s="68"/>
      <c r="J54" s="68"/>
      <c r="K54" s="71" t="s">
        <v>7</v>
      </c>
      <c r="L54" s="68"/>
      <c r="M54" s="68"/>
      <c r="N54" s="68"/>
      <c r="O54" s="68"/>
      <c r="P54" s="68"/>
      <c r="Q54" s="68"/>
      <c r="R54" s="68"/>
      <c r="S54" s="69"/>
    </row>
    <row r="55" spans="1:19" ht="18" customHeight="1">
      <c r="A55" s="72"/>
      <c r="B55" s="73" t="s">
        <v>61</v>
      </c>
      <c r="C55" s="74"/>
      <c r="D55" s="75"/>
      <c r="E55" s="73" t="s">
        <v>62</v>
      </c>
      <c r="F55" s="74"/>
      <c r="G55" s="74"/>
      <c r="H55" s="74"/>
      <c r="I55" s="75"/>
      <c r="J55" s="68"/>
      <c r="K55" s="76"/>
      <c r="L55" s="73" t="s">
        <v>61</v>
      </c>
      <c r="M55" s="74"/>
      <c r="N55" s="75"/>
      <c r="O55" s="73" t="s">
        <v>62</v>
      </c>
      <c r="P55" s="74"/>
      <c r="Q55" s="74"/>
      <c r="R55" s="74"/>
      <c r="S55" s="77"/>
    </row>
    <row r="56" spans="1:19" ht="18" customHeight="1">
      <c r="A56" s="78" t="s">
        <v>63</v>
      </c>
      <c r="B56" s="79" t="s">
        <v>64</v>
      </c>
      <c r="C56" s="80"/>
      <c r="D56" s="81" t="s">
        <v>65</v>
      </c>
      <c r="E56" s="79" t="s">
        <v>64</v>
      </c>
      <c r="F56" s="82"/>
      <c r="G56" s="82"/>
      <c r="H56" s="83"/>
      <c r="I56" s="81" t="s">
        <v>65</v>
      </c>
      <c r="J56" s="68"/>
      <c r="K56" s="84" t="s">
        <v>63</v>
      </c>
      <c r="L56" s="79" t="s">
        <v>64</v>
      </c>
      <c r="M56" s="80"/>
      <c r="N56" s="81" t="s">
        <v>65</v>
      </c>
      <c r="O56" s="79" t="s">
        <v>64</v>
      </c>
      <c r="P56" s="82"/>
      <c r="Q56" s="82"/>
      <c r="R56" s="83"/>
      <c r="S56" s="85" t="s">
        <v>65</v>
      </c>
    </row>
    <row r="57" spans="1:19" ht="18" customHeight="1">
      <c r="A57" s="86"/>
      <c r="B57" s="190"/>
      <c r="C57" s="191"/>
      <c r="D57" s="87"/>
      <c r="E57" s="190"/>
      <c r="F57" s="192"/>
      <c r="G57" s="192"/>
      <c r="H57" s="191"/>
      <c r="I57" s="87"/>
      <c r="J57" s="88"/>
      <c r="K57" s="89"/>
      <c r="L57" s="190"/>
      <c r="M57" s="191"/>
      <c r="N57" s="87"/>
      <c r="O57" s="190"/>
      <c r="P57" s="192"/>
      <c r="Q57" s="192"/>
      <c r="R57" s="191"/>
      <c r="S57" s="90"/>
    </row>
    <row r="58" spans="1:19" ht="18" customHeight="1">
      <c r="A58" s="86"/>
      <c r="B58" s="190"/>
      <c r="C58" s="191"/>
      <c r="D58" s="87"/>
      <c r="E58" s="190"/>
      <c r="F58" s="192"/>
      <c r="G58" s="192"/>
      <c r="H58" s="191"/>
      <c r="I58" s="87"/>
      <c r="J58" s="88"/>
      <c r="K58" s="89"/>
      <c r="L58" s="190"/>
      <c r="M58" s="191"/>
      <c r="N58" s="87"/>
      <c r="O58" s="190"/>
      <c r="P58" s="192"/>
      <c r="Q58" s="192"/>
      <c r="R58" s="191"/>
      <c r="S58" s="90"/>
    </row>
    <row r="59" spans="1:19" ht="11.25" customHeight="1">
      <c r="A59" s="91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3"/>
    </row>
    <row r="60" spans="1:19" ht="3.75" customHeight="1">
      <c r="A60" s="71"/>
      <c r="B60" s="68"/>
      <c r="C60" s="68"/>
      <c r="D60" s="68"/>
      <c r="E60" s="68"/>
      <c r="F60" s="68"/>
      <c r="G60" s="68"/>
      <c r="H60" s="68"/>
      <c r="I60" s="68"/>
      <c r="J60" s="68"/>
      <c r="K60" s="71"/>
      <c r="L60" s="68"/>
      <c r="M60" s="68"/>
      <c r="N60" s="68"/>
      <c r="O60" s="68"/>
      <c r="P60" s="68"/>
      <c r="Q60" s="68"/>
      <c r="R60" s="68"/>
      <c r="S60" s="68"/>
    </row>
    <row r="61" spans="1:19" ht="19.5" customHeight="1">
      <c r="A61" s="195" t="s">
        <v>66</v>
      </c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7"/>
    </row>
    <row r="62" spans="1:19" ht="90" customHeight="1">
      <c r="A62" s="198"/>
      <c r="B62" s="199"/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200"/>
    </row>
    <row r="63" ht="4.5" customHeight="1"/>
    <row r="64" spans="1:19" ht="15" customHeight="1">
      <c r="A64" s="181" t="s">
        <v>67</v>
      </c>
      <c r="B64" s="182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3"/>
    </row>
    <row r="65" spans="1:19" ht="90" customHeight="1">
      <c r="A65" s="184"/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6"/>
    </row>
    <row r="66" spans="1:8" ht="30" customHeight="1">
      <c r="A66" s="193" t="s">
        <v>68</v>
      </c>
      <c r="B66" s="193"/>
      <c r="C66" s="194"/>
      <c r="D66" s="194"/>
      <c r="E66" s="194"/>
      <c r="F66" s="194"/>
      <c r="G66" s="194"/>
      <c r="H66" s="194"/>
    </row>
  </sheetData>
  <sheetProtection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S29" sqref="S29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144" t="s">
        <v>0</v>
      </c>
      <c r="C1" s="144"/>
      <c r="D1" s="146" t="s">
        <v>1</v>
      </c>
      <c r="E1" s="146"/>
      <c r="F1" s="146"/>
      <c r="G1" s="146"/>
      <c r="H1" s="146"/>
      <c r="I1" s="146"/>
      <c r="K1" s="1" t="s">
        <v>2</v>
      </c>
      <c r="L1" s="147" t="s">
        <v>146</v>
      </c>
      <c r="M1" s="147"/>
      <c r="N1" s="147"/>
      <c r="O1" s="148" t="s">
        <v>4</v>
      </c>
      <c r="P1" s="148"/>
      <c r="Q1" s="149">
        <v>43020</v>
      </c>
      <c r="R1" s="149"/>
      <c r="S1" s="149"/>
    </row>
    <row r="2" spans="2:3" ht="9.75" customHeight="1" thickBot="1">
      <c r="B2" s="145"/>
      <c r="C2" s="145"/>
    </row>
    <row r="3" spans="1:19" ht="18.75" thickBot="1">
      <c r="A3" s="2" t="s">
        <v>5</v>
      </c>
      <c r="B3" s="150" t="s">
        <v>147</v>
      </c>
      <c r="C3" s="151"/>
      <c r="D3" s="151"/>
      <c r="E3" s="151"/>
      <c r="F3" s="151"/>
      <c r="G3" s="151"/>
      <c r="H3" s="151"/>
      <c r="I3" s="152"/>
      <c r="J3" s="3"/>
      <c r="K3" s="2" t="s">
        <v>7</v>
      </c>
      <c r="L3" s="150" t="s">
        <v>148</v>
      </c>
      <c r="M3" s="151"/>
      <c r="N3" s="151"/>
      <c r="O3" s="151"/>
      <c r="P3" s="151"/>
      <c r="Q3" s="151"/>
      <c r="R3" s="151"/>
      <c r="S3" s="152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153" t="s">
        <v>9</v>
      </c>
      <c r="B5" s="154"/>
      <c r="C5" s="155" t="s">
        <v>10</v>
      </c>
      <c r="D5" s="139" t="s">
        <v>11</v>
      </c>
      <c r="E5" s="140"/>
      <c r="F5" s="140"/>
      <c r="G5" s="141"/>
      <c r="H5" s="4" t="s">
        <v>12</v>
      </c>
      <c r="I5" s="5" t="s">
        <v>13</v>
      </c>
      <c r="J5" s="3"/>
      <c r="K5" s="153" t="s">
        <v>9</v>
      </c>
      <c r="L5" s="154"/>
      <c r="M5" s="155" t="s">
        <v>10</v>
      </c>
      <c r="N5" s="139" t="s">
        <v>11</v>
      </c>
      <c r="O5" s="140"/>
      <c r="P5" s="140"/>
      <c r="Q5" s="141"/>
      <c r="R5" s="4" t="s">
        <v>12</v>
      </c>
      <c r="S5" s="5" t="s">
        <v>13</v>
      </c>
    </row>
    <row r="6" spans="1:19" ht="12.75" customHeight="1">
      <c r="A6" s="142" t="s">
        <v>14</v>
      </c>
      <c r="B6" s="143"/>
      <c r="C6" s="156"/>
      <c r="D6" s="6" t="s">
        <v>15</v>
      </c>
      <c r="E6" s="7" t="s">
        <v>16</v>
      </c>
      <c r="F6" s="7" t="s">
        <v>17</v>
      </c>
      <c r="G6" s="8" t="s">
        <v>18</v>
      </c>
      <c r="H6" s="9" t="s">
        <v>13</v>
      </c>
      <c r="I6" s="10" t="s">
        <v>19</v>
      </c>
      <c r="J6" s="3"/>
      <c r="K6" s="142" t="s">
        <v>14</v>
      </c>
      <c r="L6" s="143"/>
      <c r="M6" s="156"/>
      <c r="N6" s="6" t="s">
        <v>15</v>
      </c>
      <c r="O6" s="7" t="s">
        <v>16</v>
      </c>
      <c r="P6" s="7" t="s">
        <v>17</v>
      </c>
      <c r="Q6" s="8" t="s">
        <v>18</v>
      </c>
      <c r="R6" s="9" t="s">
        <v>13</v>
      </c>
      <c r="S6" s="10" t="s">
        <v>19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161" t="s">
        <v>149</v>
      </c>
      <c r="B8" s="162"/>
      <c r="C8" s="12">
        <v>1</v>
      </c>
      <c r="D8" s="13">
        <v>120</v>
      </c>
      <c r="E8" s="14">
        <v>35</v>
      </c>
      <c r="F8" s="15">
        <v>9</v>
      </c>
      <c r="G8" s="16">
        <v>155</v>
      </c>
      <c r="H8" s="17">
        <v>0</v>
      </c>
      <c r="I8" s="18"/>
      <c r="J8" s="3"/>
      <c r="K8" s="161" t="s">
        <v>150</v>
      </c>
      <c r="L8" s="162"/>
      <c r="M8" s="12">
        <v>2</v>
      </c>
      <c r="N8" s="13">
        <v>132</v>
      </c>
      <c r="O8" s="14">
        <v>61</v>
      </c>
      <c r="P8" s="14">
        <v>3</v>
      </c>
      <c r="Q8" s="16">
        <v>193</v>
      </c>
      <c r="R8" s="17">
        <v>1</v>
      </c>
      <c r="S8" s="18"/>
    </row>
    <row r="9" spans="1:19" ht="12.75" customHeight="1">
      <c r="A9" s="163"/>
      <c r="B9" s="164"/>
      <c r="C9" s="19">
        <v>2</v>
      </c>
      <c r="D9" s="20">
        <v>140</v>
      </c>
      <c r="E9" s="21">
        <v>54</v>
      </c>
      <c r="F9" s="22">
        <v>1</v>
      </c>
      <c r="G9" s="23">
        <v>194</v>
      </c>
      <c r="H9" s="24">
        <v>0</v>
      </c>
      <c r="I9" s="18"/>
      <c r="J9" s="3"/>
      <c r="K9" s="163"/>
      <c r="L9" s="164"/>
      <c r="M9" s="19">
        <v>1</v>
      </c>
      <c r="N9" s="20">
        <v>145</v>
      </c>
      <c r="O9" s="21">
        <v>53</v>
      </c>
      <c r="P9" s="21">
        <v>7</v>
      </c>
      <c r="Q9" s="23">
        <v>198</v>
      </c>
      <c r="R9" s="24">
        <v>1</v>
      </c>
      <c r="S9" s="18"/>
    </row>
    <row r="10" spans="1:19" ht="9.75" customHeight="1">
      <c r="A10" s="165" t="s">
        <v>151</v>
      </c>
      <c r="B10" s="166"/>
      <c r="C10" s="25"/>
      <c r="D10" s="26"/>
      <c r="E10" s="26"/>
      <c r="F10" s="26"/>
      <c r="G10" s="27"/>
      <c r="H10" s="28"/>
      <c r="I10" s="29"/>
      <c r="J10" s="3"/>
      <c r="K10" s="165" t="s">
        <v>26</v>
      </c>
      <c r="L10" s="166"/>
      <c r="M10" s="25"/>
      <c r="N10" s="26"/>
      <c r="O10" s="26"/>
      <c r="P10" s="26"/>
      <c r="Q10" s="27"/>
      <c r="R10" s="28"/>
      <c r="S10" s="29"/>
    </row>
    <row r="11" spans="1:19" ht="9.75" customHeight="1" thickBot="1">
      <c r="A11" s="165"/>
      <c r="B11" s="166"/>
      <c r="C11" s="30"/>
      <c r="D11" s="31"/>
      <c r="E11" s="31"/>
      <c r="F11" s="31"/>
      <c r="G11" s="32"/>
      <c r="H11" s="33"/>
      <c r="I11" s="157">
        <v>0</v>
      </c>
      <c r="J11" s="3"/>
      <c r="K11" s="165"/>
      <c r="L11" s="166"/>
      <c r="M11" s="30"/>
      <c r="N11" s="31"/>
      <c r="O11" s="31"/>
      <c r="P11" s="31"/>
      <c r="Q11" s="32"/>
      <c r="R11" s="33"/>
      <c r="S11" s="157">
        <v>1</v>
      </c>
    </row>
    <row r="12" spans="1:19" ht="15.75" customHeight="1" thickBot="1">
      <c r="A12" s="159">
        <v>4420</v>
      </c>
      <c r="B12" s="160"/>
      <c r="C12" s="34" t="s">
        <v>18</v>
      </c>
      <c r="D12" s="35">
        <v>260</v>
      </c>
      <c r="E12" s="36">
        <v>89</v>
      </c>
      <c r="F12" s="37">
        <v>10</v>
      </c>
      <c r="G12" s="38">
        <v>349</v>
      </c>
      <c r="H12" s="39">
        <v>0</v>
      </c>
      <c r="I12" s="158"/>
      <c r="J12" s="3"/>
      <c r="K12" s="159">
        <v>4556</v>
      </c>
      <c r="L12" s="160"/>
      <c r="M12" s="34" t="s">
        <v>18</v>
      </c>
      <c r="N12" s="35">
        <v>277</v>
      </c>
      <c r="O12" s="36">
        <v>114</v>
      </c>
      <c r="P12" s="37">
        <v>10</v>
      </c>
      <c r="Q12" s="38">
        <v>391</v>
      </c>
      <c r="R12" s="39">
        <v>2</v>
      </c>
      <c r="S12" s="158"/>
    </row>
    <row r="13" spans="1:19" ht="12.75" customHeight="1" thickTop="1">
      <c r="A13" s="167" t="s">
        <v>152</v>
      </c>
      <c r="B13" s="168"/>
      <c r="C13" s="40">
        <v>1</v>
      </c>
      <c r="D13" s="41">
        <v>145</v>
      </c>
      <c r="E13" s="42">
        <v>44</v>
      </c>
      <c r="F13" s="43">
        <v>7</v>
      </c>
      <c r="G13" s="44">
        <v>189</v>
      </c>
      <c r="H13" s="17">
        <v>0</v>
      </c>
      <c r="I13" s="18"/>
      <c r="J13" s="3"/>
      <c r="K13" s="167" t="s">
        <v>153</v>
      </c>
      <c r="L13" s="168"/>
      <c r="M13" s="12">
        <v>2</v>
      </c>
      <c r="N13" s="41">
        <v>148</v>
      </c>
      <c r="O13" s="42">
        <v>53</v>
      </c>
      <c r="P13" s="42">
        <v>5</v>
      </c>
      <c r="Q13" s="44">
        <v>201</v>
      </c>
      <c r="R13" s="17">
        <v>1</v>
      </c>
      <c r="S13" s="18"/>
    </row>
    <row r="14" spans="1:19" ht="12.75" customHeight="1">
      <c r="A14" s="163"/>
      <c r="B14" s="164"/>
      <c r="C14" s="19">
        <v>2</v>
      </c>
      <c r="D14" s="20">
        <v>146</v>
      </c>
      <c r="E14" s="21">
        <v>79</v>
      </c>
      <c r="F14" s="22">
        <v>1</v>
      </c>
      <c r="G14" s="23">
        <v>225</v>
      </c>
      <c r="H14" s="24">
        <v>1</v>
      </c>
      <c r="I14" s="18"/>
      <c r="J14" s="3"/>
      <c r="K14" s="163"/>
      <c r="L14" s="164"/>
      <c r="M14" s="19">
        <v>1</v>
      </c>
      <c r="N14" s="20">
        <v>122</v>
      </c>
      <c r="O14" s="21">
        <v>62</v>
      </c>
      <c r="P14" s="21">
        <v>2</v>
      </c>
      <c r="Q14" s="23">
        <v>184</v>
      </c>
      <c r="R14" s="24">
        <v>0</v>
      </c>
      <c r="S14" s="18"/>
    </row>
    <row r="15" spans="1:19" ht="9.75" customHeight="1">
      <c r="A15" s="165" t="s">
        <v>154</v>
      </c>
      <c r="B15" s="166"/>
      <c r="C15" s="25"/>
      <c r="D15" s="26"/>
      <c r="E15" s="26"/>
      <c r="F15" s="26"/>
      <c r="G15" s="27"/>
      <c r="H15" s="28"/>
      <c r="I15" s="29"/>
      <c r="J15" s="3"/>
      <c r="K15" s="165" t="s">
        <v>155</v>
      </c>
      <c r="L15" s="166"/>
      <c r="M15" s="25"/>
      <c r="N15" s="26"/>
      <c r="O15" s="26"/>
      <c r="P15" s="26"/>
      <c r="Q15" s="27"/>
      <c r="R15" s="28"/>
      <c r="S15" s="29"/>
    </row>
    <row r="16" spans="1:19" ht="9.75" customHeight="1" thickBot="1">
      <c r="A16" s="165"/>
      <c r="B16" s="166"/>
      <c r="C16" s="30"/>
      <c r="D16" s="31"/>
      <c r="E16" s="31"/>
      <c r="F16" s="31"/>
      <c r="G16" s="45"/>
      <c r="H16" s="33"/>
      <c r="I16" s="157">
        <v>1</v>
      </c>
      <c r="J16" s="3"/>
      <c r="K16" s="165"/>
      <c r="L16" s="166"/>
      <c r="M16" s="30"/>
      <c r="N16" s="31"/>
      <c r="O16" s="31"/>
      <c r="P16" s="31"/>
      <c r="Q16" s="45"/>
      <c r="R16" s="33"/>
      <c r="S16" s="157">
        <v>0</v>
      </c>
    </row>
    <row r="17" spans="1:19" ht="15.75" customHeight="1" thickBot="1">
      <c r="A17" s="159">
        <v>1247</v>
      </c>
      <c r="B17" s="160"/>
      <c r="C17" s="34" t="s">
        <v>18</v>
      </c>
      <c r="D17" s="35">
        <v>291</v>
      </c>
      <c r="E17" s="36">
        <v>123</v>
      </c>
      <c r="F17" s="37">
        <v>8</v>
      </c>
      <c r="G17" s="38">
        <v>414</v>
      </c>
      <c r="H17" s="39">
        <v>1</v>
      </c>
      <c r="I17" s="158"/>
      <c r="J17" s="3"/>
      <c r="K17" s="159">
        <v>1048</v>
      </c>
      <c r="L17" s="160"/>
      <c r="M17" s="34" t="s">
        <v>18</v>
      </c>
      <c r="N17" s="35">
        <v>270</v>
      </c>
      <c r="O17" s="36">
        <v>115</v>
      </c>
      <c r="P17" s="37">
        <v>7</v>
      </c>
      <c r="Q17" s="38">
        <v>385</v>
      </c>
      <c r="R17" s="39">
        <v>1</v>
      </c>
      <c r="S17" s="158"/>
    </row>
    <row r="18" spans="1:19" ht="12.75" customHeight="1" thickTop="1">
      <c r="A18" s="167" t="s">
        <v>156</v>
      </c>
      <c r="B18" s="168"/>
      <c r="C18" s="40">
        <v>1</v>
      </c>
      <c r="D18" s="41">
        <v>148</v>
      </c>
      <c r="E18" s="42">
        <v>62</v>
      </c>
      <c r="F18" s="43">
        <v>3</v>
      </c>
      <c r="G18" s="44">
        <v>210</v>
      </c>
      <c r="H18" s="17">
        <v>1</v>
      </c>
      <c r="I18" s="18"/>
      <c r="J18" s="3"/>
      <c r="K18" s="167" t="s">
        <v>157</v>
      </c>
      <c r="L18" s="168"/>
      <c r="M18" s="12">
        <v>2</v>
      </c>
      <c r="N18" s="41">
        <v>138</v>
      </c>
      <c r="O18" s="42">
        <v>54</v>
      </c>
      <c r="P18" s="42">
        <v>5</v>
      </c>
      <c r="Q18" s="44">
        <v>192</v>
      </c>
      <c r="R18" s="17">
        <v>0</v>
      </c>
      <c r="S18" s="18"/>
    </row>
    <row r="19" spans="1:19" ht="12.75" customHeight="1">
      <c r="A19" s="163"/>
      <c r="B19" s="164"/>
      <c r="C19" s="19">
        <v>2</v>
      </c>
      <c r="D19" s="20">
        <v>131</v>
      </c>
      <c r="E19" s="21">
        <v>44</v>
      </c>
      <c r="F19" s="22">
        <v>5</v>
      </c>
      <c r="G19" s="23">
        <v>175</v>
      </c>
      <c r="H19" s="24">
        <v>0</v>
      </c>
      <c r="I19" s="18"/>
      <c r="J19" s="3"/>
      <c r="K19" s="163"/>
      <c r="L19" s="164"/>
      <c r="M19" s="19">
        <v>1</v>
      </c>
      <c r="N19" s="20">
        <v>129</v>
      </c>
      <c r="O19" s="21">
        <v>72</v>
      </c>
      <c r="P19" s="21">
        <v>2</v>
      </c>
      <c r="Q19" s="23">
        <v>201</v>
      </c>
      <c r="R19" s="24">
        <v>1</v>
      </c>
      <c r="S19" s="18"/>
    </row>
    <row r="20" spans="1:19" ht="9.75" customHeight="1">
      <c r="A20" s="165" t="s">
        <v>158</v>
      </c>
      <c r="B20" s="166"/>
      <c r="C20" s="25"/>
      <c r="D20" s="26"/>
      <c r="E20" s="26"/>
      <c r="F20" s="26"/>
      <c r="G20" s="27"/>
      <c r="H20" s="28"/>
      <c r="I20" s="29"/>
      <c r="J20" s="3"/>
      <c r="K20" s="165" t="s">
        <v>159</v>
      </c>
      <c r="L20" s="166"/>
      <c r="M20" s="25"/>
      <c r="N20" s="26"/>
      <c r="O20" s="26"/>
      <c r="P20" s="26"/>
      <c r="Q20" s="27"/>
      <c r="R20" s="28"/>
      <c r="S20" s="29"/>
    </row>
    <row r="21" spans="1:19" ht="9.75" customHeight="1" thickBot="1">
      <c r="A21" s="165"/>
      <c r="B21" s="166"/>
      <c r="C21" s="30"/>
      <c r="D21" s="31"/>
      <c r="E21" s="31"/>
      <c r="F21" s="31"/>
      <c r="G21" s="45"/>
      <c r="H21" s="33"/>
      <c r="I21" s="157">
        <v>0</v>
      </c>
      <c r="J21" s="3"/>
      <c r="K21" s="165"/>
      <c r="L21" s="166"/>
      <c r="M21" s="30"/>
      <c r="N21" s="31"/>
      <c r="O21" s="31"/>
      <c r="P21" s="31"/>
      <c r="Q21" s="45"/>
      <c r="R21" s="33"/>
      <c r="S21" s="157">
        <v>1</v>
      </c>
    </row>
    <row r="22" spans="1:19" ht="15.75" customHeight="1" thickBot="1">
      <c r="A22" s="159">
        <v>1257</v>
      </c>
      <c r="B22" s="160"/>
      <c r="C22" s="34" t="s">
        <v>18</v>
      </c>
      <c r="D22" s="35">
        <v>279</v>
      </c>
      <c r="E22" s="36">
        <v>106</v>
      </c>
      <c r="F22" s="37">
        <v>8</v>
      </c>
      <c r="G22" s="38">
        <v>385</v>
      </c>
      <c r="H22" s="39">
        <v>1</v>
      </c>
      <c r="I22" s="158"/>
      <c r="J22" s="3"/>
      <c r="K22" s="159">
        <v>890</v>
      </c>
      <c r="L22" s="160"/>
      <c r="M22" s="34" t="s">
        <v>18</v>
      </c>
      <c r="N22" s="35">
        <v>267</v>
      </c>
      <c r="O22" s="36">
        <v>126</v>
      </c>
      <c r="P22" s="37">
        <v>7</v>
      </c>
      <c r="Q22" s="38">
        <v>393</v>
      </c>
      <c r="R22" s="39">
        <v>1</v>
      </c>
      <c r="S22" s="158"/>
    </row>
    <row r="23" spans="1:19" ht="12.75" customHeight="1" thickTop="1">
      <c r="A23" s="167" t="s">
        <v>160</v>
      </c>
      <c r="B23" s="168"/>
      <c r="C23" s="40">
        <v>1</v>
      </c>
      <c r="D23" s="41">
        <v>140</v>
      </c>
      <c r="E23" s="42">
        <v>86</v>
      </c>
      <c r="F23" s="43">
        <v>2</v>
      </c>
      <c r="G23" s="44">
        <v>226</v>
      </c>
      <c r="H23" s="17">
        <v>1</v>
      </c>
      <c r="I23" s="18"/>
      <c r="J23" s="3"/>
      <c r="K23" s="167" t="s">
        <v>161</v>
      </c>
      <c r="L23" s="168"/>
      <c r="M23" s="12">
        <v>2</v>
      </c>
      <c r="N23" s="41">
        <v>141</v>
      </c>
      <c r="O23" s="42">
        <v>62</v>
      </c>
      <c r="P23" s="42">
        <v>3</v>
      </c>
      <c r="Q23" s="44">
        <v>203</v>
      </c>
      <c r="R23" s="17">
        <v>0</v>
      </c>
      <c r="S23" s="18"/>
    </row>
    <row r="24" spans="1:19" ht="12.75" customHeight="1">
      <c r="A24" s="163"/>
      <c r="B24" s="164"/>
      <c r="C24" s="19">
        <v>2</v>
      </c>
      <c r="D24" s="20">
        <v>148</v>
      </c>
      <c r="E24" s="21">
        <v>59</v>
      </c>
      <c r="F24" s="22">
        <v>5</v>
      </c>
      <c r="G24" s="23">
        <v>207</v>
      </c>
      <c r="H24" s="24">
        <v>0</v>
      </c>
      <c r="I24" s="18"/>
      <c r="J24" s="3"/>
      <c r="K24" s="163"/>
      <c r="L24" s="164"/>
      <c r="M24" s="19">
        <v>1</v>
      </c>
      <c r="N24" s="20">
        <v>160</v>
      </c>
      <c r="O24" s="21">
        <v>54</v>
      </c>
      <c r="P24" s="21">
        <v>6</v>
      </c>
      <c r="Q24" s="23">
        <v>214</v>
      </c>
      <c r="R24" s="24">
        <v>1</v>
      </c>
      <c r="S24" s="18"/>
    </row>
    <row r="25" spans="1:19" ht="9.75" customHeight="1">
      <c r="A25" s="165" t="s">
        <v>127</v>
      </c>
      <c r="B25" s="166"/>
      <c r="C25" s="25"/>
      <c r="D25" s="26"/>
      <c r="E25" s="26"/>
      <c r="F25" s="26"/>
      <c r="G25" s="27"/>
      <c r="H25" s="28"/>
      <c r="I25" s="29"/>
      <c r="J25" s="3"/>
      <c r="K25" s="165" t="s">
        <v>162</v>
      </c>
      <c r="L25" s="166"/>
      <c r="M25" s="25"/>
      <c r="N25" s="26"/>
      <c r="O25" s="26"/>
      <c r="P25" s="26"/>
      <c r="Q25" s="27"/>
      <c r="R25" s="28"/>
      <c r="S25" s="29"/>
    </row>
    <row r="26" spans="1:19" ht="9.75" customHeight="1" thickBot="1">
      <c r="A26" s="165"/>
      <c r="B26" s="166"/>
      <c r="C26" s="30"/>
      <c r="D26" s="31"/>
      <c r="E26" s="31"/>
      <c r="F26" s="31"/>
      <c r="G26" s="45"/>
      <c r="H26" s="33"/>
      <c r="I26" s="157">
        <v>1</v>
      </c>
      <c r="J26" s="3"/>
      <c r="K26" s="165"/>
      <c r="L26" s="166"/>
      <c r="M26" s="30"/>
      <c r="N26" s="31"/>
      <c r="O26" s="31"/>
      <c r="P26" s="31"/>
      <c r="Q26" s="45"/>
      <c r="R26" s="33"/>
      <c r="S26" s="157">
        <v>0</v>
      </c>
    </row>
    <row r="27" spans="1:19" ht="15.75" customHeight="1" thickBot="1">
      <c r="A27" s="159">
        <v>1272</v>
      </c>
      <c r="B27" s="160"/>
      <c r="C27" s="34" t="s">
        <v>18</v>
      </c>
      <c r="D27" s="35">
        <v>288</v>
      </c>
      <c r="E27" s="36">
        <v>145</v>
      </c>
      <c r="F27" s="37">
        <v>7</v>
      </c>
      <c r="G27" s="38">
        <v>433</v>
      </c>
      <c r="H27" s="39">
        <v>1</v>
      </c>
      <c r="I27" s="158"/>
      <c r="J27" s="3"/>
      <c r="K27" s="159">
        <v>5011</v>
      </c>
      <c r="L27" s="160"/>
      <c r="M27" s="34" t="s">
        <v>18</v>
      </c>
      <c r="N27" s="35">
        <v>301</v>
      </c>
      <c r="O27" s="36">
        <v>116</v>
      </c>
      <c r="P27" s="37">
        <v>9</v>
      </c>
      <c r="Q27" s="38">
        <v>417</v>
      </c>
      <c r="R27" s="39">
        <v>1</v>
      </c>
      <c r="S27" s="158"/>
    </row>
    <row r="28" spans="1:19" ht="12.75" customHeight="1" thickTop="1">
      <c r="A28" s="167" t="s">
        <v>163</v>
      </c>
      <c r="B28" s="168"/>
      <c r="C28" s="40">
        <v>1</v>
      </c>
      <c r="D28" s="41">
        <v>147</v>
      </c>
      <c r="E28" s="42">
        <v>70</v>
      </c>
      <c r="F28" s="43">
        <v>1</v>
      </c>
      <c r="G28" s="44">
        <v>217</v>
      </c>
      <c r="H28" s="17">
        <v>1</v>
      </c>
      <c r="I28" s="18"/>
      <c r="J28" s="3"/>
      <c r="K28" s="167" t="s">
        <v>164</v>
      </c>
      <c r="L28" s="168"/>
      <c r="M28" s="12">
        <v>2</v>
      </c>
      <c r="N28" s="41">
        <v>131</v>
      </c>
      <c r="O28" s="42">
        <v>53</v>
      </c>
      <c r="P28" s="42">
        <v>7</v>
      </c>
      <c r="Q28" s="44">
        <v>184</v>
      </c>
      <c r="R28" s="17">
        <v>0</v>
      </c>
      <c r="S28" s="18"/>
    </row>
    <row r="29" spans="1:19" ht="12.75" customHeight="1">
      <c r="A29" s="163"/>
      <c r="B29" s="164"/>
      <c r="C29" s="19">
        <v>2</v>
      </c>
      <c r="D29" s="20">
        <v>140</v>
      </c>
      <c r="E29" s="21">
        <v>78</v>
      </c>
      <c r="F29" s="22">
        <v>3</v>
      </c>
      <c r="G29" s="23">
        <v>218</v>
      </c>
      <c r="H29" s="24">
        <v>1</v>
      </c>
      <c r="I29" s="18"/>
      <c r="J29" s="3"/>
      <c r="K29" s="163"/>
      <c r="L29" s="164"/>
      <c r="M29" s="19">
        <v>1</v>
      </c>
      <c r="N29" s="20">
        <v>133</v>
      </c>
      <c r="O29" s="21">
        <v>44</v>
      </c>
      <c r="P29" s="21">
        <v>6</v>
      </c>
      <c r="Q29" s="23">
        <v>177</v>
      </c>
      <c r="R29" s="24">
        <v>0</v>
      </c>
      <c r="S29" s="18"/>
    </row>
    <row r="30" spans="1:19" ht="9.75" customHeight="1">
      <c r="A30" s="165" t="s">
        <v>162</v>
      </c>
      <c r="B30" s="166"/>
      <c r="C30" s="25"/>
      <c r="D30" s="26"/>
      <c r="E30" s="26"/>
      <c r="F30" s="26"/>
      <c r="G30" s="27"/>
      <c r="H30" s="28"/>
      <c r="I30" s="29"/>
      <c r="J30" s="3"/>
      <c r="K30" s="165" t="s">
        <v>37</v>
      </c>
      <c r="L30" s="166"/>
      <c r="M30" s="25"/>
      <c r="N30" s="26"/>
      <c r="O30" s="26"/>
      <c r="P30" s="26"/>
      <c r="Q30" s="27"/>
      <c r="R30" s="28"/>
      <c r="S30" s="29"/>
    </row>
    <row r="31" spans="1:19" ht="9.75" customHeight="1" thickBot="1">
      <c r="A31" s="165"/>
      <c r="B31" s="166"/>
      <c r="C31" s="30"/>
      <c r="D31" s="31"/>
      <c r="E31" s="31"/>
      <c r="F31" s="31"/>
      <c r="G31" s="45"/>
      <c r="H31" s="33"/>
      <c r="I31" s="157">
        <v>1</v>
      </c>
      <c r="J31" s="3"/>
      <c r="K31" s="165"/>
      <c r="L31" s="166"/>
      <c r="M31" s="30"/>
      <c r="N31" s="31"/>
      <c r="O31" s="31"/>
      <c r="P31" s="31"/>
      <c r="Q31" s="45"/>
      <c r="R31" s="33"/>
      <c r="S31" s="157">
        <v>0</v>
      </c>
    </row>
    <row r="32" spans="1:19" ht="15.75" customHeight="1" thickBot="1">
      <c r="A32" s="159">
        <v>13044</v>
      </c>
      <c r="B32" s="160"/>
      <c r="C32" s="34" t="s">
        <v>18</v>
      </c>
      <c r="D32" s="35">
        <v>287</v>
      </c>
      <c r="E32" s="36">
        <v>148</v>
      </c>
      <c r="F32" s="37">
        <v>4</v>
      </c>
      <c r="G32" s="38">
        <v>435</v>
      </c>
      <c r="H32" s="39">
        <v>2</v>
      </c>
      <c r="I32" s="158"/>
      <c r="J32" s="3"/>
      <c r="K32" s="159">
        <v>1421</v>
      </c>
      <c r="L32" s="160"/>
      <c r="M32" s="34" t="s">
        <v>18</v>
      </c>
      <c r="N32" s="35">
        <v>264</v>
      </c>
      <c r="O32" s="36">
        <v>97</v>
      </c>
      <c r="P32" s="37">
        <v>13</v>
      </c>
      <c r="Q32" s="38">
        <v>361</v>
      </c>
      <c r="R32" s="39">
        <v>0</v>
      </c>
      <c r="S32" s="158"/>
    </row>
    <row r="33" spans="1:19" ht="12.75" customHeight="1" thickTop="1">
      <c r="A33" s="167" t="s">
        <v>165</v>
      </c>
      <c r="B33" s="168"/>
      <c r="C33" s="40">
        <v>1</v>
      </c>
      <c r="D33" s="41">
        <v>138</v>
      </c>
      <c r="E33" s="42">
        <v>62</v>
      </c>
      <c r="F33" s="43">
        <v>2</v>
      </c>
      <c r="G33" s="44">
        <v>200</v>
      </c>
      <c r="H33" s="17">
        <v>1</v>
      </c>
      <c r="I33" s="18"/>
      <c r="J33" s="3"/>
      <c r="K33" s="167" t="s">
        <v>166</v>
      </c>
      <c r="L33" s="168"/>
      <c r="M33" s="12">
        <v>2</v>
      </c>
      <c r="N33" s="41">
        <v>145</v>
      </c>
      <c r="O33" s="42">
        <v>54</v>
      </c>
      <c r="P33" s="42">
        <v>2</v>
      </c>
      <c r="Q33" s="44">
        <v>199</v>
      </c>
      <c r="R33" s="17">
        <v>0</v>
      </c>
      <c r="S33" s="18"/>
    </row>
    <row r="34" spans="1:19" ht="12.75" customHeight="1">
      <c r="A34" s="163"/>
      <c r="B34" s="164"/>
      <c r="C34" s="19">
        <v>2</v>
      </c>
      <c r="D34" s="20">
        <v>125</v>
      </c>
      <c r="E34" s="21">
        <v>88</v>
      </c>
      <c r="F34" s="22">
        <v>0</v>
      </c>
      <c r="G34" s="23">
        <v>213</v>
      </c>
      <c r="H34" s="24">
        <v>0</v>
      </c>
      <c r="I34" s="18"/>
      <c r="J34" s="3"/>
      <c r="K34" s="163"/>
      <c r="L34" s="164"/>
      <c r="M34" s="19">
        <v>1</v>
      </c>
      <c r="N34" s="20">
        <v>143</v>
      </c>
      <c r="O34" s="21">
        <v>72</v>
      </c>
      <c r="P34" s="21">
        <v>1</v>
      </c>
      <c r="Q34" s="23">
        <v>215</v>
      </c>
      <c r="R34" s="24">
        <v>1</v>
      </c>
      <c r="S34" s="18"/>
    </row>
    <row r="35" spans="1:19" ht="9.75" customHeight="1">
      <c r="A35" s="165" t="s">
        <v>159</v>
      </c>
      <c r="B35" s="166"/>
      <c r="C35" s="25"/>
      <c r="D35" s="26"/>
      <c r="E35" s="26"/>
      <c r="F35" s="26"/>
      <c r="G35" s="27"/>
      <c r="H35" s="28"/>
      <c r="I35" s="29"/>
      <c r="J35" s="3"/>
      <c r="K35" s="165" t="s">
        <v>167</v>
      </c>
      <c r="L35" s="166"/>
      <c r="M35" s="25"/>
      <c r="N35" s="26"/>
      <c r="O35" s="26"/>
      <c r="P35" s="26"/>
      <c r="Q35" s="27"/>
      <c r="R35" s="28"/>
      <c r="S35" s="29"/>
    </row>
    <row r="36" spans="1:19" ht="9.75" customHeight="1" thickBot="1">
      <c r="A36" s="165"/>
      <c r="B36" s="166"/>
      <c r="C36" s="30"/>
      <c r="D36" s="31"/>
      <c r="E36" s="31"/>
      <c r="F36" s="31"/>
      <c r="G36" s="45"/>
      <c r="H36" s="33"/>
      <c r="I36" s="157">
        <v>0</v>
      </c>
      <c r="J36" s="3"/>
      <c r="K36" s="165"/>
      <c r="L36" s="166"/>
      <c r="M36" s="30"/>
      <c r="N36" s="31"/>
      <c r="O36" s="31"/>
      <c r="P36" s="31"/>
      <c r="Q36" s="45"/>
      <c r="R36" s="33"/>
      <c r="S36" s="157">
        <v>1</v>
      </c>
    </row>
    <row r="37" spans="1:19" ht="15.75" customHeight="1" thickBot="1">
      <c r="A37" s="159">
        <v>10208</v>
      </c>
      <c r="B37" s="160"/>
      <c r="C37" s="34" t="s">
        <v>18</v>
      </c>
      <c r="D37" s="35">
        <v>263</v>
      </c>
      <c r="E37" s="36">
        <v>150</v>
      </c>
      <c r="F37" s="37">
        <v>2</v>
      </c>
      <c r="G37" s="38">
        <v>413</v>
      </c>
      <c r="H37" s="39">
        <v>1</v>
      </c>
      <c r="I37" s="158"/>
      <c r="J37" s="3"/>
      <c r="K37" s="159">
        <v>1446</v>
      </c>
      <c r="L37" s="160"/>
      <c r="M37" s="34" t="s">
        <v>18</v>
      </c>
      <c r="N37" s="35">
        <v>288</v>
      </c>
      <c r="O37" s="36">
        <v>126</v>
      </c>
      <c r="P37" s="37">
        <v>3</v>
      </c>
      <c r="Q37" s="38">
        <v>414</v>
      </c>
      <c r="R37" s="39">
        <v>1</v>
      </c>
      <c r="S37" s="158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6">
        <v>6</v>
      </c>
      <c r="B39" s="47"/>
      <c r="C39" s="48" t="s">
        <v>42</v>
      </c>
      <c r="D39" s="49">
        <v>1668</v>
      </c>
      <c r="E39" s="50">
        <v>761</v>
      </c>
      <c r="F39" s="51">
        <v>39</v>
      </c>
      <c r="G39" s="52">
        <v>2429</v>
      </c>
      <c r="H39" s="52">
        <v>6</v>
      </c>
      <c r="I39" s="53">
        <v>2</v>
      </c>
      <c r="J39" s="3"/>
      <c r="K39" s="46">
        <v>6</v>
      </c>
      <c r="L39" s="47"/>
      <c r="M39" s="48" t="s">
        <v>42</v>
      </c>
      <c r="N39" s="49">
        <v>1667</v>
      </c>
      <c r="O39" s="50">
        <v>694</v>
      </c>
      <c r="P39" s="51">
        <v>49</v>
      </c>
      <c r="Q39" s="52">
        <v>2361</v>
      </c>
      <c r="R39" s="52">
        <v>6</v>
      </c>
      <c r="S39" s="53">
        <v>0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54"/>
      <c r="B41" s="55" t="s">
        <v>43</v>
      </c>
      <c r="C41" s="172" t="s">
        <v>168</v>
      </c>
      <c r="D41" s="172"/>
      <c r="E41" s="172"/>
      <c r="F41" s="3"/>
      <c r="G41" s="173" t="s">
        <v>45</v>
      </c>
      <c r="H41" s="174"/>
      <c r="I41" s="56">
        <v>5</v>
      </c>
      <c r="J41" s="3"/>
      <c r="K41" s="54"/>
      <c r="L41" s="55" t="s">
        <v>43</v>
      </c>
      <c r="M41" s="172" t="s">
        <v>169</v>
      </c>
      <c r="N41" s="172"/>
      <c r="O41" s="172"/>
      <c r="P41" s="3"/>
      <c r="Q41" s="173" t="s">
        <v>45</v>
      </c>
      <c r="R41" s="174"/>
      <c r="S41" s="56">
        <v>3</v>
      </c>
    </row>
    <row r="42" spans="1:19" ht="19.5" customHeight="1">
      <c r="A42" s="57"/>
      <c r="B42" s="58" t="s">
        <v>47</v>
      </c>
      <c r="C42" s="175"/>
      <c r="D42" s="175"/>
      <c r="E42" s="175"/>
      <c r="F42" s="59"/>
      <c r="G42" s="59"/>
      <c r="H42" s="59"/>
      <c r="I42" s="59"/>
      <c r="J42" s="59"/>
      <c r="K42" s="57"/>
      <c r="L42" s="58" t="s">
        <v>47</v>
      </c>
      <c r="M42" s="175"/>
      <c r="N42" s="175"/>
      <c r="O42" s="175"/>
      <c r="P42" s="60"/>
      <c r="Q42" s="61"/>
      <c r="R42" s="61"/>
      <c r="S42" s="61"/>
    </row>
    <row r="43" spans="1:19" ht="24.75" customHeight="1">
      <c r="A43" s="58" t="s">
        <v>48</v>
      </c>
      <c r="B43" s="58" t="s">
        <v>49</v>
      </c>
      <c r="C43" s="176"/>
      <c r="D43" s="176"/>
      <c r="E43" s="176"/>
      <c r="F43" s="176"/>
      <c r="G43" s="176"/>
      <c r="H43" s="176"/>
      <c r="I43" s="58"/>
      <c r="J43" s="58"/>
      <c r="K43" s="58" t="s">
        <v>50</v>
      </c>
      <c r="L43" s="177"/>
      <c r="M43" s="177"/>
      <c r="N43" s="62"/>
      <c r="O43" s="58" t="s">
        <v>47</v>
      </c>
      <c r="P43" s="178"/>
      <c r="Q43" s="178"/>
      <c r="R43" s="178"/>
      <c r="S43" s="178"/>
    </row>
    <row r="44" spans="1:19" ht="9.75" customHeight="1">
      <c r="A44" s="58"/>
      <c r="B44" s="58"/>
      <c r="C44" s="63"/>
      <c r="D44" s="63"/>
      <c r="E44" s="63"/>
      <c r="F44" s="63"/>
      <c r="G44" s="63"/>
      <c r="H44" s="63"/>
      <c r="I44" s="58"/>
      <c r="J44" s="58"/>
      <c r="K44" s="58"/>
      <c r="L44" s="64"/>
      <c r="M44" s="64"/>
      <c r="N44" s="62"/>
      <c r="O44" s="58"/>
      <c r="P44" s="63"/>
      <c r="Q44" s="63"/>
      <c r="R44" s="63"/>
      <c r="S44" s="63"/>
    </row>
    <row r="45" ht="30" customHeight="1">
      <c r="A45" s="65" t="s">
        <v>51</v>
      </c>
    </row>
    <row r="46" spans="2:11" ht="19.5" customHeight="1">
      <c r="B46" s="94" t="s">
        <v>52</v>
      </c>
      <c r="C46" s="179" t="s">
        <v>170</v>
      </c>
      <c r="D46" s="179"/>
      <c r="I46" s="94" t="s">
        <v>54</v>
      </c>
      <c r="J46" s="180">
        <v>18</v>
      </c>
      <c r="K46" s="180"/>
    </row>
    <row r="47" spans="2:19" ht="19.5" customHeight="1">
      <c r="B47" s="94" t="s">
        <v>55</v>
      </c>
      <c r="C47" s="169" t="s">
        <v>56</v>
      </c>
      <c r="D47" s="169"/>
      <c r="I47" s="94" t="s">
        <v>57</v>
      </c>
      <c r="J47" s="170">
        <v>2</v>
      </c>
      <c r="K47" s="170"/>
      <c r="P47" s="94" t="s">
        <v>58</v>
      </c>
      <c r="Q47" s="253">
        <v>43341</v>
      </c>
      <c r="R47" s="171"/>
      <c r="S47" s="171"/>
    </row>
    <row r="48" ht="9.75" customHeight="1"/>
    <row r="49" spans="1:19" ht="15" customHeight="1">
      <c r="A49" s="181" t="s">
        <v>59</v>
      </c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3"/>
    </row>
    <row r="50" spans="1:19" ht="90" customHeight="1">
      <c r="A50" s="184"/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6"/>
    </row>
    <row r="51" ht="4.5" customHeight="1"/>
    <row r="52" spans="1:19" ht="15" customHeight="1">
      <c r="A52" s="187" t="s">
        <v>60</v>
      </c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9"/>
    </row>
    <row r="53" spans="1:19" ht="6.75" customHeight="1">
      <c r="A53" s="67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9"/>
    </row>
    <row r="54" spans="1:19" ht="18" customHeight="1">
      <c r="A54" s="70" t="s">
        <v>5</v>
      </c>
      <c r="B54" s="68"/>
      <c r="C54" s="68"/>
      <c r="D54" s="68"/>
      <c r="E54" s="68"/>
      <c r="F54" s="68"/>
      <c r="G54" s="68"/>
      <c r="H54" s="68"/>
      <c r="I54" s="68"/>
      <c r="J54" s="68"/>
      <c r="K54" s="71" t="s">
        <v>7</v>
      </c>
      <c r="L54" s="68"/>
      <c r="M54" s="68"/>
      <c r="N54" s="68"/>
      <c r="O54" s="68"/>
      <c r="P54" s="68"/>
      <c r="Q54" s="68"/>
      <c r="R54" s="68"/>
      <c r="S54" s="69"/>
    </row>
    <row r="55" spans="1:19" ht="18" customHeight="1">
      <c r="A55" s="72"/>
      <c r="B55" s="73" t="s">
        <v>61</v>
      </c>
      <c r="C55" s="74"/>
      <c r="D55" s="75"/>
      <c r="E55" s="73" t="s">
        <v>62</v>
      </c>
      <c r="F55" s="74"/>
      <c r="G55" s="74"/>
      <c r="H55" s="74"/>
      <c r="I55" s="75"/>
      <c r="J55" s="68"/>
      <c r="K55" s="76"/>
      <c r="L55" s="73" t="s">
        <v>61</v>
      </c>
      <c r="M55" s="74"/>
      <c r="N55" s="75"/>
      <c r="O55" s="73" t="s">
        <v>62</v>
      </c>
      <c r="P55" s="74"/>
      <c r="Q55" s="74"/>
      <c r="R55" s="74"/>
      <c r="S55" s="77"/>
    </row>
    <row r="56" spans="1:19" ht="18" customHeight="1">
      <c r="A56" s="78" t="s">
        <v>63</v>
      </c>
      <c r="B56" s="79" t="s">
        <v>64</v>
      </c>
      <c r="C56" s="80"/>
      <c r="D56" s="81" t="s">
        <v>65</v>
      </c>
      <c r="E56" s="79" t="s">
        <v>64</v>
      </c>
      <c r="F56" s="82"/>
      <c r="G56" s="82"/>
      <c r="H56" s="83"/>
      <c r="I56" s="81" t="s">
        <v>65</v>
      </c>
      <c r="J56" s="68"/>
      <c r="K56" s="84" t="s">
        <v>63</v>
      </c>
      <c r="L56" s="79" t="s">
        <v>64</v>
      </c>
      <c r="M56" s="80"/>
      <c r="N56" s="81" t="s">
        <v>65</v>
      </c>
      <c r="O56" s="79" t="s">
        <v>64</v>
      </c>
      <c r="P56" s="82"/>
      <c r="Q56" s="82"/>
      <c r="R56" s="83"/>
      <c r="S56" s="85" t="s">
        <v>65</v>
      </c>
    </row>
    <row r="57" spans="1:19" ht="18" customHeight="1">
      <c r="A57" s="86"/>
      <c r="B57" s="190"/>
      <c r="C57" s="191"/>
      <c r="D57" s="87"/>
      <c r="E57" s="190"/>
      <c r="F57" s="192"/>
      <c r="G57" s="192"/>
      <c r="H57" s="191"/>
      <c r="I57" s="87"/>
      <c r="J57" s="88"/>
      <c r="K57" s="89"/>
      <c r="L57" s="190"/>
      <c r="M57" s="191"/>
      <c r="N57" s="87"/>
      <c r="O57" s="190"/>
      <c r="P57" s="192"/>
      <c r="Q57" s="192"/>
      <c r="R57" s="191"/>
      <c r="S57" s="90"/>
    </row>
    <row r="58" spans="1:19" ht="18" customHeight="1">
      <c r="A58" s="86"/>
      <c r="B58" s="190"/>
      <c r="C58" s="191"/>
      <c r="D58" s="87"/>
      <c r="E58" s="190"/>
      <c r="F58" s="192"/>
      <c r="G58" s="192"/>
      <c r="H58" s="191"/>
      <c r="I58" s="87"/>
      <c r="J58" s="88"/>
      <c r="K58" s="89"/>
      <c r="L58" s="190"/>
      <c r="M58" s="191"/>
      <c r="N58" s="87"/>
      <c r="O58" s="190"/>
      <c r="P58" s="192"/>
      <c r="Q58" s="192"/>
      <c r="R58" s="191"/>
      <c r="S58" s="90"/>
    </row>
    <row r="59" spans="1:19" ht="11.25" customHeight="1">
      <c r="A59" s="91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3"/>
    </row>
    <row r="60" spans="1:19" ht="3.75" customHeight="1">
      <c r="A60" s="71"/>
      <c r="B60" s="68"/>
      <c r="C60" s="68"/>
      <c r="D60" s="68"/>
      <c r="E60" s="68"/>
      <c r="F60" s="68"/>
      <c r="G60" s="68"/>
      <c r="H60" s="68"/>
      <c r="I60" s="68"/>
      <c r="J60" s="68"/>
      <c r="K60" s="71"/>
      <c r="L60" s="68"/>
      <c r="M60" s="68"/>
      <c r="N60" s="68"/>
      <c r="O60" s="68"/>
      <c r="P60" s="68"/>
      <c r="Q60" s="68"/>
      <c r="R60" s="68"/>
      <c r="S60" s="68"/>
    </row>
    <row r="61" spans="1:19" ht="19.5" customHeight="1">
      <c r="A61" s="195" t="s">
        <v>66</v>
      </c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7"/>
    </row>
    <row r="62" spans="1:19" ht="90" customHeight="1">
      <c r="A62" s="198"/>
      <c r="B62" s="199"/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200"/>
    </row>
    <row r="63" ht="4.5" customHeight="1"/>
    <row r="64" spans="1:19" ht="15" customHeight="1">
      <c r="A64" s="181" t="s">
        <v>67</v>
      </c>
      <c r="B64" s="182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3"/>
    </row>
    <row r="65" spans="1:19" ht="90" customHeight="1">
      <c r="A65" s="184"/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6"/>
    </row>
    <row r="66" spans="1:8" ht="30" customHeight="1">
      <c r="A66" s="193" t="s">
        <v>68</v>
      </c>
      <c r="B66" s="193"/>
      <c r="C66" s="252">
        <v>43020</v>
      </c>
      <c r="D66" s="194"/>
      <c r="E66" s="194"/>
      <c r="F66" s="194"/>
      <c r="G66" s="194"/>
      <c r="H66" s="194"/>
    </row>
  </sheetData>
  <sheetProtection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Q47" sqref="Q47:S47"/>
    </sheetView>
  </sheetViews>
  <sheetFormatPr defaultColWidth="9.00390625" defaultRowHeight="12.75"/>
  <cols>
    <col min="1" max="1" width="10.75390625" style="62" customWidth="1"/>
    <col min="2" max="2" width="15.75390625" style="62" customWidth="1"/>
    <col min="3" max="3" width="5.75390625" style="62" customWidth="1"/>
    <col min="4" max="5" width="6.75390625" style="62" customWidth="1"/>
    <col min="6" max="6" width="4.75390625" style="62" customWidth="1"/>
    <col min="7" max="7" width="6.75390625" style="62" customWidth="1"/>
    <col min="8" max="8" width="6.25390625" style="62" customWidth="1"/>
    <col min="9" max="9" width="6.75390625" style="62" customWidth="1"/>
    <col min="10" max="10" width="1.75390625" style="62" customWidth="1"/>
    <col min="11" max="11" width="10.75390625" style="62" customWidth="1"/>
    <col min="12" max="12" width="15.75390625" style="62" customWidth="1"/>
    <col min="13" max="13" width="5.75390625" style="62" customWidth="1"/>
    <col min="14" max="15" width="6.75390625" style="62" customWidth="1"/>
    <col min="16" max="16" width="4.75390625" style="62" customWidth="1"/>
    <col min="17" max="17" width="6.75390625" style="62" customWidth="1"/>
    <col min="18" max="18" width="6.25390625" style="62" customWidth="1"/>
    <col min="19" max="19" width="6.75390625" style="62" customWidth="1"/>
    <col min="20" max="16384" width="9.125" style="62" customWidth="1"/>
  </cols>
  <sheetData>
    <row r="1" spans="2:19" ht="26.25">
      <c r="B1" s="204" t="s">
        <v>87</v>
      </c>
      <c r="C1" s="204"/>
      <c r="D1" s="206" t="s">
        <v>1</v>
      </c>
      <c r="E1" s="206"/>
      <c r="F1" s="206"/>
      <c r="G1" s="206"/>
      <c r="H1" s="206"/>
      <c r="I1" s="206"/>
      <c r="K1" s="138" t="s">
        <v>88</v>
      </c>
      <c r="L1" s="207" t="s">
        <v>171</v>
      </c>
      <c r="M1" s="207"/>
      <c r="N1" s="207"/>
      <c r="O1" s="208" t="s">
        <v>90</v>
      </c>
      <c r="P1" s="208"/>
      <c r="Q1" s="254">
        <v>43021</v>
      </c>
      <c r="R1" s="209"/>
      <c r="S1" s="209"/>
    </row>
    <row r="2" spans="2:3" ht="6" customHeight="1" thickBot="1">
      <c r="B2" s="205"/>
      <c r="C2" s="205"/>
    </row>
    <row r="3" spans="1:19" ht="19.5" customHeight="1" thickBot="1">
      <c r="A3" s="96" t="s">
        <v>5</v>
      </c>
      <c r="B3" s="201" t="s">
        <v>172</v>
      </c>
      <c r="C3" s="202"/>
      <c r="D3" s="202"/>
      <c r="E3" s="202"/>
      <c r="F3" s="202"/>
      <c r="G3" s="202"/>
      <c r="H3" s="202"/>
      <c r="I3" s="203"/>
      <c r="K3" s="96" t="s">
        <v>7</v>
      </c>
      <c r="L3" s="201" t="s">
        <v>173</v>
      </c>
      <c r="M3" s="202"/>
      <c r="N3" s="202"/>
      <c r="O3" s="202"/>
      <c r="P3" s="202"/>
      <c r="Q3" s="202"/>
      <c r="R3" s="202"/>
      <c r="S3" s="203"/>
    </row>
    <row r="4" ht="4.5" customHeight="1" thickBot="1"/>
    <row r="5" spans="1:19" ht="12.75" customHeight="1">
      <c r="A5" s="221" t="s">
        <v>9</v>
      </c>
      <c r="B5" s="222"/>
      <c r="C5" s="223" t="s">
        <v>10</v>
      </c>
      <c r="D5" s="210" t="s">
        <v>11</v>
      </c>
      <c r="E5" s="211"/>
      <c r="F5" s="211"/>
      <c r="G5" s="212"/>
      <c r="H5" s="213" t="s">
        <v>13</v>
      </c>
      <c r="I5" s="214"/>
      <c r="K5" s="221" t="s">
        <v>9</v>
      </c>
      <c r="L5" s="222"/>
      <c r="M5" s="223" t="s">
        <v>10</v>
      </c>
      <c r="N5" s="210" t="s">
        <v>11</v>
      </c>
      <c r="O5" s="211"/>
      <c r="P5" s="211"/>
      <c r="Q5" s="212"/>
      <c r="R5" s="213" t="s">
        <v>13</v>
      </c>
      <c r="S5" s="214"/>
    </row>
    <row r="6" spans="1:19" ht="12.75" customHeight="1" thickBot="1">
      <c r="A6" s="215" t="s">
        <v>14</v>
      </c>
      <c r="B6" s="216"/>
      <c r="C6" s="224"/>
      <c r="D6" s="97" t="s">
        <v>15</v>
      </c>
      <c r="E6" s="98" t="s">
        <v>16</v>
      </c>
      <c r="F6" s="98" t="s">
        <v>17</v>
      </c>
      <c r="G6" s="99" t="s">
        <v>18</v>
      </c>
      <c r="H6" s="100" t="s">
        <v>12</v>
      </c>
      <c r="I6" s="101" t="s">
        <v>19</v>
      </c>
      <c r="K6" s="215" t="s">
        <v>14</v>
      </c>
      <c r="L6" s="216"/>
      <c r="M6" s="224"/>
      <c r="N6" s="97" t="s">
        <v>15</v>
      </c>
      <c r="O6" s="98" t="s">
        <v>16</v>
      </c>
      <c r="P6" s="98" t="s">
        <v>17</v>
      </c>
      <c r="Q6" s="99" t="s">
        <v>18</v>
      </c>
      <c r="R6" s="100" t="s">
        <v>12</v>
      </c>
      <c r="S6" s="101" t="s">
        <v>19</v>
      </c>
    </row>
    <row r="7" spans="1:12" ht="4.5" customHeight="1" thickBot="1">
      <c r="A7" s="102"/>
      <c r="B7" s="102"/>
      <c r="K7" s="102"/>
      <c r="L7" s="102"/>
    </row>
    <row r="8" spans="1:19" ht="12.75" customHeight="1">
      <c r="A8" s="217" t="s">
        <v>174</v>
      </c>
      <c r="B8" s="218"/>
      <c r="C8" s="103">
        <v>1</v>
      </c>
      <c r="D8" s="104">
        <v>148</v>
      </c>
      <c r="E8" s="105">
        <v>57</v>
      </c>
      <c r="F8" s="105">
        <v>5</v>
      </c>
      <c r="G8" s="106">
        <f>IF(AND(ISBLANK(D8),ISBLANK(E8)),"",D8+E8)</f>
        <v>205</v>
      </c>
      <c r="H8" s="107">
        <f>IF(OR(ISNUMBER($G8),ISNUMBER($Q8)),(SIGN(N($G8)-N($Q8))+1)/2,"")</f>
        <v>0</v>
      </c>
      <c r="I8" s="108"/>
      <c r="K8" s="217" t="s">
        <v>175</v>
      </c>
      <c r="L8" s="218"/>
      <c r="M8" s="103">
        <v>1</v>
      </c>
      <c r="N8" s="104">
        <v>148</v>
      </c>
      <c r="O8" s="105">
        <v>63</v>
      </c>
      <c r="P8" s="105">
        <v>2</v>
      </c>
      <c r="Q8" s="106">
        <f>IF(AND(ISBLANK(N8),ISBLANK(O8)),"",N8+O8)</f>
        <v>211</v>
      </c>
      <c r="R8" s="107">
        <f>IF(ISNUMBER($H8),1-$H8,"")</f>
        <v>1</v>
      </c>
      <c r="S8" s="108"/>
    </row>
    <row r="9" spans="1:19" ht="12.75" customHeight="1">
      <c r="A9" s="219"/>
      <c r="B9" s="220"/>
      <c r="C9" s="109">
        <v>2</v>
      </c>
      <c r="D9" s="110">
        <v>131</v>
      </c>
      <c r="E9" s="111">
        <v>53</v>
      </c>
      <c r="F9" s="111">
        <v>4</v>
      </c>
      <c r="G9" s="112">
        <f>IF(AND(ISBLANK(D9),ISBLANK(E9)),"",D9+E9)</f>
        <v>184</v>
      </c>
      <c r="H9" s="113">
        <f>IF(OR(ISNUMBER($G9),ISNUMBER($Q9)),(SIGN(N($G9)-N($Q9))+1)/2,"")</f>
        <v>0</v>
      </c>
      <c r="I9" s="108"/>
      <c r="K9" s="219"/>
      <c r="L9" s="220"/>
      <c r="M9" s="109">
        <v>2</v>
      </c>
      <c r="N9" s="110">
        <v>135</v>
      </c>
      <c r="O9" s="111">
        <v>67</v>
      </c>
      <c r="P9" s="111">
        <v>4</v>
      </c>
      <c r="Q9" s="112">
        <f>IF(AND(ISBLANK(N9),ISBLANK(O9)),"",N9+O9)</f>
        <v>202</v>
      </c>
      <c r="R9" s="113">
        <f>IF(ISNUMBER($H9),1-$H9,"")</f>
        <v>1</v>
      </c>
      <c r="S9" s="108"/>
    </row>
    <row r="10" spans="1:19" ht="12.75" customHeight="1" thickBot="1">
      <c r="A10" s="229" t="s">
        <v>176</v>
      </c>
      <c r="B10" s="230"/>
      <c r="C10" s="109">
        <v>3</v>
      </c>
      <c r="D10" s="110"/>
      <c r="E10" s="111"/>
      <c r="F10" s="111"/>
      <c r="G10" s="112">
        <f>IF(AND(ISBLANK(D10),ISBLANK(E10)),"",D10+E10)</f>
      </c>
      <c r="H10" s="113">
        <f>IF(OR(ISNUMBER($G10),ISNUMBER($Q10)),(SIGN(N($G10)-N($Q10))+1)/2,"")</f>
      </c>
      <c r="I10" s="108"/>
      <c r="K10" s="229" t="s">
        <v>177</v>
      </c>
      <c r="L10" s="230"/>
      <c r="M10" s="109">
        <v>3</v>
      </c>
      <c r="N10" s="110"/>
      <c r="O10" s="111"/>
      <c r="P10" s="111"/>
      <c r="Q10" s="112">
        <f>IF(AND(ISBLANK(N10),ISBLANK(O10)),"",N10+O10)</f>
      </c>
      <c r="R10" s="113">
        <f>IF(ISNUMBER($H10),1-$H10,"")</f>
      </c>
      <c r="S10" s="108"/>
    </row>
    <row r="11" spans="1:19" ht="12.75" customHeight="1">
      <c r="A11" s="231"/>
      <c r="B11" s="232"/>
      <c r="C11" s="114">
        <v>4</v>
      </c>
      <c r="D11" s="115"/>
      <c r="E11" s="116"/>
      <c r="F11" s="116"/>
      <c r="G11" s="117">
        <f>IF(AND(ISBLANK(D11),ISBLANK(E11)),"",D11+E11)</f>
      </c>
      <c r="H11" s="118">
        <f>IF(OR(ISNUMBER($G11),ISNUMBER($Q11)),(SIGN(N($G11)-N($Q11))+1)/2,"")</f>
      </c>
      <c r="I11" s="225">
        <f>IF(ISNUMBER(H12),(SIGN(1000*($H12-$R12)+$G12-$Q12)+1)/2,"")</f>
        <v>0</v>
      </c>
      <c r="K11" s="231"/>
      <c r="L11" s="232"/>
      <c r="M11" s="114">
        <v>4</v>
      </c>
      <c r="N11" s="115"/>
      <c r="O11" s="116"/>
      <c r="P11" s="116"/>
      <c r="Q11" s="117">
        <f>IF(AND(ISBLANK(N11),ISBLANK(O11)),"",N11+O11)</f>
      </c>
      <c r="R11" s="118">
        <f>IF(ISNUMBER($H11),1-$H11,"")</f>
      </c>
      <c r="S11" s="225">
        <f>IF(ISNUMBER($I11),1-$I11,"")</f>
        <v>1</v>
      </c>
    </row>
    <row r="12" spans="1:19" ht="15.75" customHeight="1" thickBot="1">
      <c r="A12" s="227">
        <v>2516</v>
      </c>
      <c r="B12" s="228"/>
      <c r="C12" s="119" t="s">
        <v>18</v>
      </c>
      <c r="D12" s="39">
        <f>IF(ISNUMBER($G12),SUM(D8:D11),"")</f>
        <v>279</v>
      </c>
      <c r="E12" s="120">
        <f>IF(ISNUMBER($G12),SUM(E8:E11),"")</f>
        <v>110</v>
      </c>
      <c r="F12" s="120">
        <f>IF(ISNUMBER($G12),SUM(F8:F11),"")</f>
        <v>9</v>
      </c>
      <c r="G12" s="121">
        <f>IF(SUM($G8:$G11)+SUM($Q8:$Q11)&gt;0,SUM(G8:G11),"")</f>
        <v>389</v>
      </c>
      <c r="H12" s="39">
        <f>IF(ISNUMBER($G12),SUM(H8:H11),"")</f>
        <v>0</v>
      </c>
      <c r="I12" s="226"/>
      <c r="K12" s="227">
        <v>12110</v>
      </c>
      <c r="L12" s="228"/>
      <c r="M12" s="119" t="s">
        <v>18</v>
      </c>
      <c r="N12" s="39">
        <f>IF(ISNUMBER($G12),SUM(N8:N11),"")</f>
        <v>283</v>
      </c>
      <c r="O12" s="120">
        <f>IF(ISNUMBER($G12),SUM(O8:O11),"")</f>
        <v>130</v>
      </c>
      <c r="P12" s="120">
        <f>IF(ISNUMBER($G12),SUM(P8:P11),"")</f>
        <v>6</v>
      </c>
      <c r="Q12" s="121">
        <f>IF(SUM($G8:$G11)+SUM($Q8:$Q11)&gt;0,SUM(Q8:Q11),"")</f>
        <v>413</v>
      </c>
      <c r="R12" s="39">
        <f>IF(ISNUMBER($G12),SUM(R8:R11),"")</f>
        <v>2</v>
      </c>
      <c r="S12" s="226"/>
    </row>
    <row r="13" spans="1:19" ht="12.75" customHeight="1">
      <c r="A13" s="217" t="s">
        <v>178</v>
      </c>
      <c r="B13" s="218"/>
      <c r="C13" s="103">
        <v>1</v>
      </c>
      <c r="D13" s="104">
        <v>151</v>
      </c>
      <c r="E13" s="105">
        <v>63</v>
      </c>
      <c r="F13" s="105">
        <v>2</v>
      </c>
      <c r="G13" s="106">
        <f>IF(AND(ISBLANK(D13),ISBLANK(E13)),"",D13+E13)</f>
        <v>214</v>
      </c>
      <c r="H13" s="107">
        <f>IF(OR(ISNUMBER($G13),ISNUMBER($Q13)),(SIGN(N($G13)-N($Q13))+1)/2,"")</f>
        <v>1</v>
      </c>
      <c r="I13" s="108"/>
      <c r="K13" s="217" t="s">
        <v>179</v>
      </c>
      <c r="L13" s="218"/>
      <c r="M13" s="103">
        <v>1</v>
      </c>
      <c r="N13" s="104">
        <v>150</v>
      </c>
      <c r="O13" s="105">
        <v>62</v>
      </c>
      <c r="P13" s="105">
        <v>6</v>
      </c>
      <c r="Q13" s="106">
        <f>IF(AND(ISBLANK(N13),ISBLANK(O13)),"",N13+O13)</f>
        <v>212</v>
      </c>
      <c r="R13" s="107">
        <f>IF(ISNUMBER($H13),1-$H13,"")</f>
        <v>0</v>
      </c>
      <c r="S13" s="108"/>
    </row>
    <row r="14" spans="1:19" ht="12.75" customHeight="1">
      <c r="A14" s="219"/>
      <c r="B14" s="220"/>
      <c r="C14" s="109">
        <v>2</v>
      </c>
      <c r="D14" s="110">
        <v>155</v>
      </c>
      <c r="E14" s="111">
        <v>59</v>
      </c>
      <c r="F14" s="111">
        <v>2</v>
      </c>
      <c r="G14" s="112">
        <f>IF(AND(ISBLANK(D14),ISBLANK(E14)),"",D14+E14)</f>
        <v>214</v>
      </c>
      <c r="H14" s="113">
        <f>IF(OR(ISNUMBER($G14),ISNUMBER($Q14)),(SIGN(N($G14)-N($Q14))+1)/2,"")</f>
        <v>1</v>
      </c>
      <c r="I14" s="108"/>
      <c r="K14" s="219"/>
      <c r="L14" s="220"/>
      <c r="M14" s="109">
        <v>2</v>
      </c>
      <c r="N14" s="110">
        <v>104</v>
      </c>
      <c r="O14" s="111">
        <v>44</v>
      </c>
      <c r="P14" s="111">
        <v>10</v>
      </c>
      <c r="Q14" s="112">
        <f>IF(AND(ISBLANK(N14),ISBLANK(O14)),"",N14+O14)</f>
        <v>148</v>
      </c>
      <c r="R14" s="113">
        <f>IF(ISNUMBER($H14),1-$H14,"")</f>
        <v>0</v>
      </c>
      <c r="S14" s="108"/>
    </row>
    <row r="15" spans="1:19" ht="12.75" customHeight="1" thickBot="1">
      <c r="A15" s="229" t="s">
        <v>41</v>
      </c>
      <c r="B15" s="230"/>
      <c r="C15" s="109">
        <v>3</v>
      </c>
      <c r="D15" s="110"/>
      <c r="E15" s="111"/>
      <c r="F15" s="111"/>
      <c r="G15" s="112">
        <f>IF(AND(ISBLANK(D15),ISBLANK(E15)),"",D15+E15)</f>
      </c>
      <c r="H15" s="113">
        <f>IF(OR(ISNUMBER($G15),ISNUMBER($Q15)),(SIGN(N($G15)-N($Q15))+1)/2,"")</f>
      </c>
      <c r="I15" s="108"/>
      <c r="K15" s="229" t="s">
        <v>180</v>
      </c>
      <c r="L15" s="230"/>
      <c r="M15" s="109">
        <v>3</v>
      </c>
      <c r="N15" s="110"/>
      <c r="O15" s="111"/>
      <c r="P15" s="111"/>
      <c r="Q15" s="112">
        <f>IF(AND(ISBLANK(N15),ISBLANK(O15)),"",N15+O15)</f>
      </c>
      <c r="R15" s="113">
        <f>IF(ISNUMBER($H15),1-$H15,"")</f>
      </c>
      <c r="S15" s="108"/>
    </row>
    <row r="16" spans="1:19" ht="12.75" customHeight="1">
      <c r="A16" s="231"/>
      <c r="B16" s="232"/>
      <c r="C16" s="114">
        <v>4</v>
      </c>
      <c r="D16" s="115"/>
      <c r="E16" s="116"/>
      <c r="F16" s="116"/>
      <c r="G16" s="117">
        <f>IF(AND(ISBLANK(D16),ISBLANK(E16)),"",D16+E16)</f>
      </c>
      <c r="H16" s="118">
        <f>IF(OR(ISNUMBER($G16),ISNUMBER($Q16)),(SIGN(N($G16)-N($Q16))+1)/2,"")</f>
      </c>
      <c r="I16" s="225">
        <f>IF(ISNUMBER(H17),(SIGN(1000*($H17-$R17)+$G17-$Q17)+1)/2,"")</f>
        <v>1</v>
      </c>
      <c r="K16" s="231"/>
      <c r="L16" s="232"/>
      <c r="M16" s="114">
        <v>4</v>
      </c>
      <c r="N16" s="115"/>
      <c r="O16" s="116"/>
      <c r="P16" s="116"/>
      <c r="Q16" s="117">
        <f>IF(AND(ISBLANK(N16),ISBLANK(O16)),"",N16+O16)</f>
      </c>
      <c r="R16" s="118">
        <f>IF(ISNUMBER($H16),1-$H16,"")</f>
      </c>
      <c r="S16" s="225">
        <f>IF(ISNUMBER($I16),1-$I16,"")</f>
        <v>0</v>
      </c>
    </row>
    <row r="17" spans="1:19" ht="15.75" customHeight="1" thickBot="1">
      <c r="A17" s="227">
        <v>787</v>
      </c>
      <c r="B17" s="228"/>
      <c r="C17" s="119" t="s">
        <v>18</v>
      </c>
      <c r="D17" s="39">
        <f>IF(ISNUMBER($G17),SUM(D13:D16),"")</f>
        <v>306</v>
      </c>
      <c r="E17" s="120">
        <f>IF(ISNUMBER($G17),SUM(E13:E16),"")</f>
        <v>122</v>
      </c>
      <c r="F17" s="120">
        <f>IF(ISNUMBER($G17),SUM(F13:F16),"")</f>
        <v>4</v>
      </c>
      <c r="G17" s="121">
        <f>IF(SUM($G13:$G16)+SUM($Q13:$Q16)&gt;0,SUM(G13:G16),"")</f>
        <v>428</v>
      </c>
      <c r="H17" s="39">
        <f>IF(ISNUMBER($G17),SUM(H13:H16),"")</f>
        <v>2</v>
      </c>
      <c r="I17" s="226"/>
      <c r="K17" s="227">
        <v>14189</v>
      </c>
      <c r="L17" s="228"/>
      <c r="M17" s="119" t="s">
        <v>18</v>
      </c>
      <c r="N17" s="39">
        <f>IF(ISNUMBER($G17),SUM(N13:N16),"")</f>
        <v>254</v>
      </c>
      <c r="O17" s="120">
        <f>IF(ISNUMBER($G17),SUM(O13:O16),"")</f>
        <v>106</v>
      </c>
      <c r="P17" s="120">
        <f>IF(ISNUMBER($G17),SUM(P13:P16),"")</f>
        <v>16</v>
      </c>
      <c r="Q17" s="121">
        <f>IF(SUM($G13:$G16)+SUM($Q13:$Q16)&gt;0,SUM(Q13:Q16),"")</f>
        <v>360</v>
      </c>
      <c r="R17" s="39">
        <f>IF(ISNUMBER($G17),SUM(R13:R16),"")</f>
        <v>0</v>
      </c>
      <c r="S17" s="226"/>
    </row>
    <row r="18" spans="1:19" ht="12.75" customHeight="1">
      <c r="A18" s="217" t="s">
        <v>181</v>
      </c>
      <c r="B18" s="218"/>
      <c r="C18" s="103">
        <v>1</v>
      </c>
      <c r="D18" s="104">
        <v>149</v>
      </c>
      <c r="E18" s="105">
        <v>61</v>
      </c>
      <c r="F18" s="105">
        <v>5</v>
      </c>
      <c r="G18" s="106">
        <f>IF(AND(ISBLANK(D18),ISBLANK(E18)),"",D18+E18)</f>
        <v>210</v>
      </c>
      <c r="H18" s="107">
        <f>IF(OR(ISNUMBER($G18),ISNUMBER($Q18)),(SIGN(N($G18)-N($Q18))+1)/2,"")</f>
        <v>1</v>
      </c>
      <c r="I18" s="108"/>
      <c r="K18" s="217" t="s">
        <v>182</v>
      </c>
      <c r="L18" s="218"/>
      <c r="M18" s="103">
        <v>1</v>
      </c>
      <c r="N18" s="104">
        <v>144</v>
      </c>
      <c r="O18" s="105">
        <v>43</v>
      </c>
      <c r="P18" s="105">
        <v>5</v>
      </c>
      <c r="Q18" s="106">
        <f>IF(AND(ISBLANK(N18),ISBLANK(O18)),"",N18+O18)</f>
        <v>187</v>
      </c>
      <c r="R18" s="107">
        <f>IF(ISNUMBER($H18),1-$H18,"")</f>
        <v>0</v>
      </c>
      <c r="S18" s="108"/>
    </row>
    <row r="19" spans="1:19" ht="12.75" customHeight="1">
      <c r="A19" s="219"/>
      <c r="B19" s="220"/>
      <c r="C19" s="109">
        <v>2</v>
      </c>
      <c r="D19" s="110">
        <v>124</v>
      </c>
      <c r="E19" s="111">
        <v>60</v>
      </c>
      <c r="F19" s="111">
        <v>3</v>
      </c>
      <c r="G19" s="112">
        <f>IF(AND(ISBLANK(D19),ISBLANK(E19)),"",D19+E19)</f>
        <v>184</v>
      </c>
      <c r="H19" s="113">
        <f>IF(OR(ISNUMBER($G19),ISNUMBER($Q19)),(SIGN(N($G19)-N($Q19))+1)/2,"")</f>
        <v>0</v>
      </c>
      <c r="I19" s="108"/>
      <c r="K19" s="219"/>
      <c r="L19" s="220"/>
      <c r="M19" s="109">
        <v>2</v>
      </c>
      <c r="N19" s="110">
        <v>123</v>
      </c>
      <c r="O19" s="111">
        <v>62</v>
      </c>
      <c r="P19" s="111">
        <v>4</v>
      </c>
      <c r="Q19" s="112">
        <f>IF(AND(ISBLANK(N19),ISBLANK(O19)),"",N19+O19)</f>
        <v>185</v>
      </c>
      <c r="R19" s="113">
        <f>IF(ISNUMBER($H19),1-$H19,"")</f>
        <v>1</v>
      </c>
      <c r="S19" s="108"/>
    </row>
    <row r="20" spans="1:19" ht="12.75" customHeight="1" thickBot="1">
      <c r="A20" s="229" t="s">
        <v>183</v>
      </c>
      <c r="B20" s="230"/>
      <c r="C20" s="109">
        <v>3</v>
      </c>
      <c r="D20" s="110"/>
      <c r="E20" s="111"/>
      <c r="F20" s="111"/>
      <c r="G20" s="112">
        <f>IF(AND(ISBLANK(D20),ISBLANK(E20)),"",D20+E20)</f>
      </c>
      <c r="H20" s="113">
        <f>IF(OR(ISNUMBER($G20),ISNUMBER($Q20)),(SIGN(N($G20)-N($Q20))+1)/2,"")</f>
      </c>
      <c r="I20" s="108"/>
      <c r="K20" s="229" t="s">
        <v>41</v>
      </c>
      <c r="L20" s="230"/>
      <c r="M20" s="109">
        <v>3</v>
      </c>
      <c r="N20" s="110"/>
      <c r="O20" s="111"/>
      <c r="P20" s="111"/>
      <c r="Q20" s="112">
        <f>IF(AND(ISBLANK(N20),ISBLANK(O20)),"",N20+O20)</f>
      </c>
      <c r="R20" s="113">
        <f>IF(ISNUMBER($H20),1-$H20,"")</f>
      </c>
      <c r="S20" s="108"/>
    </row>
    <row r="21" spans="1:19" ht="12.75" customHeight="1">
      <c r="A21" s="231"/>
      <c r="B21" s="232"/>
      <c r="C21" s="114">
        <v>4</v>
      </c>
      <c r="D21" s="115"/>
      <c r="E21" s="116"/>
      <c r="F21" s="116"/>
      <c r="G21" s="117">
        <f>IF(AND(ISBLANK(D21),ISBLANK(E21)),"",D21+E21)</f>
      </c>
      <c r="H21" s="118">
        <f>IF(OR(ISNUMBER($G21),ISNUMBER($Q21)),(SIGN(N($G21)-N($Q21))+1)/2,"")</f>
      </c>
      <c r="I21" s="225">
        <f>IF(ISNUMBER(H22),(SIGN(1000*($H22-$R22)+$G22-$Q22)+1)/2,"")</f>
        <v>1</v>
      </c>
      <c r="K21" s="231"/>
      <c r="L21" s="232"/>
      <c r="M21" s="114">
        <v>4</v>
      </c>
      <c r="N21" s="115"/>
      <c r="O21" s="116"/>
      <c r="P21" s="116"/>
      <c r="Q21" s="117">
        <f>IF(AND(ISBLANK(N21),ISBLANK(O21)),"",N21+O21)</f>
      </c>
      <c r="R21" s="118">
        <f>IF(ISNUMBER($H21),1-$H21,"")</f>
      </c>
      <c r="S21" s="225">
        <f>IF(ISNUMBER($I21),1-$I21,"")</f>
        <v>0</v>
      </c>
    </row>
    <row r="22" spans="1:19" ht="15.75" customHeight="1" thickBot="1">
      <c r="A22" s="227">
        <v>11112</v>
      </c>
      <c r="B22" s="228"/>
      <c r="C22" s="119" t="s">
        <v>18</v>
      </c>
      <c r="D22" s="39">
        <f>IF(ISNUMBER($G22),SUM(D18:D21),"")</f>
        <v>273</v>
      </c>
      <c r="E22" s="120">
        <f>IF(ISNUMBER($G22),SUM(E18:E21),"")</f>
        <v>121</v>
      </c>
      <c r="F22" s="120">
        <f>IF(ISNUMBER($G22),SUM(F18:F21),"")</f>
        <v>8</v>
      </c>
      <c r="G22" s="121">
        <f>IF(SUM($G18:$G21)+SUM($Q18:$Q21)&gt;0,SUM(G18:G21),"")</f>
        <v>394</v>
      </c>
      <c r="H22" s="39">
        <f>IF(ISNUMBER($G22),SUM(H18:H21),"")</f>
        <v>1</v>
      </c>
      <c r="I22" s="226"/>
      <c r="K22" s="227">
        <v>12108</v>
      </c>
      <c r="L22" s="228"/>
      <c r="M22" s="119" t="s">
        <v>18</v>
      </c>
      <c r="N22" s="39">
        <f>IF(ISNUMBER($G22),SUM(N18:N21),"")</f>
        <v>267</v>
      </c>
      <c r="O22" s="120">
        <f>IF(ISNUMBER($G22),SUM(O18:O21),"")</f>
        <v>105</v>
      </c>
      <c r="P22" s="120">
        <f>IF(ISNUMBER($G22),SUM(P18:P21),"")</f>
        <v>9</v>
      </c>
      <c r="Q22" s="121">
        <f>IF(SUM($G18:$G21)+SUM($Q18:$Q21)&gt;0,SUM(Q18:Q21),"")</f>
        <v>372</v>
      </c>
      <c r="R22" s="39">
        <f>IF(ISNUMBER($G22),SUM(R18:R21),"")</f>
        <v>1</v>
      </c>
      <c r="S22" s="226"/>
    </row>
    <row r="23" spans="1:19" ht="12.75" customHeight="1">
      <c r="A23" s="217" t="s">
        <v>184</v>
      </c>
      <c r="B23" s="218"/>
      <c r="C23" s="103">
        <v>1</v>
      </c>
      <c r="D23" s="104">
        <v>124</v>
      </c>
      <c r="E23" s="105">
        <v>71</v>
      </c>
      <c r="F23" s="105">
        <v>3</v>
      </c>
      <c r="G23" s="106">
        <f>IF(AND(ISBLANK(D23),ISBLANK(E23)),"",D23+E23)</f>
        <v>195</v>
      </c>
      <c r="H23" s="107">
        <f>IF(OR(ISNUMBER($G23),ISNUMBER($Q23)),(SIGN(N($G23)-N($Q23))+1)/2,"")</f>
        <v>0</v>
      </c>
      <c r="I23" s="108"/>
      <c r="K23" s="217" t="s">
        <v>179</v>
      </c>
      <c r="L23" s="218"/>
      <c r="M23" s="103">
        <v>1</v>
      </c>
      <c r="N23" s="104">
        <v>145</v>
      </c>
      <c r="O23" s="105">
        <v>54</v>
      </c>
      <c r="P23" s="105">
        <v>7</v>
      </c>
      <c r="Q23" s="106">
        <f>IF(AND(ISBLANK(N23),ISBLANK(O23)),"",N23+O23)</f>
        <v>199</v>
      </c>
      <c r="R23" s="107">
        <f>IF(ISNUMBER($H23),1-$H23,"")</f>
        <v>1</v>
      </c>
      <c r="S23" s="108"/>
    </row>
    <row r="24" spans="1:19" ht="12.75" customHeight="1">
      <c r="A24" s="219"/>
      <c r="B24" s="220"/>
      <c r="C24" s="109">
        <v>2</v>
      </c>
      <c r="D24" s="110">
        <v>152</v>
      </c>
      <c r="E24" s="111">
        <v>62</v>
      </c>
      <c r="F24" s="111">
        <v>2</v>
      </c>
      <c r="G24" s="112">
        <f>IF(AND(ISBLANK(D24),ISBLANK(E24)),"",D24+E24)</f>
        <v>214</v>
      </c>
      <c r="H24" s="113">
        <f>IF(OR(ISNUMBER($G24),ISNUMBER($Q24)),(SIGN(N($G24)-N($Q24))+1)/2,"")</f>
        <v>1</v>
      </c>
      <c r="I24" s="108"/>
      <c r="K24" s="219"/>
      <c r="L24" s="220"/>
      <c r="M24" s="109">
        <v>2</v>
      </c>
      <c r="N24" s="110">
        <v>124</v>
      </c>
      <c r="O24" s="111">
        <v>61</v>
      </c>
      <c r="P24" s="111">
        <v>1</v>
      </c>
      <c r="Q24" s="112">
        <f>IF(AND(ISBLANK(N24),ISBLANK(O24)),"",N24+O24)</f>
        <v>185</v>
      </c>
      <c r="R24" s="113">
        <f>IF(ISNUMBER($H24),1-$H24,"")</f>
        <v>0</v>
      </c>
      <c r="S24" s="108"/>
    </row>
    <row r="25" spans="1:19" ht="12.75" customHeight="1" thickBot="1">
      <c r="A25" s="229" t="s">
        <v>185</v>
      </c>
      <c r="B25" s="230"/>
      <c r="C25" s="109">
        <v>3</v>
      </c>
      <c r="D25" s="110"/>
      <c r="E25" s="111"/>
      <c r="F25" s="111"/>
      <c r="G25" s="112">
        <f>IF(AND(ISBLANK(D25),ISBLANK(E25)),"",D25+E25)</f>
      </c>
      <c r="H25" s="113">
        <f>IF(OR(ISNUMBER($G25),ISNUMBER($Q25)),(SIGN(N($G25)-N($Q25))+1)/2,"")</f>
      </c>
      <c r="I25" s="108"/>
      <c r="K25" s="229" t="s">
        <v>162</v>
      </c>
      <c r="L25" s="230"/>
      <c r="M25" s="109">
        <v>3</v>
      </c>
      <c r="N25" s="110"/>
      <c r="O25" s="111"/>
      <c r="P25" s="111"/>
      <c r="Q25" s="112">
        <f>IF(AND(ISBLANK(N25),ISBLANK(O25)),"",N25+O25)</f>
      </c>
      <c r="R25" s="113">
        <f>IF(ISNUMBER($H25),1-$H25,"")</f>
      </c>
      <c r="S25" s="108"/>
    </row>
    <row r="26" spans="1:19" ht="12.75" customHeight="1">
      <c r="A26" s="231"/>
      <c r="B26" s="232"/>
      <c r="C26" s="114">
        <v>4</v>
      </c>
      <c r="D26" s="115"/>
      <c r="E26" s="116"/>
      <c r="F26" s="116"/>
      <c r="G26" s="117">
        <f>IF(AND(ISBLANK(D26),ISBLANK(E26)),"",D26+E26)</f>
      </c>
      <c r="H26" s="118">
        <f>IF(OR(ISNUMBER($G26),ISNUMBER($Q26)),(SIGN(N($G26)-N($Q26))+1)/2,"")</f>
      </c>
      <c r="I26" s="225">
        <f>IF(ISNUMBER(H27),(SIGN(1000*($H27-$R27)+$G27-$Q27)+1)/2,"")</f>
        <v>1</v>
      </c>
      <c r="K26" s="231"/>
      <c r="L26" s="232"/>
      <c r="M26" s="114">
        <v>4</v>
      </c>
      <c r="N26" s="115"/>
      <c r="O26" s="116"/>
      <c r="P26" s="116"/>
      <c r="Q26" s="117">
        <f>IF(AND(ISBLANK(N26),ISBLANK(O26)),"",N26+O26)</f>
      </c>
      <c r="R26" s="118">
        <f>IF(ISNUMBER($H26),1-$H26,"")</f>
      </c>
      <c r="S26" s="225">
        <f>IF(ISNUMBER($I26),1-$I26,"")</f>
        <v>0</v>
      </c>
    </row>
    <row r="27" spans="1:19" ht="15.75" customHeight="1" thickBot="1">
      <c r="A27" s="227">
        <v>13269</v>
      </c>
      <c r="B27" s="228"/>
      <c r="C27" s="119" t="s">
        <v>18</v>
      </c>
      <c r="D27" s="39">
        <f>IF(ISNUMBER($G27),SUM(D23:D26),"")</f>
        <v>276</v>
      </c>
      <c r="E27" s="120">
        <f>IF(ISNUMBER($G27),SUM(E23:E26),"")</f>
        <v>133</v>
      </c>
      <c r="F27" s="120">
        <f>IF(ISNUMBER($G27),SUM(F23:F26),"")</f>
        <v>5</v>
      </c>
      <c r="G27" s="121">
        <f>IF(SUM($G23:$G26)+SUM($Q23:$Q26)&gt;0,SUM(G23:G26),"")</f>
        <v>409</v>
      </c>
      <c r="H27" s="39">
        <f>IF(ISNUMBER($G27),SUM(H23:H26),"")</f>
        <v>1</v>
      </c>
      <c r="I27" s="226"/>
      <c r="K27" s="227">
        <v>14188</v>
      </c>
      <c r="L27" s="228"/>
      <c r="M27" s="119" t="s">
        <v>18</v>
      </c>
      <c r="N27" s="39">
        <f>IF(ISNUMBER($G27),SUM(N23:N26),"")</f>
        <v>269</v>
      </c>
      <c r="O27" s="120">
        <f>IF(ISNUMBER($G27),SUM(O23:O26),"")</f>
        <v>115</v>
      </c>
      <c r="P27" s="120">
        <f>IF(ISNUMBER($G27),SUM(P23:P26),"")</f>
        <v>8</v>
      </c>
      <c r="Q27" s="121">
        <f>IF(SUM($G23:$G26)+SUM($Q23:$Q26)&gt;0,SUM(Q23:Q26),"")</f>
        <v>384</v>
      </c>
      <c r="R27" s="39">
        <f>IF(ISNUMBER($G27),SUM(R23:R26),"")</f>
        <v>1</v>
      </c>
      <c r="S27" s="226"/>
    </row>
    <row r="28" spans="1:19" ht="12.75" customHeight="1">
      <c r="A28" s="217" t="s">
        <v>186</v>
      </c>
      <c r="B28" s="218"/>
      <c r="C28" s="103">
        <v>1</v>
      </c>
      <c r="D28" s="104">
        <v>133</v>
      </c>
      <c r="E28" s="105">
        <v>51</v>
      </c>
      <c r="F28" s="105">
        <v>9</v>
      </c>
      <c r="G28" s="106">
        <f>IF(AND(ISBLANK(D28),ISBLANK(E28)),"",D28+E28)</f>
        <v>184</v>
      </c>
      <c r="H28" s="107">
        <f>IF(OR(ISNUMBER($G28),ISNUMBER($Q28)),(SIGN(N($G28)-N($Q28))+1)/2,"")</f>
        <v>0</v>
      </c>
      <c r="I28" s="108"/>
      <c r="K28" s="217" t="s">
        <v>187</v>
      </c>
      <c r="L28" s="218"/>
      <c r="M28" s="103">
        <v>1</v>
      </c>
      <c r="N28" s="104">
        <v>141</v>
      </c>
      <c r="O28" s="105">
        <v>54</v>
      </c>
      <c r="P28" s="105">
        <v>8</v>
      </c>
      <c r="Q28" s="106">
        <f>IF(AND(ISBLANK(N28),ISBLANK(O28)),"",N28+O28)</f>
        <v>195</v>
      </c>
      <c r="R28" s="107">
        <f>IF(ISNUMBER($H28),1-$H28,"")</f>
        <v>1</v>
      </c>
      <c r="S28" s="108"/>
    </row>
    <row r="29" spans="1:19" ht="12.75" customHeight="1">
      <c r="A29" s="219"/>
      <c r="B29" s="220"/>
      <c r="C29" s="109">
        <v>2</v>
      </c>
      <c r="D29" s="110">
        <v>139</v>
      </c>
      <c r="E29" s="111">
        <v>58</v>
      </c>
      <c r="F29" s="111">
        <v>5</v>
      </c>
      <c r="G29" s="112">
        <f>IF(AND(ISBLANK(D29),ISBLANK(E29)),"",D29+E29)</f>
        <v>197</v>
      </c>
      <c r="H29" s="113">
        <f>IF(OR(ISNUMBER($G29),ISNUMBER($Q29)),(SIGN(N($G29)-N($Q29))+1)/2,"")</f>
        <v>1</v>
      </c>
      <c r="I29" s="108"/>
      <c r="K29" s="219"/>
      <c r="L29" s="220"/>
      <c r="M29" s="109">
        <v>2</v>
      </c>
      <c r="N29" s="110">
        <v>151</v>
      </c>
      <c r="O29" s="111">
        <v>45</v>
      </c>
      <c r="P29" s="111">
        <v>6</v>
      </c>
      <c r="Q29" s="112">
        <f>IF(AND(ISBLANK(N29),ISBLANK(O29)),"",N29+O29)</f>
        <v>196</v>
      </c>
      <c r="R29" s="113">
        <f>IF(ISNUMBER($H29),1-$H29,"")</f>
        <v>0</v>
      </c>
      <c r="S29" s="108"/>
    </row>
    <row r="30" spans="1:19" ht="12.75" customHeight="1" thickBot="1">
      <c r="A30" s="229" t="s">
        <v>84</v>
      </c>
      <c r="B30" s="230"/>
      <c r="C30" s="109">
        <v>3</v>
      </c>
      <c r="D30" s="110"/>
      <c r="E30" s="111"/>
      <c r="F30" s="111"/>
      <c r="G30" s="112">
        <f>IF(AND(ISBLANK(D30),ISBLANK(E30)),"",D30+E30)</f>
      </c>
      <c r="H30" s="113">
        <f>IF(OR(ISNUMBER($G30),ISNUMBER($Q30)),(SIGN(N($G30)-N($Q30))+1)/2,"")</f>
      </c>
      <c r="I30" s="108"/>
      <c r="K30" s="229" t="s">
        <v>167</v>
      </c>
      <c r="L30" s="230"/>
      <c r="M30" s="109">
        <v>3</v>
      </c>
      <c r="N30" s="110"/>
      <c r="O30" s="111"/>
      <c r="P30" s="111"/>
      <c r="Q30" s="112">
        <f>IF(AND(ISBLANK(N30),ISBLANK(O30)),"",N30+O30)</f>
      </c>
      <c r="R30" s="113">
        <f>IF(ISNUMBER($H30),1-$H30,"")</f>
      </c>
      <c r="S30" s="108"/>
    </row>
    <row r="31" spans="1:19" ht="12.75" customHeight="1">
      <c r="A31" s="231"/>
      <c r="B31" s="232"/>
      <c r="C31" s="114">
        <v>4</v>
      </c>
      <c r="D31" s="115"/>
      <c r="E31" s="116"/>
      <c r="F31" s="116"/>
      <c r="G31" s="117">
        <f>IF(AND(ISBLANK(D31),ISBLANK(E31)),"",D31+E31)</f>
      </c>
      <c r="H31" s="118">
        <f>IF(OR(ISNUMBER($G31),ISNUMBER($Q31)),(SIGN(N($G31)-N($Q31))+1)/2,"")</f>
      </c>
      <c r="I31" s="225">
        <f>IF(ISNUMBER(H32),(SIGN(1000*($H32-$R32)+$G32-$Q32)+1)/2,"")</f>
        <v>0</v>
      </c>
      <c r="K31" s="231"/>
      <c r="L31" s="232"/>
      <c r="M31" s="114">
        <v>4</v>
      </c>
      <c r="N31" s="115"/>
      <c r="O31" s="116"/>
      <c r="P31" s="116"/>
      <c r="Q31" s="117">
        <f>IF(AND(ISBLANK(N31),ISBLANK(O31)),"",N31+O31)</f>
      </c>
      <c r="R31" s="118">
        <f>IF(ISNUMBER($H31),1-$H31,"")</f>
      </c>
      <c r="S31" s="225">
        <f>IF(ISNUMBER($I31),1-$I31,"")</f>
        <v>1</v>
      </c>
    </row>
    <row r="32" spans="1:19" ht="15.75" customHeight="1" thickBot="1">
      <c r="A32" s="227">
        <v>14616</v>
      </c>
      <c r="B32" s="228"/>
      <c r="C32" s="119" t="s">
        <v>18</v>
      </c>
      <c r="D32" s="39">
        <f>IF(ISNUMBER($G32),SUM(D28:D31),"")</f>
        <v>272</v>
      </c>
      <c r="E32" s="120">
        <f>IF(ISNUMBER($G32),SUM(E28:E31),"")</f>
        <v>109</v>
      </c>
      <c r="F32" s="120">
        <f>IF(ISNUMBER($G32),SUM(F28:F31),"")</f>
        <v>14</v>
      </c>
      <c r="G32" s="121">
        <f>IF(SUM($G28:$G31)+SUM($Q28:$Q31)&gt;0,SUM(G28:G31),"")</f>
        <v>381</v>
      </c>
      <c r="H32" s="39">
        <f>IF(ISNUMBER($G32),SUM(H28:H31),"")</f>
        <v>1</v>
      </c>
      <c r="I32" s="226"/>
      <c r="K32" s="227">
        <v>18116</v>
      </c>
      <c r="L32" s="228"/>
      <c r="M32" s="119" t="s">
        <v>18</v>
      </c>
      <c r="N32" s="39">
        <f>IF(ISNUMBER($G32),SUM(N28:N31),"")</f>
        <v>292</v>
      </c>
      <c r="O32" s="120">
        <f>IF(ISNUMBER($G32),SUM(O28:O31),"")</f>
        <v>99</v>
      </c>
      <c r="P32" s="120">
        <f>IF(ISNUMBER($G32),SUM(P28:P31),"")</f>
        <v>14</v>
      </c>
      <c r="Q32" s="121">
        <f>IF(SUM($G28:$G31)+SUM($Q28:$Q31)&gt;0,SUM(Q28:Q31),"")</f>
        <v>391</v>
      </c>
      <c r="R32" s="39">
        <f>IF(ISNUMBER($G32),SUM(R28:R31),"")</f>
        <v>1</v>
      </c>
      <c r="S32" s="226"/>
    </row>
    <row r="33" spans="1:19" ht="12.75" customHeight="1">
      <c r="A33" s="217" t="s">
        <v>188</v>
      </c>
      <c r="B33" s="218"/>
      <c r="C33" s="103">
        <v>1</v>
      </c>
      <c r="D33" s="104">
        <v>140</v>
      </c>
      <c r="E33" s="105">
        <v>54</v>
      </c>
      <c r="F33" s="105">
        <v>3</v>
      </c>
      <c r="G33" s="106">
        <f>IF(AND(ISBLANK(D33),ISBLANK(E33)),"",D33+E33)</f>
        <v>194</v>
      </c>
      <c r="H33" s="107">
        <f>IF(OR(ISNUMBER($G33),ISNUMBER($Q33)),(SIGN(N($G33)-N($Q33))+1)/2,"")</f>
        <v>1</v>
      </c>
      <c r="I33" s="108"/>
      <c r="K33" s="217" t="s">
        <v>189</v>
      </c>
      <c r="L33" s="218"/>
      <c r="M33" s="103">
        <v>1</v>
      </c>
      <c r="N33" s="104">
        <v>148</v>
      </c>
      <c r="O33" s="105">
        <v>43</v>
      </c>
      <c r="P33" s="105">
        <v>7</v>
      </c>
      <c r="Q33" s="106">
        <f>IF(AND(ISBLANK(N33),ISBLANK(O33)),"",N33+O33)</f>
        <v>191</v>
      </c>
      <c r="R33" s="107">
        <f>IF(ISNUMBER($H33),1-$H33,"")</f>
        <v>0</v>
      </c>
      <c r="S33" s="108"/>
    </row>
    <row r="34" spans="1:19" ht="12.75" customHeight="1">
      <c r="A34" s="219"/>
      <c r="B34" s="220"/>
      <c r="C34" s="109">
        <v>2</v>
      </c>
      <c r="D34" s="110">
        <v>136</v>
      </c>
      <c r="E34" s="111">
        <v>44</v>
      </c>
      <c r="F34" s="111">
        <v>4</v>
      </c>
      <c r="G34" s="112">
        <f>IF(AND(ISBLANK(D34),ISBLANK(E34)),"",D34+E34)</f>
        <v>180</v>
      </c>
      <c r="H34" s="113">
        <f>IF(OR(ISNUMBER($G34),ISNUMBER($Q34)),(SIGN(N($G34)-N($Q34))+1)/2,"")</f>
        <v>1</v>
      </c>
      <c r="I34" s="108"/>
      <c r="K34" s="219"/>
      <c r="L34" s="220"/>
      <c r="M34" s="109">
        <v>2</v>
      </c>
      <c r="N34" s="110">
        <v>120</v>
      </c>
      <c r="O34" s="111">
        <v>51</v>
      </c>
      <c r="P34" s="111">
        <v>5</v>
      </c>
      <c r="Q34" s="112">
        <f>IF(AND(ISBLANK(N34),ISBLANK(O34)),"",N34+O34)</f>
        <v>171</v>
      </c>
      <c r="R34" s="113">
        <f>IF(ISNUMBER($H34),1-$H34,"")</f>
        <v>0</v>
      </c>
      <c r="S34" s="108"/>
    </row>
    <row r="35" spans="1:19" ht="12.75" customHeight="1" thickBot="1">
      <c r="A35" s="229" t="s">
        <v>190</v>
      </c>
      <c r="B35" s="230"/>
      <c r="C35" s="109">
        <v>3</v>
      </c>
      <c r="D35" s="110"/>
      <c r="E35" s="111"/>
      <c r="F35" s="111"/>
      <c r="G35" s="112">
        <f>IF(AND(ISBLANK(D35),ISBLANK(E35)),"",D35+E35)</f>
      </c>
      <c r="H35" s="113">
        <f>IF(OR(ISNUMBER($G35),ISNUMBER($Q35)),(SIGN(N($G35)-N($Q35))+1)/2,"")</f>
      </c>
      <c r="I35" s="108"/>
      <c r="K35" s="229" t="s">
        <v>191</v>
      </c>
      <c r="L35" s="230"/>
      <c r="M35" s="109">
        <v>3</v>
      </c>
      <c r="N35" s="110"/>
      <c r="O35" s="111"/>
      <c r="P35" s="111"/>
      <c r="Q35" s="112">
        <f>IF(AND(ISBLANK(N35),ISBLANK(O35)),"",N35+O35)</f>
      </c>
      <c r="R35" s="113">
        <f>IF(ISNUMBER($H35),1-$H35,"")</f>
      </c>
      <c r="S35" s="108"/>
    </row>
    <row r="36" spans="1:19" ht="12.75" customHeight="1">
      <c r="A36" s="231"/>
      <c r="B36" s="232"/>
      <c r="C36" s="114">
        <v>4</v>
      </c>
      <c r="D36" s="115"/>
      <c r="E36" s="116"/>
      <c r="F36" s="116"/>
      <c r="G36" s="117">
        <f>IF(AND(ISBLANK(D36),ISBLANK(E36)),"",D36+E36)</f>
      </c>
      <c r="H36" s="118">
        <f>IF(OR(ISNUMBER($G36),ISNUMBER($Q36)),(SIGN(N($G36)-N($Q36))+1)/2,"")</f>
      </c>
      <c r="I36" s="225">
        <f>IF(ISNUMBER(H37),(SIGN(1000*($H37-$R37)+$G37-$Q37)+1)/2,"")</f>
        <v>1</v>
      </c>
      <c r="K36" s="231"/>
      <c r="L36" s="232"/>
      <c r="M36" s="114">
        <v>4</v>
      </c>
      <c r="N36" s="115"/>
      <c r="O36" s="116"/>
      <c r="P36" s="116"/>
      <c r="Q36" s="117">
        <f>IF(AND(ISBLANK(N36),ISBLANK(O36)),"",N36+O36)</f>
      </c>
      <c r="R36" s="118">
        <f>IF(ISNUMBER($H36),1-$H36,"")</f>
      </c>
      <c r="S36" s="225">
        <f>IF(ISNUMBER($I36),1-$I36,"")</f>
        <v>0</v>
      </c>
    </row>
    <row r="37" spans="1:19" ht="15.75" customHeight="1" thickBot="1">
      <c r="A37" s="227">
        <v>14609</v>
      </c>
      <c r="B37" s="228"/>
      <c r="C37" s="119" t="s">
        <v>18</v>
      </c>
      <c r="D37" s="39">
        <f>IF(ISNUMBER($G37),SUM(D33:D36),"")</f>
        <v>276</v>
      </c>
      <c r="E37" s="120">
        <f>IF(ISNUMBER($G37),SUM(E33:E36),"")</f>
        <v>98</v>
      </c>
      <c r="F37" s="120">
        <f>IF(ISNUMBER($G37),SUM(F33:F36),"")</f>
        <v>7</v>
      </c>
      <c r="G37" s="121">
        <f>IF(SUM($G33:$G36)+SUM($Q33:$Q36)&gt;0,SUM(G33:G36),"")</f>
        <v>374</v>
      </c>
      <c r="H37" s="39">
        <f>IF(ISNUMBER($G37),SUM(H33:H36),"")</f>
        <v>2</v>
      </c>
      <c r="I37" s="226"/>
      <c r="K37" s="227">
        <v>12109</v>
      </c>
      <c r="L37" s="228"/>
      <c r="M37" s="119" t="s">
        <v>18</v>
      </c>
      <c r="N37" s="39">
        <f>IF(ISNUMBER($G37),SUM(N33:N36),"")</f>
        <v>268</v>
      </c>
      <c r="O37" s="120">
        <f>IF(ISNUMBER($G37),SUM(O33:O36),"")</f>
        <v>94</v>
      </c>
      <c r="P37" s="120">
        <f>IF(ISNUMBER($G37),SUM(P33:P36),"")</f>
        <v>12</v>
      </c>
      <c r="Q37" s="121">
        <f>IF(SUM($G33:$G36)+SUM($Q33:$Q36)&gt;0,SUM(Q33:Q36),"")</f>
        <v>362</v>
      </c>
      <c r="R37" s="39">
        <f>IF(ISNUMBER($G37),SUM(R33:R36),"")</f>
        <v>0</v>
      </c>
      <c r="S37" s="226"/>
    </row>
    <row r="38" ht="4.5" customHeight="1" thickBot="1"/>
    <row r="39" spans="1:19" ht="19.5" customHeight="1" thickBot="1">
      <c r="A39" s="122"/>
      <c r="B39" s="123"/>
      <c r="C39" s="124" t="s">
        <v>42</v>
      </c>
      <c r="D39" s="125">
        <f>IF(ISNUMBER($G39),SUM(D12,D17,D22,D27,D32,D37),"")</f>
        <v>1682</v>
      </c>
      <c r="E39" s="126">
        <f>IF(ISNUMBER($G39),SUM(E12,E17,E22,E27,E32,E37),"")</f>
        <v>693</v>
      </c>
      <c r="F39" s="126">
        <f>IF(ISNUMBER($G39),SUM(F12,F17,F22,F27,F32,F37),"")</f>
        <v>47</v>
      </c>
      <c r="G39" s="127">
        <f>IF(SUM($G$8:$G$37)+SUM($Q$8:$Q$37)&gt;0,SUM(G12,G17,G22,G27,G32,G37),"")</f>
        <v>2375</v>
      </c>
      <c r="H39" s="128">
        <f>IF(SUM($G$8:$G$37)+SUM($Q$8:$Q$37)&gt;0,SUM(H12,H17,H22,H27,H32,H37),"")</f>
        <v>7</v>
      </c>
      <c r="I39" s="129">
        <f>IF(ISNUMBER($G39),(SIGN($G39-$Q39)+1)/IF(COUNT(I$11,I$16,I$21,I$26,I$31,I$36)&gt;3,1,2),"")</f>
        <v>2</v>
      </c>
      <c r="K39" s="122"/>
      <c r="L39" s="123"/>
      <c r="M39" s="124" t="s">
        <v>42</v>
      </c>
      <c r="N39" s="125">
        <f>IF(ISNUMBER($G39),SUM(N12,N17,N22,N27,N32,N37),"")</f>
        <v>1633</v>
      </c>
      <c r="O39" s="126">
        <f>IF(ISNUMBER($G39),SUM(O12,O17,O22,O27,O32,O37),"")</f>
        <v>649</v>
      </c>
      <c r="P39" s="126">
        <f>IF(ISNUMBER($G39),SUM(P12,P17,P22,P27,P32,P37),"")</f>
        <v>65</v>
      </c>
      <c r="Q39" s="127">
        <f>IF(SUM($G$8:$G$37)+SUM($Q$8:$Q$37)&gt;0,SUM(Q12,Q17,Q22,Q27,Q32,Q37),"")</f>
        <v>2282</v>
      </c>
      <c r="R39" s="128">
        <f>IF(SUM($G$8:$G$37)+SUM($Q$8:$Q$37)&gt;0,SUM(R12,R17,R22,R27,R32,R37),"")</f>
        <v>5</v>
      </c>
      <c r="S39" s="129">
        <f>IF(ISNUMBER($I39),IF(COUNT(S$11,S$16,S$21,S$26,S$31,S$36)&gt;3,2,1)-$I39,"")</f>
        <v>0</v>
      </c>
    </row>
    <row r="40" ht="4.5" customHeight="1" thickBot="1"/>
    <row r="41" spans="1:19" ht="18" customHeight="1" thickBot="1">
      <c r="A41" s="57"/>
      <c r="B41" s="58" t="s">
        <v>43</v>
      </c>
      <c r="C41" s="237" t="s">
        <v>178</v>
      </c>
      <c r="D41" s="237"/>
      <c r="E41" s="237"/>
      <c r="G41" s="238"/>
      <c r="H41" s="238"/>
      <c r="I41" s="130">
        <f>IF(ISNUMBER(I$39),SUM(I11,I16,I21,I26,I31,I36,I39),"")</f>
        <v>6</v>
      </c>
      <c r="K41" s="57"/>
      <c r="L41" s="58" t="s">
        <v>43</v>
      </c>
      <c r="M41" s="237" t="s">
        <v>182</v>
      </c>
      <c r="N41" s="237"/>
      <c r="O41" s="237"/>
      <c r="Q41" s="238" t="s">
        <v>45</v>
      </c>
      <c r="R41" s="238"/>
      <c r="S41" s="130">
        <f>IF(ISNUMBER(S$39),SUM(S11,S16,S21,S26,S31,S36,S39),"")</f>
        <v>2</v>
      </c>
    </row>
    <row r="42" spans="1:19" ht="18" customHeight="1">
      <c r="A42" s="57"/>
      <c r="B42" s="58" t="s">
        <v>47</v>
      </c>
      <c r="C42" s="175"/>
      <c r="D42" s="175"/>
      <c r="E42" s="175"/>
      <c r="G42" s="131"/>
      <c r="H42" s="131"/>
      <c r="I42" s="131"/>
      <c r="K42" s="57"/>
      <c r="L42" s="58" t="s">
        <v>47</v>
      </c>
      <c r="M42" s="175"/>
      <c r="N42" s="175"/>
      <c r="O42" s="175"/>
      <c r="Q42" s="131"/>
      <c r="R42" s="131"/>
      <c r="S42" s="131"/>
    </row>
    <row r="43" spans="1:19" ht="19.5" customHeight="1">
      <c r="A43" s="58" t="s">
        <v>48</v>
      </c>
      <c r="B43" s="58" t="s">
        <v>49</v>
      </c>
      <c r="C43" s="178"/>
      <c r="D43" s="178"/>
      <c r="E43" s="178"/>
      <c r="F43" s="178"/>
      <c r="G43" s="178"/>
      <c r="H43" s="178"/>
      <c r="I43" s="58"/>
      <c r="J43" s="58"/>
      <c r="K43" s="58" t="s">
        <v>50</v>
      </c>
      <c r="L43" s="239"/>
      <c r="M43" s="239"/>
      <c r="O43" s="58" t="s">
        <v>47</v>
      </c>
      <c r="P43" s="178"/>
      <c r="Q43" s="178"/>
      <c r="R43" s="178"/>
      <c r="S43" s="178"/>
    </row>
    <row r="44" spans="5:8" ht="9.75" customHeight="1">
      <c r="E44" s="57"/>
      <c r="H44" s="57"/>
    </row>
    <row r="45" ht="30" customHeight="1">
      <c r="A45" s="132" t="str">
        <f>"Technické podmínky utkání:   "&amp;$B$3&amp;IF(ISBLANK($B$3),""," – ")&amp;$L$3</f>
        <v>Technické podmínky utkání:   TJ Sokol Rudná -  A – TJ Sokol Rudná -  B</v>
      </c>
    </row>
    <row r="46" spans="2:11" ht="19.5" customHeight="1">
      <c r="B46" s="138" t="s">
        <v>116</v>
      </c>
      <c r="C46" s="241" t="s">
        <v>192</v>
      </c>
      <c r="D46" s="241"/>
      <c r="I46" s="138" t="s">
        <v>117</v>
      </c>
      <c r="J46" s="241">
        <v>20</v>
      </c>
      <c r="K46" s="241"/>
    </row>
    <row r="47" spans="2:19" ht="19.5" customHeight="1">
      <c r="B47" s="138" t="s">
        <v>118</v>
      </c>
      <c r="C47" s="234" t="s">
        <v>193</v>
      </c>
      <c r="D47" s="234"/>
      <c r="I47" s="138" t="s">
        <v>119</v>
      </c>
      <c r="J47" s="234">
        <v>15</v>
      </c>
      <c r="K47" s="234"/>
      <c r="P47" s="138" t="s">
        <v>120</v>
      </c>
      <c r="Q47" s="235">
        <v>42964</v>
      </c>
      <c r="R47" s="236"/>
      <c r="S47" s="236"/>
    </row>
    <row r="48" ht="9.75" customHeight="1"/>
    <row r="49" spans="1:19" ht="15" customHeight="1">
      <c r="A49" s="187" t="s">
        <v>59</v>
      </c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9"/>
    </row>
    <row r="50" spans="1:19" ht="81" customHeight="1">
      <c r="A50" s="242"/>
      <c r="B50" s="243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4"/>
    </row>
    <row r="51" ht="4.5" customHeight="1"/>
    <row r="52" spans="1:19" ht="15" customHeight="1">
      <c r="A52" s="187" t="s">
        <v>60</v>
      </c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9"/>
    </row>
    <row r="53" spans="1:19" ht="6" customHeight="1">
      <c r="A53" s="67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9"/>
    </row>
    <row r="54" spans="1:19" ht="21" customHeight="1">
      <c r="A54" s="70" t="s">
        <v>5</v>
      </c>
      <c r="B54" s="68"/>
      <c r="C54" s="68"/>
      <c r="D54" s="68"/>
      <c r="E54" s="68"/>
      <c r="F54" s="68"/>
      <c r="G54" s="68"/>
      <c r="H54" s="68"/>
      <c r="I54" s="68"/>
      <c r="J54" s="68"/>
      <c r="K54" s="71" t="s">
        <v>7</v>
      </c>
      <c r="L54" s="68"/>
      <c r="M54" s="68"/>
      <c r="N54" s="68"/>
      <c r="O54" s="68"/>
      <c r="P54" s="68"/>
      <c r="Q54" s="68"/>
      <c r="R54" s="68"/>
      <c r="S54" s="69"/>
    </row>
    <row r="55" spans="1:19" ht="21" customHeight="1">
      <c r="A55" s="72"/>
      <c r="B55" s="73" t="s">
        <v>61</v>
      </c>
      <c r="C55" s="74"/>
      <c r="D55" s="75"/>
      <c r="E55" s="73" t="s">
        <v>62</v>
      </c>
      <c r="F55" s="74"/>
      <c r="G55" s="74"/>
      <c r="H55" s="74"/>
      <c r="I55" s="75"/>
      <c r="J55" s="68"/>
      <c r="K55" s="76"/>
      <c r="L55" s="73" t="s">
        <v>61</v>
      </c>
      <c r="M55" s="74"/>
      <c r="N55" s="75"/>
      <c r="O55" s="73" t="s">
        <v>62</v>
      </c>
      <c r="P55" s="74"/>
      <c r="Q55" s="74"/>
      <c r="R55" s="74"/>
      <c r="S55" s="77"/>
    </row>
    <row r="56" spans="1:19" ht="21" customHeight="1">
      <c r="A56" s="78" t="s">
        <v>63</v>
      </c>
      <c r="B56" s="79" t="s">
        <v>64</v>
      </c>
      <c r="C56" s="80"/>
      <c r="D56" s="81" t="s">
        <v>65</v>
      </c>
      <c r="E56" s="79" t="s">
        <v>64</v>
      </c>
      <c r="F56" s="82"/>
      <c r="G56" s="82"/>
      <c r="H56" s="83"/>
      <c r="I56" s="81" t="s">
        <v>65</v>
      </c>
      <c r="J56" s="68"/>
      <c r="K56" s="84" t="s">
        <v>63</v>
      </c>
      <c r="L56" s="79" t="s">
        <v>64</v>
      </c>
      <c r="M56" s="80"/>
      <c r="N56" s="81" t="s">
        <v>65</v>
      </c>
      <c r="O56" s="79" t="s">
        <v>64</v>
      </c>
      <c r="P56" s="82"/>
      <c r="Q56" s="82"/>
      <c r="R56" s="83"/>
      <c r="S56" s="85" t="s">
        <v>65</v>
      </c>
    </row>
    <row r="57" spans="1:19" ht="21" customHeight="1">
      <c r="A57" s="86"/>
      <c r="B57" s="190"/>
      <c r="C57" s="191"/>
      <c r="D57" s="133"/>
      <c r="E57" s="190"/>
      <c r="F57" s="192"/>
      <c r="G57" s="192"/>
      <c r="H57" s="191"/>
      <c r="I57" s="133"/>
      <c r="J57" s="68"/>
      <c r="K57" s="89"/>
      <c r="L57" s="190"/>
      <c r="M57" s="191"/>
      <c r="N57" s="133"/>
      <c r="O57" s="190"/>
      <c r="P57" s="192"/>
      <c r="Q57" s="192"/>
      <c r="R57" s="191"/>
      <c r="S57" s="134"/>
    </row>
    <row r="58" spans="1:19" ht="21" customHeight="1">
      <c r="A58" s="86"/>
      <c r="B58" s="190"/>
      <c r="C58" s="191"/>
      <c r="D58" s="133"/>
      <c r="E58" s="190"/>
      <c r="F58" s="192"/>
      <c r="G58" s="192"/>
      <c r="H58" s="191"/>
      <c r="I58" s="133"/>
      <c r="J58" s="68"/>
      <c r="K58" s="89"/>
      <c r="L58" s="190"/>
      <c r="M58" s="191"/>
      <c r="N58" s="133"/>
      <c r="O58" s="190"/>
      <c r="P58" s="192"/>
      <c r="Q58" s="192"/>
      <c r="R58" s="191"/>
      <c r="S58" s="134"/>
    </row>
    <row r="59" spans="1:19" ht="12" customHeight="1">
      <c r="A59" s="91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3"/>
    </row>
    <row r="60" ht="4.5" customHeight="1"/>
    <row r="61" spans="1:19" ht="15" customHeight="1">
      <c r="A61" s="246" t="s">
        <v>66</v>
      </c>
      <c r="B61" s="247"/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8"/>
    </row>
    <row r="62" spans="1:19" ht="81" customHeight="1">
      <c r="A62" s="249"/>
      <c r="B62" s="250"/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250"/>
      <c r="S62" s="251"/>
    </row>
    <row r="63" ht="4.5" customHeight="1"/>
    <row r="64" spans="1:19" ht="15" customHeight="1">
      <c r="A64" s="187" t="s">
        <v>67</v>
      </c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9"/>
    </row>
    <row r="65" spans="1:19" ht="81" customHeight="1">
      <c r="A65" s="242"/>
      <c r="B65" s="243"/>
      <c r="C65" s="243"/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4"/>
    </row>
    <row r="66" spans="1:8" ht="30" customHeight="1">
      <c r="A66" s="135"/>
      <c r="B66" s="136" t="s">
        <v>121</v>
      </c>
      <c r="C66" s="245"/>
      <c r="D66" s="245"/>
      <c r="E66" s="245"/>
      <c r="F66" s="245"/>
      <c r="G66" s="245"/>
      <c r="H66" s="245"/>
    </row>
  </sheetData>
  <sheetProtection password="FC6B" sheet="1" objects="1" scenarios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B1:C2"/>
    <mergeCell ref="D1:I1"/>
    <mergeCell ref="L1:N1"/>
    <mergeCell ref="O1:P1"/>
    <mergeCell ref="Q1:S1"/>
    <mergeCell ref="B3:I3"/>
    <mergeCell ref="L3:S3"/>
  </mergeCells>
  <dataValidations count="1">
    <dataValidation type="whole" allowBlank="1" showInputMessage="1" showErrorMessage="1" sqref="A57:A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144" t="s">
        <v>0</v>
      </c>
      <c r="C1" s="144"/>
      <c r="D1" s="146" t="s">
        <v>1</v>
      </c>
      <c r="E1" s="146"/>
      <c r="F1" s="146"/>
      <c r="G1" s="146"/>
      <c r="H1" s="146"/>
      <c r="I1" s="146"/>
      <c r="K1" s="1" t="s">
        <v>2</v>
      </c>
      <c r="L1" s="147" t="s">
        <v>194</v>
      </c>
      <c r="M1" s="147"/>
      <c r="N1" s="147"/>
      <c r="O1" s="148" t="s">
        <v>4</v>
      </c>
      <c r="P1" s="148"/>
      <c r="Q1" s="149">
        <v>43021</v>
      </c>
      <c r="R1" s="149"/>
      <c r="S1" s="149"/>
    </row>
    <row r="2" spans="2:3" ht="9.75" customHeight="1" thickBot="1">
      <c r="B2" s="145"/>
      <c r="C2" s="145"/>
    </row>
    <row r="3" spans="1:19" ht="18.75" thickBot="1">
      <c r="A3" s="2" t="s">
        <v>5</v>
      </c>
      <c r="B3" s="150" t="s">
        <v>195</v>
      </c>
      <c r="C3" s="151"/>
      <c r="D3" s="151"/>
      <c r="E3" s="151"/>
      <c r="F3" s="151"/>
      <c r="G3" s="151"/>
      <c r="H3" s="151"/>
      <c r="I3" s="152"/>
      <c r="J3" s="3"/>
      <c r="K3" s="2" t="s">
        <v>7</v>
      </c>
      <c r="L3" s="150" t="s">
        <v>196</v>
      </c>
      <c r="M3" s="151"/>
      <c r="N3" s="151"/>
      <c r="O3" s="151"/>
      <c r="P3" s="151"/>
      <c r="Q3" s="151"/>
      <c r="R3" s="151"/>
      <c r="S3" s="152"/>
    </row>
    <row r="4" spans="1:19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 customHeight="1">
      <c r="A5" s="153" t="s">
        <v>9</v>
      </c>
      <c r="B5" s="154"/>
      <c r="C5" s="155" t="s">
        <v>10</v>
      </c>
      <c r="D5" s="139" t="s">
        <v>11</v>
      </c>
      <c r="E5" s="140"/>
      <c r="F5" s="140"/>
      <c r="G5" s="141"/>
      <c r="H5" s="4" t="s">
        <v>12</v>
      </c>
      <c r="I5" s="5" t="s">
        <v>13</v>
      </c>
      <c r="J5" s="3"/>
      <c r="K5" s="153" t="s">
        <v>9</v>
      </c>
      <c r="L5" s="154"/>
      <c r="M5" s="155" t="s">
        <v>10</v>
      </c>
      <c r="N5" s="139" t="s">
        <v>11</v>
      </c>
      <c r="O5" s="140"/>
      <c r="P5" s="140"/>
      <c r="Q5" s="141"/>
      <c r="R5" s="4" t="s">
        <v>12</v>
      </c>
      <c r="S5" s="5" t="s">
        <v>13</v>
      </c>
    </row>
    <row r="6" spans="1:19" ht="12.75" customHeight="1">
      <c r="A6" s="142" t="s">
        <v>14</v>
      </c>
      <c r="B6" s="143"/>
      <c r="C6" s="156"/>
      <c r="D6" s="6" t="s">
        <v>15</v>
      </c>
      <c r="E6" s="7" t="s">
        <v>16</v>
      </c>
      <c r="F6" s="7" t="s">
        <v>17</v>
      </c>
      <c r="G6" s="8" t="s">
        <v>18</v>
      </c>
      <c r="H6" s="9" t="s">
        <v>13</v>
      </c>
      <c r="I6" s="10" t="s">
        <v>19</v>
      </c>
      <c r="J6" s="3"/>
      <c r="K6" s="142" t="s">
        <v>14</v>
      </c>
      <c r="L6" s="143"/>
      <c r="M6" s="156"/>
      <c r="N6" s="6" t="s">
        <v>15</v>
      </c>
      <c r="O6" s="7" t="s">
        <v>16</v>
      </c>
      <c r="P6" s="7" t="s">
        <v>17</v>
      </c>
      <c r="Q6" s="8" t="s">
        <v>18</v>
      </c>
      <c r="R6" s="9" t="s">
        <v>13</v>
      </c>
      <c r="S6" s="10" t="s">
        <v>19</v>
      </c>
    </row>
    <row r="7" spans="1:19" ht="4.5" customHeight="1">
      <c r="A7" s="11"/>
      <c r="B7" s="11"/>
      <c r="C7" s="3"/>
      <c r="D7" s="3"/>
      <c r="E7" s="3"/>
      <c r="F7" s="3"/>
      <c r="G7" s="3"/>
      <c r="H7" s="3"/>
      <c r="I7" s="3"/>
      <c r="J7" s="3"/>
      <c r="K7" s="11"/>
      <c r="L7" s="11"/>
      <c r="M7" s="3"/>
      <c r="N7" s="3"/>
      <c r="O7" s="3"/>
      <c r="P7" s="3"/>
      <c r="Q7" s="3"/>
      <c r="R7" s="3"/>
      <c r="S7" s="3"/>
    </row>
    <row r="8" spans="1:19" ht="12.75" customHeight="1">
      <c r="A8" s="161" t="s">
        <v>197</v>
      </c>
      <c r="B8" s="162"/>
      <c r="C8" s="12">
        <v>1</v>
      </c>
      <c r="D8" s="13">
        <v>164</v>
      </c>
      <c r="E8" s="14">
        <v>62</v>
      </c>
      <c r="F8" s="15">
        <v>1</v>
      </c>
      <c r="G8" s="16">
        <v>226</v>
      </c>
      <c r="H8" s="17">
        <v>1</v>
      </c>
      <c r="I8" s="18"/>
      <c r="J8" s="3"/>
      <c r="K8" s="161" t="s">
        <v>198</v>
      </c>
      <c r="L8" s="162"/>
      <c r="M8" s="12">
        <v>2</v>
      </c>
      <c r="N8" s="13">
        <v>134</v>
      </c>
      <c r="O8" s="14">
        <v>54</v>
      </c>
      <c r="P8" s="14">
        <v>6</v>
      </c>
      <c r="Q8" s="16">
        <v>188</v>
      </c>
      <c r="R8" s="17">
        <v>0</v>
      </c>
      <c r="S8" s="18"/>
    </row>
    <row r="9" spans="1:19" ht="12.75" customHeight="1">
      <c r="A9" s="163"/>
      <c r="B9" s="164"/>
      <c r="C9" s="19">
        <v>2</v>
      </c>
      <c r="D9" s="20">
        <v>137</v>
      </c>
      <c r="E9" s="21">
        <v>69</v>
      </c>
      <c r="F9" s="22">
        <v>2</v>
      </c>
      <c r="G9" s="23">
        <v>206</v>
      </c>
      <c r="H9" s="24">
        <v>1</v>
      </c>
      <c r="I9" s="18"/>
      <c r="J9" s="3"/>
      <c r="K9" s="163"/>
      <c r="L9" s="164"/>
      <c r="M9" s="19">
        <v>1</v>
      </c>
      <c r="N9" s="20">
        <v>141</v>
      </c>
      <c r="O9" s="21">
        <v>53</v>
      </c>
      <c r="P9" s="21">
        <v>4</v>
      </c>
      <c r="Q9" s="23">
        <v>194</v>
      </c>
      <c r="R9" s="24">
        <v>0</v>
      </c>
      <c r="S9" s="18"/>
    </row>
    <row r="10" spans="1:19" ht="9.75" customHeight="1">
      <c r="A10" s="165" t="s">
        <v>199</v>
      </c>
      <c r="B10" s="166"/>
      <c r="C10" s="25"/>
      <c r="D10" s="26"/>
      <c r="E10" s="26"/>
      <c r="F10" s="26"/>
      <c r="G10" s="27"/>
      <c r="H10" s="28"/>
      <c r="I10" s="29"/>
      <c r="J10" s="3"/>
      <c r="K10" s="165" t="s">
        <v>183</v>
      </c>
      <c r="L10" s="166"/>
      <c r="M10" s="25"/>
      <c r="N10" s="26"/>
      <c r="O10" s="26"/>
      <c r="P10" s="26"/>
      <c r="Q10" s="27"/>
      <c r="R10" s="28"/>
      <c r="S10" s="29"/>
    </row>
    <row r="11" spans="1:19" ht="9.75" customHeight="1" thickBot="1">
      <c r="A11" s="165"/>
      <c r="B11" s="166"/>
      <c r="C11" s="30"/>
      <c r="D11" s="31"/>
      <c r="E11" s="31"/>
      <c r="F11" s="31"/>
      <c r="G11" s="32"/>
      <c r="H11" s="33"/>
      <c r="I11" s="157">
        <v>1</v>
      </c>
      <c r="J11" s="3"/>
      <c r="K11" s="165"/>
      <c r="L11" s="166"/>
      <c r="M11" s="30"/>
      <c r="N11" s="31"/>
      <c r="O11" s="31"/>
      <c r="P11" s="31"/>
      <c r="Q11" s="32"/>
      <c r="R11" s="33"/>
      <c r="S11" s="157">
        <v>0</v>
      </c>
    </row>
    <row r="12" spans="1:19" ht="15.75" customHeight="1" thickBot="1">
      <c r="A12" s="159">
        <v>5804</v>
      </c>
      <c r="B12" s="160"/>
      <c r="C12" s="34" t="s">
        <v>18</v>
      </c>
      <c r="D12" s="35">
        <v>301</v>
      </c>
      <c r="E12" s="36">
        <v>131</v>
      </c>
      <c r="F12" s="37">
        <v>3</v>
      </c>
      <c r="G12" s="38">
        <v>432</v>
      </c>
      <c r="H12" s="39">
        <v>2</v>
      </c>
      <c r="I12" s="158"/>
      <c r="J12" s="3"/>
      <c r="K12" s="159">
        <v>20868</v>
      </c>
      <c r="L12" s="160"/>
      <c r="M12" s="34" t="s">
        <v>18</v>
      </c>
      <c r="N12" s="35">
        <v>275</v>
      </c>
      <c r="O12" s="36">
        <v>107</v>
      </c>
      <c r="P12" s="37">
        <v>10</v>
      </c>
      <c r="Q12" s="38">
        <v>382</v>
      </c>
      <c r="R12" s="39">
        <v>0</v>
      </c>
      <c r="S12" s="158"/>
    </row>
    <row r="13" spans="1:19" ht="12.75" customHeight="1" thickTop="1">
      <c r="A13" s="167" t="s">
        <v>200</v>
      </c>
      <c r="B13" s="168"/>
      <c r="C13" s="40">
        <v>1</v>
      </c>
      <c r="D13" s="41">
        <v>146</v>
      </c>
      <c r="E13" s="42">
        <v>63</v>
      </c>
      <c r="F13" s="43">
        <v>3</v>
      </c>
      <c r="G13" s="44">
        <v>209</v>
      </c>
      <c r="H13" s="17">
        <v>1</v>
      </c>
      <c r="I13" s="18"/>
      <c r="J13" s="3"/>
      <c r="K13" s="167" t="s">
        <v>201</v>
      </c>
      <c r="L13" s="168"/>
      <c r="M13" s="12">
        <v>2</v>
      </c>
      <c r="N13" s="41">
        <v>124</v>
      </c>
      <c r="O13" s="42">
        <v>45</v>
      </c>
      <c r="P13" s="42">
        <v>10</v>
      </c>
      <c r="Q13" s="44">
        <v>169</v>
      </c>
      <c r="R13" s="17">
        <v>0</v>
      </c>
      <c r="S13" s="18"/>
    </row>
    <row r="14" spans="1:19" ht="12.75" customHeight="1">
      <c r="A14" s="163"/>
      <c r="B14" s="164"/>
      <c r="C14" s="19">
        <v>2</v>
      </c>
      <c r="D14" s="20">
        <v>136</v>
      </c>
      <c r="E14" s="21">
        <v>54</v>
      </c>
      <c r="F14" s="22">
        <v>5</v>
      </c>
      <c r="G14" s="23">
        <v>190</v>
      </c>
      <c r="H14" s="24">
        <v>0</v>
      </c>
      <c r="I14" s="18"/>
      <c r="J14" s="3"/>
      <c r="K14" s="163"/>
      <c r="L14" s="164"/>
      <c r="M14" s="19">
        <v>1</v>
      </c>
      <c r="N14" s="20">
        <v>136</v>
      </c>
      <c r="O14" s="21">
        <v>61</v>
      </c>
      <c r="P14" s="21">
        <v>8</v>
      </c>
      <c r="Q14" s="23">
        <v>197</v>
      </c>
      <c r="R14" s="24">
        <v>1</v>
      </c>
      <c r="S14" s="18"/>
    </row>
    <row r="15" spans="1:19" ht="9.75" customHeight="1">
      <c r="A15" s="165" t="s">
        <v>177</v>
      </c>
      <c r="B15" s="166"/>
      <c r="C15" s="25"/>
      <c r="D15" s="26"/>
      <c r="E15" s="26"/>
      <c r="F15" s="26"/>
      <c r="G15" s="27"/>
      <c r="H15" s="28"/>
      <c r="I15" s="29"/>
      <c r="J15" s="3"/>
      <c r="K15" s="165" t="s">
        <v>177</v>
      </c>
      <c r="L15" s="166"/>
      <c r="M15" s="25"/>
      <c r="N15" s="26"/>
      <c r="O15" s="26"/>
      <c r="P15" s="26"/>
      <c r="Q15" s="27"/>
      <c r="R15" s="28"/>
      <c r="S15" s="29"/>
    </row>
    <row r="16" spans="1:19" ht="9.75" customHeight="1" thickBot="1">
      <c r="A16" s="165"/>
      <c r="B16" s="166"/>
      <c r="C16" s="30"/>
      <c r="D16" s="31"/>
      <c r="E16" s="31"/>
      <c r="F16" s="31"/>
      <c r="G16" s="45"/>
      <c r="H16" s="33"/>
      <c r="I16" s="157">
        <v>1</v>
      </c>
      <c r="J16" s="3"/>
      <c r="K16" s="165"/>
      <c r="L16" s="166"/>
      <c r="M16" s="30"/>
      <c r="N16" s="31"/>
      <c r="O16" s="31"/>
      <c r="P16" s="31"/>
      <c r="Q16" s="45"/>
      <c r="R16" s="33"/>
      <c r="S16" s="157">
        <v>0</v>
      </c>
    </row>
    <row r="17" spans="1:19" ht="15.75" customHeight="1" thickBot="1">
      <c r="A17" s="159">
        <v>20144</v>
      </c>
      <c r="B17" s="160"/>
      <c r="C17" s="34" t="s">
        <v>18</v>
      </c>
      <c r="D17" s="35">
        <v>282</v>
      </c>
      <c r="E17" s="36">
        <v>117</v>
      </c>
      <c r="F17" s="37">
        <v>8</v>
      </c>
      <c r="G17" s="38">
        <v>399</v>
      </c>
      <c r="H17" s="39">
        <v>1</v>
      </c>
      <c r="I17" s="158"/>
      <c r="J17" s="3"/>
      <c r="K17" s="159">
        <v>16297</v>
      </c>
      <c r="L17" s="160"/>
      <c r="M17" s="34" t="s">
        <v>18</v>
      </c>
      <c r="N17" s="35">
        <v>260</v>
      </c>
      <c r="O17" s="36">
        <v>106</v>
      </c>
      <c r="P17" s="37">
        <v>18</v>
      </c>
      <c r="Q17" s="38">
        <v>366</v>
      </c>
      <c r="R17" s="39">
        <v>1</v>
      </c>
      <c r="S17" s="158"/>
    </row>
    <row r="18" spans="1:19" ht="12.75" customHeight="1" thickTop="1">
      <c r="A18" s="167" t="s">
        <v>202</v>
      </c>
      <c r="B18" s="168"/>
      <c r="C18" s="40">
        <v>1</v>
      </c>
      <c r="D18" s="41">
        <v>147</v>
      </c>
      <c r="E18" s="42">
        <v>68</v>
      </c>
      <c r="F18" s="43">
        <v>2</v>
      </c>
      <c r="G18" s="44">
        <v>215</v>
      </c>
      <c r="H18" s="17">
        <v>1</v>
      </c>
      <c r="I18" s="18"/>
      <c r="J18" s="3"/>
      <c r="K18" s="167" t="s">
        <v>203</v>
      </c>
      <c r="L18" s="168"/>
      <c r="M18" s="12">
        <v>2</v>
      </c>
      <c r="N18" s="41">
        <v>135</v>
      </c>
      <c r="O18" s="42">
        <v>45</v>
      </c>
      <c r="P18" s="42">
        <v>5</v>
      </c>
      <c r="Q18" s="44">
        <v>180</v>
      </c>
      <c r="R18" s="17">
        <v>0</v>
      </c>
      <c r="S18" s="18"/>
    </row>
    <row r="19" spans="1:19" ht="12.75" customHeight="1">
      <c r="A19" s="163"/>
      <c r="B19" s="164"/>
      <c r="C19" s="19">
        <v>2</v>
      </c>
      <c r="D19" s="20">
        <v>144</v>
      </c>
      <c r="E19" s="21">
        <v>61</v>
      </c>
      <c r="F19" s="22">
        <v>3</v>
      </c>
      <c r="G19" s="23">
        <v>205</v>
      </c>
      <c r="H19" s="24">
        <v>0</v>
      </c>
      <c r="I19" s="18"/>
      <c r="J19" s="3"/>
      <c r="K19" s="163"/>
      <c r="L19" s="164"/>
      <c r="M19" s="19">
        <v>1</v>
      </c>
      <c r="N19" s="20">
        <v>147</v>
      </c>
      <c r="O19" s="21">
        <v>71</v>
      </c>
      <c r="P19" s="21">
        <v>3</v>
      </c>
      <c r="Q19" s="23">
        <v>218</v>
      </c>
      <c r="R19" s="24">
        <v>1</v>
      </c>
      <c r="S19" s="18"/>
    </row>
    <row r="20" spans="1:19" ht="9.75" customHeight="1">
      <c r="A20" s="165" t="s">
        <v>177</v>
      </c>
      <c r="B20" s="166"/>
      <c r="C20" s="25"/>
      <c r="D20" s="26"/>
      <c r="E20" s="26"/>
      <c r="F20" s="26"/>
      <c r="G20" s="27"/>
      <c r="H20" s="28"/>
      <c r="I20" s="29"/>
      <c r="J20" s="3"/>
      <c r="K20" s="165" t="s">
        <v>177</v>
      </c>
      <c r="L20" s="166"/>
      <c r="M20" s="25"/>
      <c r="N20" s="26"/>
      <c r="O20" s="26"/>
      <c r="P20" s="26"/>
      <c r="Q20" s="27"/>
      <c r="R20" s="28"/>
      <c r="S20" s="29"/>
    </row>
    <row r="21" spans="1:19" ht="9.75" customHeight="1" thickBot="1">
      <c r="A21" s="165"/>
      <c r="B21" s="166"/>
      <c r="C21" s="30"/>
      <c r="D21" s="31"/>
      <c r="E21" s="31"/>
      <c r="F21" s="31"/>
      <c r="G21" s="45"/>
      <c r="H21" s="33"/>
      <c r="I21" s="157">
        <v>1</v>
      </c>
      <c r="J21" s="3"/>
      <c r="K21" s="165"/>
      <c r="L21" s="166"/>
      <c r="M21" s="30"/>
      <c r="N21" s="31"/>
      <c r="O21" s="31"/>
      <c r="P21" s="31"/>
      <c r="Q21" s="45"/>
      <c r="R21" s="33"/>
      <c r="S21" s="157">
        <v>0</v>
      </c>
    </row>
    <row r="22" spans="1:19" ht="15.75" customHeight="1" thickBot="1">
      <c r="A22" s="159">
        <v>6087</v>
      </c>
      <c r="B22" s="160"/>
      <c r="C22" s="34" t="s">
        <v>18</v>
      </c>
      <c r="D22" s="35">
        <v>291</v>
      </c>
      <c r="E22" s="36">
        <v>129</v>
      </c>
      <c r="F22" s="37">
        <v>5</v>
      </c>
      <c r="G22" s="38">
        <v>420</v>
      </c>
      <c r="H22" s="39">
        <v>1</v>
      </c>
      <c r="I22" s="158"/>
      <c r="J22" s="3"/>
      <c r="K22" s="159">
        <v>23948</v>
      </c>
      <c r="L22" s="160"/>
      <c r="M22" s="34" t="s">
        <v>18</v>
      </c>
      <c r="N22" s="35">
        <v>282</v>
      </c>
      <c r="O22" s="36">
        <v>116</v>
      </c>
      <c r="P22" s="37">
        <v>8</v>
      </c>
      <c r="Q22" s="38">
        <v>398</v>
      </c>
      <c r="R22" s="39">
        <v>1</v>
      </c>
      <c r="S22" s="158"/>
    </row>
    <row r="23" spans="1:19" ht="12.75" customHeight="1" thickTop="1">
      <c r="A23" s="167" t="s">
        <v>204</v>
      </c>
      <c r="B23" s="168"/>
      <c r="C23" s="40">
        <v>1</v>
      </c>
      <c r="D23" s="41">
        <v>139</v>
      </c>
      <c r="E23" s="42">
        <v>70</v>
      </c>
      <c r="F23" s="43">
        <v>2</v>
      </c>
      <c r="G23" s="44">
        <v>209</v>
      </c>
      <c r="H23" s="17">
        <v>1</v>
      </c>
      <c r="I23" s="18"/>
      <c r="J23" s="3"/>
      <c r="K23" s="167" t="s">
        <v>205</v>
      </c>
      <c r="L23" s="168"/>
      <c r="M23" s="12">
        <v>2</v>
      </c>
      <c r="N23" s="41">
        <v>132</v>
      </c>
      <c r="O23" s="42">
        <v>43</v>
      </c>
      <c r="P23" s="42">
        <v>6</v>
      </c>
      <c r="Q23" s="44">
        <v>175</v>
      </c>
      <c r="R23" s="17">
        <v>0</v>
      </c>
      <c r="S23" s="18"/>
    </row>
    <row r="24" spans="1:19" ht="12.75" customHeight="1">
      <c r="A24" s="163"/>
      <c r="B24" s="164"/>
      <c r="C24" s="19">
        <v>2</v>
      </c>
      <c r="D24" s="20">
        <v>136</v>
      </c>
      <c r="E24" s="21">
        <v>52</v>
      </c>
      <c r="F24" s="22">
        <v>3</v>
      </c>
      <c r="G24" s="23">
        <v>188</v>
      </c>
      <c r="H24" s="24">
        <v>0</v>
      </c>
      <c r="I24" s="18"/>
      <c r="J24" s="3"/>
      <c r="K24" s="163"/>
      <c r="L24" s="164"/>
      <c r="M24" s="19">
        <v>1</v>
      </c>
      <c r="N24" s="20">
        <v>141</v>
      </c>
      <c r="O24" s="21">
        <v>53</v>
      </c>
      <c r="P24" s="21">
        <v>0</v>
      </c>
      <c r="Q24" s="23">
        <v>194</v>
      </c>
      <c r="R24" s="24">
        <v>1</v>
      </c>
      <c r="S24" s="18"/>
    </row>
    <row r="25" spans="1:19" ht="9.75" customHeight="1">
      <c r="A25" s="165" t="s">
        <v>23</v>
      </c>
      <c r="B25" s="166"/>
      <c r="C25" s="25"/>
      <c r="D25" s="26"/>
      <c r="E25" s="26"/>
      <c r="F25" s="26"/>
      <c r="G25" s="27"/>
      <c r="H25" s="28"/>
      <c r="I25" s="29"/>
      <c r="J25" s="3"/>
      <c r="K25" s="165" t="s">
        <v>84</v>
      </c>
      <c r="L25" s="166"/>
      <c r="M25" s="25"/>
      <c r="N25" s="26"/>
      <c r="O25" s="26"/>
      <c r="P25" s="26"/>
      <c r="Q25" s="27"/>
      <c r="R25" s="28"/>
      <c r="S25" s="29"/>
    </row>
    <row r="26" spans="1:19" ht="9.75" customHeight="1" thickBot="1">
      <c r="A26" s="165"/>
      <c r="B26" s="166"/>
      <c r="C26" s="30"/>
      <c r="D26" s="31"/>
      <c r="E26" s="31"/>
      <c r="F26" s="31"/>
      <c r="G26" s="45"/>
      <c r="H26" s="33"/>
      <c r="I26" s="157">
        <v>1</v>
      </c>
      <c r="J26" s="3"/>
      <c r="K26" s="165"/>
      <c r="L26" s="166"/>
      <c r="M26" s="30"/>
      <c r="N26" s="31"/>
      <c r="O26" s="31"/>
      <c r="P26" s="31"/>
      <c r="Q26" s="45"/>
      <c r="R26" s="33"/>
      <c r="S26" s="157">
        <v>0</v>
      </c>
    </row>
    <row r="27" spans="1:19" ht="15.75" customHeight="1" thickBot="1">
      <c r="A27" s="159">
        <v>5800</v>
      </c>
      <c r="B27" s="160"/>
      <c r="C27" s="34" t="s">
        <v>18</v>
      </c>
      <c r="D27" s="35">
        <v>275</v>
      </c>
      <c r="E27" s="36">
        <v>122</v>
      </c>
      <c r="F27" s="37">
        <v>5</v>
      </c>
      <c r="G27" s="38">
        <v>397</v>
      </c>
      <c r="H27" s="39">
        <v>1</v>
      </c>
      <c r="I27" s="158"/>
      <c r="J27" s="3"/>
      <c r="K27" s="159">
        <v>16617</v>
      </c>
      <c r="L27" s="160"/>
      <c r="M27" s="34" t="s">
        <v>18</v>
      </c>
      <c r="N27" s="35">
        <v>273</v>
      </c>
      <c r="O27" s="36">
        <v>96</v>
      </c>
      <c r="P27" s="37">
        <v>6</v>
      </c>
      <c r="Q27" s="38">
        <v>369</v>
      </c>
      <c r="R27" s="39">
        <v>1</v>
      </c>
      <c r="S27" s="158"/>
    </row>
    <row r="28" spans="1:19" ht="12.75" customHeight="1" thickTop="1">
      <c r="A28" s="167" t="s">
        <v>206</v>
      </c>
      <c r="B28" s="168"/>
      <c r="C28" s="40">
        <v>1</v>
      </c>
      <c r="D28" s="41">
        <v>140</v>
      </c>
      <c r="E28" s="42">
        <v>53</v>
      </c>
      <c r="F28" s="43">
        <v>7</v>
      </c>
      <c r="G28" s="44">
        <v>193</v>
      </c>
      <c r="H28" s="17">
        <v>0</v>
      </c>
      <c r="I28" s="18"/>
      <c r="J28" s="3"/>
      <c r="K28" s="167" t="s">
        <v>198</v>
      </c>
      <c r="L28" s="168"/>
      <c r="M28" s="12">
        <v>2</v>
      </c>
      <c r="N28" s="41">
        <v>140</v>
      </c>
      <c r="O28" s="42">
        <v>54</v>
      </c>
      <c r="P28" s="42">
        <v>5</v>
      </c>
      <c r="Q28" s="44">
        <v>194</v>
      </c>
      <c r="R28" s="17">
        <v>1</v>
      </c>
      <c r="S28" s="18"/>
    </row>
    <row r="29" spans="1:19" ht="12.75" customHeight="1">
      <c r="A29" s="163"/>
      <c r="B29" s="164"/>
      <c r="C29" s="19">
        <v>2</v>
      </c>
      <c r="D29" s="20">
        <v>146</v>
      </c>
      <c r="E29" s="21">
        <v>72</v>
      </c>
      <c r="F29" s="22">
        <v>3</v>
      </c>
      <c r="G29" s="23">
        <v>218</v>
      </c>
      <c r="H29" s="24">
        <v>1</v>
      </c>
      <c r="I29" s="18"/>
      <c r="J29" s="3"/>
      <c r="K29" s="163"/>
      <c r="L29" s="164"/>
      <c r="M29" s="19">
        <v>1</v>
      </c>
      <c r="N29" s="20">
        <v>130</v>
      </c>
      <c r="O29" s="21">
        <v>71</v>
      </c>
      <c r="P29" s="21">
        <v>4</v>
      </c>
      <c r="Q29" s="23">
        <v>201</v>
      </c>
      <c r="R29" s="24">
        <v>0</v>
      </c>
      <c r="S29" s="18"/>
    </row>
    <row r="30" spans="1:19" ht="9.75" customHeight="1">
      <c r="A30" s="165" t="s">
        <v>180</v>
      </c>
      <c r="B30" s="166"/>
      <c r="C30" s="25"/>
      <c r="D30" s="26"/>
      <c r="E30" s="26"/>
      <c r="F30" s="26"/>
      <c r="G30" s="27"/>
      <c r="H30" s="28"/>
      <c r="I30" s="29"/>
      <c r="J30" s="3"/>
      <c r="K30" s="165" t="s">
        <v>41</v>
      </c>
      <c r="L30" s="166"/>
      <c r="M30" s="25"/>
      <c r="N30" s="26"/>
      <c r="O30" s="26"/>
      <c r="P30" s="26"/>
      <c r="Q30" s="27"/>
      <c r="R30" s="28"/>
      <c r="S30" s="29"/>
    </row>
    <row r="31" spans="1:19" ht="9.75" customHeight="1" thickBot="1">
      <c r="A31" s="165"/>
      <c r="B31" s="166"/>
      <c r="C31" s="30"/>
      <c r="D31" s="31"/>
      <c r="E31" s="31"/>
      <c r="F31" s="31"/>
      <c r="G31" s="45"/>
      <c r="H31" s="33"/>
      <c r="I31" s="157">
        <v>1</v>
      </c>
      <c r="J31" s="3"/>
      <c r="K31" s="165"/>
      <c r="L31" s="166"/>
      <c r="M31" s="30"/>
      <c r="N31" s="31"/>
      <c r="O31" s="31"/>
      <c r="P31" s="31"/>
      <c r="Q31" s="45"/>
      <c r="R31" s="33"/>
      <c r="S31" s="157">
        <v>0</v>
      </c>
    </row>
    <row r="32" spans="1:19" ht="15.75" customHeight="1" thickBot="1">
      <c r="A32" s="159">
        <v>11350</v>
      </c>
      <c r="B32" s="160"/>
      <c r="C32" s="34" t="s">
        <v>18</v>
      </c>
      <c r="D32" s="35">
        <v>286</v>
      </c>
      <c r="E32" s="36">
        <v>125</v>
      </c>
      <c r="F32" s="37">
        <v>10</v>
      </c>
      <c r="G32" s="38">
        <v>411</v>
      </c>
      <c r="H32" s="39">
        <v>1</v>
      </c>
      <c r="I32" s="158"/>
      <c r="J32" s="3"/>
      <c r="K32" s="159">
        <v>14590</v>
      </c>
      <c r="L32" s="160"/>
      <c r="M32" s="34" t="s">
        <v>18</v>
      </c>
      <c r="N32" s="35">
        <v>270</v>
      </c>
      <c r="O32" s="36">
        <v>125</v>
      </c>
      <c r="P32" s="37">
        <v>9</v>
      </c>
      <c r="Q32" s="38">
        <v>395</v>
      </c>
      <c r="R32" s="39">
        <v>1</v>
      </c>
      <c r="S32" s="158"/>
    </row>
    <row r="33" spans="1:19" ht="12.75" customHeight="1" thickTop="1">
      <c r="A33" s="167" t="s">
        <v>207</v>
      </c>
      <c r="B33" s="168"/>
      <c r="C33" s="40">
        <v>1</v>
      </c>
      <c r="D33" s="41">
        <v>131</v>
      </c>
      <c r="E33" s="42">
        <v>49</v>
      </c>
      <c r="F33" s="43">
        <v>3</v>
      </c>
      <c r="G33" s="44">
        <v>180</v>
      </c>
      <c r="H33" s="17">
        <v>0</v>
      </c>
      <c r="I33" s="18"/>
      <c r="J33" s="3"/>
      <c r="K33" s="167" t="s">
        <v>208</v>
      </c>
      <c r="L33" s="168"/>
      <c r="M33" s="12">
        <v>2</v>
      </c>
      <c r="N33" s="41">
        <v>132</v>
      </c>
      <c r="O33" s="42">
        <v>50</v>
      </c>
      <c r="P33" s="42">
        <v>5</v>
      </c>
      <c r="Q33" s="44">
        <v>182</v>
      </c>
      <c r="R33" s="17">
        <v>1</v>
      </c>
      <c r="S33" s="18"/>
    </row>
    <row r="34" spans="1:19" ht="12.75" customHeight="1">
      <c r="A34" s="163"/>
      <c r="B34" s="164"/>
      <c r="C34" s="19">
        <v>2</v>
      </c>
      <c r="D34" s="20">
        <v>159</v>
      </c>
      <c r="E34" s="21">
        <v>53</v>
      </c>
      <c r="F34" s="22">
        <v>2</v>
      </c>
      <c r="G34" s="23">
        <v>212</v>
      </c>
      <c r="H34" s="24">
        <v>1</v>
      </c>
      <c r="I34" s="18"/>
      <c r="J34" s="3"/>
      <c r="K34" s="163"/>
      <c r="L34" s="164"/>
      <c r="M34" s="19">
        <v>1</v>
      </c>
      <c r="N34" s="20">
        <v>151</v>
      </c>
      <c r="O34" s="21">
        <v>53</v>
      </c>
      <c r="P34" s="21">
        <v>3</v>
      </c>
      <c r="Q34" s="23">
        <v>204</v>
      </c>
      <c r="R34" s="24">
        <v>0</v>
      </c>
      <c r="S34" s="18"/>
    </row>
    <row r="35" spans="1:19" ht="9.75" customHeight="1">
      <c r="A35" s="165" t="s">
        <v>209</v>
      </c>
      <c r="B35" s="166"/>
      <c r="C35" s="25"/>
      <c r="D35" s="26"/>
      <c r="E35" s="26"/>
      <c r="F35" s="26"/>
      <c r="G35" s="27"/>
      <c r="H35" s="28"/>
      <c r="I35" s="29"/>
      <c r="J35" s="3"/>
      <c r="K35" s="165" t="s">
        <v>210</v>
      </c>
      <c r="L35" s="166"/>
      <c r="M35" s="25"/>
      <c r="N35" s="26"/>
      <c r="O35" s="26"/>
      <c r="P35" s="26"/>
      <c r="Q35" s="27"/>
      <c r="R35" s="28"/>
      <c r="S35" s="29"/>
    </row>
    <row r="36" spans="1:19" ht="9.75" customHeight="1" thickBot="1">
      <c r="A36" s="165"/>
      <c r="B36" s="166"/>
      <c r="C36" s="30"/>
      <c r="D36" s="31"/>
      <c r="E36" s="31"/>
      <c r="F36" s="31"/>
      <c r="G36" s="45"/>
      <c r="H36" s="33"/>
      <c r="I36" s="157">
        <v>1</v>
      </c>
      <c r="J36" s="3"/>
      <c r="K36" s="165"/>
      <c r="L36" s="166"/>
      <c r="M36" s="30"/>
      <c r="N36" s="31"/>
      <c r="O36" s="31"/>
      <c r="P36" s="31"/>
      <c r="Q36" s="45"/>
      <c r="R36" s="33"/>
      <c r="S36" s="157">
        <v>0</v>
      </c>
    </row>
    <row r="37" spans="1:19" ht="15.75" customHeight="1" thickBot="1">
      <c r="A37" s="159">
        <v>1297</v>
      </c>
      <c r="B37" s="160"/>
      <c r="C37" s="34" t="s">
        <v>18</v>
      </c>
      <c r="D37" s="35">
        <v>290</v>
      </c>
      <c r="E37" s="36">
        <v>102</v>
      </c>
      <c r="F37" s="37">
        <v>5</v>
      </c>
      <c r="G37" s="38">
        <v>392</v>
      </c>
      <c r="H37" s="39">
        <v>1</v>
      </c>
      <c r="I37" s="158"/>
      <c r="J37" s="3"/>
      <c r="K37" s="159">
        <v>19747</v>
      </c>
      <c r="L37" s="160"/>
      <c r="M37" s="34" t="s">
        <v>18</v>
      </c>
      <c r="N37" s="35">
        <v>283</v>
      </c>
      <c r="O37" s="36">
        <v>103</v>
      </c>
      <c r="P37" s="37">
        <v>8</v>
      </c>
      <c r="Q37" s="38">
        <v>386</v>
      </c>
      <c r="R37" s="39">
        <v>1</v>
      </c>
      <c r="S37" s="158"/>
    </row>
    <row r="38" spans="1:19" ht="4.5" customHeight="1" thickBot="1" thickTop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9.5" customHeight="1" thickBot="1">
      <c r="A39" s="46">
        <v>6</v>
      </c>
      <c r="B39" s="47"/>
      <c r="C39" s="48" t="s">
        <v>42</v>
      </c>
      <c r="D39" s="49">
        <v>1725</v>
      </c>
      <c r="E39" s="50">
        <v>726</v>
      </c>
      <c r="F39" s="51">
        <v>36</v>
      </c>
      <c r="G39" s="52">
        <v>2451</v>
      </c>
      <c r="H39" s="52">
        <v>7</v>
      </c>
      <c r="I39" s="53">
        <v>2</v>
      </c>
      <c r="J39" s="3"/>
      <c r="K39" s="46">
        <v>6</v>
      </c>
      <c r="L39" s="47"/>
      <c r="M39" s="48" t="s">
        <v>42</v>
      </c>
      <c r="N39" s="49">
        <v>1643</v>
      </c>
      <c r="O39" s="50">
        <v>653</v>
      </c>
      <c r="P39" s="51">
        <v>59</v>
      </c>
      <c r="Q39" s="52">
        <v>2296</v>
      </c>
      <c r="R39" s="52">
        <v>5</v>
      </c>
      <c r="S39" s="53">
        <v>0</v>
      </c>
    </row>
    <row r="40" spans="1:19" ht="4.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.75" customHeight="1" thickBot="1">
      <c r="A41" s="54"/>
      <c r="B41" s="55" t="s">
        <v>43</v>
      </c>
      <c r="C41" s="172"/>
      <c r="D41" s="172"/>
      <c r="E41" s="172"/>
      <c r="F41" s="3"/>
      <c r="G41" s="173" t="s">
        <v>45</v>
      </c>
      <c r="H41" s="174"/>
      <c r="I41" s="56">
        <v>8</v>
      </c>
      <c r="J41" s="3"/>
      <c r="K41" s="54"/>
      <c r="L41" s="55" t="s">
        <v>43</v>
      </c>
      <c r="M41" s="172"/>
      <c r="N41" s="172"/>
      <c r="O41" s="172"/>
      <c r="P41" s="3"/>
      <c r="Q41" s="173" t="s">
        <v>45</v>
      </c>
      <c r="R41" s="174"/>
      <c r="S41" s="56">
        <v>0</v>
      </c>
    </row>
    <row r="42" spans="1:19" ht="19.5" customHeight="1">
      <c r="A42" s="57"/>
      <c r="B42" s="58" t="s">
        <v>47</v>
      </c>
      <c r="C42" s="175"/>
      <c r="D42" s="175"/>
      <c r="E42" s="175"/>
      <c r="F42" s="59"/>
      <c r="G42" s="59"/>
      <c r="H42" s="59"/>
      <c r="I42" s="59"/>
      <c r="J42" s="59"/>
      <c r="K42" s="57"/>
      <c r="L42" s="58" t="s">
        <v>47</v>
      </c>
      <c r="M42" s="175"/>
      <c r="N42" s="175"/>
      <c r="O42" s="175"/>
      <c r="P42" s="60"/>
      <c r="Q42" s="61"/>
      <c r="R42" s="61"/>
      <c r="S42" s="61"/>
    </row>
    <row r="43" spans="1:19" ht="24.75" customHeight="1">
      <c r="A43" s="58" t="s">
        <v>48</v>
      </c>
      <c r="B43" s="58" t="s">
        <v>49</v>
      </c>
      <c r="C43" s="176"/>
      <c r="D43" s="176"/>
      <c r="E43" s="176"/>
      <c r="F43" s="176"/>
      <c r="G43" s="176"/>
      <c r="H43" s="176"/>
      <c r="I43" s="58"/>
      <c r="J43" s="58"/>
      <c r="K43" s="58" t="s">
        <v>50</v>
      </c>
      <c r="L43" s="177"/>
      <c r="M43" s="177"/>
      <c r="N43" s="62"/>
      <c r="O43" s="58" t="s">
        <v>47</v>
      </c>
      <c r="P43" s="178"/>
      <c r="Q43" s="178"/>
      <c r="R43" s="178"/>
      <c r="S43" s="178"/>
    </row>
    <row r="44" spans="1:19" ht="9.75" customHeight="1">
      <c r="A44" s="58"/>
      <c r="B44" s="58"/>
      <c r="C44" s="63"/>
      <c r="D44" s="63"/>
      <c r="E44" s="63"/>
      <c r="F44" s="63"/>
      <c r="G44" s="63"/>
      <c r="H44" s="63"/>
      <c r="I44" s="58"/>
      <c r="J44" s="58"/>
      <c r="K44" s="58"/>
      <c r="L44" s="64"/>
      <c r="M44" s="64"/>
      <c r="N44" s="62"/>
      <c r="O44" s="58"/>
      <c r="P44" s="63"/>
      <c r="Q44" s="63"/>
      <c r="R44" s="63"/>
      <c r="S44" s="63"/>
    </row>
    <row r="45" ht="30" customHeight="1">
      <c r="A45" s="65" t="s">
        <v>51</v>
      </c>
    </row>
    <row r="46" spans="2:11" ht="19.5" customHeight="1">
      <c r="B46" s="137" t="s">
        <v>52</v>
      </c>
      <c r="C46" s="179" t="s">
        <v>170</v>
      </c>
      <c r="D46" s="179"/>
      <c r="I46" s="137" t="s">
        <v>54</v>
      </c>
      <c r="J46" s="180">
        <v>19</v>
      </c>
      <c r="K46" s="180"/>
    </row>
    <row r="47" spans="2:19" ht="19.5" customHeight="1">
      <c r="B47" s="137" t="s">
        <v>55</v>
      </c>
      <c r="C47" s="169" t="s">
        <v>211</v>
      </c>
      <c r="D47" s="169"/>
      <c r="I47" s="137" t="s">
        <v>57</v>
      </c>
      <c r="J47" s="170">
        <v>3</v>
      </c>
      <c r="K47" s="170"/>
      <c r="P47" s="137" t="s">
        <v>58</v>
      </c>
      <c r="Q47" s="171"/>
      <c r="R47" s="171"/>
      <c r="S47" s="171"/>
    </row>
    <row r="48" ht="9.75" customHeight="1"/>
    <row r="49" spans="1:19" ht="15" customHeight="1">
      <c r="A49" s="181" t="s">
        <v>59</v>
      </c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3"/>
    </row>
    <row r="50" spans="1:19" ht="90" customHeight="1">
      <c r="A50" s="184"/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6"/>
    </row>
    <row r="51" ht="4.5" customHeight="1"/>
    <row r="52" spans="1:19" ht="15" customHeight="1">
      <c r="A52" s="187" t="s">
        <v>60</v>
      </c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9"/>
    </row>
    <row r="53" spans="1:19" ht="6.75" customHeight="1">
      <c r="A53" s="67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9"/>
    </row>
    <row r="54" spans="1:19" ht="18" customHeight="1">
      <c r="A54" s="70" t="s">
        <v>5</v>
      </c>
      <c r="B54" s="68"/>
      <c r="C54" s="68"/>
      <c r="D54" s="68"/>
      <c r="E54" s="68"/>
      <c r="F54" s="68"/>
      <c r="G54" s="68"/>
      <c r="H54" s="68"/>
      <c r="I54" s="68"/>
      <c r="J54" s="68"/>
      <c r="K54" s="71" t="s">
        <v>7</v>
      </c>
      <c r="L54" s="68"/>
      <c r="M54" s="68"/>
      <c r="N54" s="68"/>
      <c r="O54" s="68"/>
      <c r="P54" s="68"/>
      <c r="Q54" s="68"/>
      <c r="R54" s="68"/>
      <c r="S54" s="69"/>
    </row>
    <row r="55" spans="1:19" ht="18" customHeight="1">
      <c r="A55" s="72"/>
      <c r="B55" s="73" t="s">
        <v>61</v>
      </c>
      <c r="C55" s="74"/>
      <c r="D55" s="75"/>
      <c r="E55" s="73" t="s">
        <v>62</v>
      </c>
      <c r="F55" s="74"/>
      <c r="G55" s="74"/>
      <c r="H55" s="74"/>
      <c r="I55" s="75"/>
      <c r="J55" s="68"/>
      <c r="K55" s="76"/>
      <c r="L55" s="73" t="s">
        <v>61</v>
      </c>
      <c r="M55" s="74"/>
      <c r="N55" s="75"/>
      <c r="O55" s="73" t="s">
        <v>62</v>
      </c>
      <c r="P55" s="74"/>
      <c r="Q55" s="74"/>
      <c r="R55" s="74"/>
      <c r="S55" s="77"/>
    </row>
    <row r="56" spans="1:19" ht="18" customHeight="1">
      <c r="A56" s="78" t="s">
        <v>63</v>
      </c>
      <c r="B56" s="79" t="s">
        <v>64</v>
      </c>
      <c r="C56" s="80"/>
      <c r="D56" s="81" t="s">
        <v>65</v>
      </c>
      <c r="E56" s="79" t="s">
        <v>64</v>
      </c>
      <c r="F56" s="82"/>
      <c r="G56" s="82"/>
      <c r="H56" s="83"/>
      <c r="I56" s="81" t="s">
        <v>65</v>
      </c>
      <c r="J56" s="68"/>
      <c r="K56" s="84" t="s">
        <v>63</v>
      </c>
      <c r="L56" s="79" t="s">
        <v>64</v>
      </c>
      <c r="M56" s="80"/>
      <c r="N56" s="81" t="s">
        <v>65</v>
      </c>
      <c r="O56" s="79" t="s">
        <v>64</v>
      </c>
      <c r="P56" s="82"/>
      <c r="Q56" s="82"/>
      <c r="R56" s="83"/>
      <c r="S56" s="85" t="s">
        <v>65</v>
      </c>
    </row>
    <row r="57" spans="1:19" ht="18" customHeight="1">
      <c r="A57" s="86"/>
      <c r="B57" s="190"/>
      <c r="C57" s="191"/>
      <c r="D57" s="87"/>
      <c r="E57" s="190"/>
      <c r="F57" s="192"/>
      <c r="G57" s="192"/>
      <c r="H57" s="191"/>
      <c r="I57" s="87"/>
      <c r="J57" s="88"/>
      <c r="K57" s="89"/>
      <c r="L57" s="190"/>
      <c r="M57" s="191"/>
      <c r="N57" s="87"/>
      <c r="O57" s="190"/>
      <c r="P57" s="192"/>
      <c r="Q57" s="192"/>
      <c r="R57" s="191"/>
      <c r="S57" s="90"/>
    </row>
    <row r="58" spans="1:19" ht="18" customHeight="1">
      <c r="A58" s="86"/>
      <c r="B58" s="190"/>
      <c r="C58" s="191"/>
      <c r="D58" s="87"/>
      <c r="E58" s="190"/>
      <c r="F58" s="192"/>
      <c r="G58" s="192"/>
      <c r="H58" s="191"/>
      <c r="I58" s="87"/>
      <c r="J58" s="88"/>
      <c r="K58" s="89"/>
      <c r="L58" s="190"/>
      <c r="M58" s="191"/>
      <c r="N58" s="87"/>
      <c r="O58" s="190"/>
      <c r="P58" s="192"/>
      <c r="Q58" s="192"/>
      <c r="R58" s="191"/>
      <c r="S58" s="90"/>
    </row>
    <row r="59" spans="1:19" ht="11.25" customHeight="1">
      <c r="A59" s="91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3"/>
    </row>
    <row r="60" spans="1:19" ht="3.75" customHeight="1">
      <c r="A60" s="71"/>
      <c r="B60" s="68"/>
      <c r="C60" s="68"/>
      <c r="D60" s="68"/>
      <c r="E60" s="68"/>
      <c r="F60" s="68"/>
      <c r="G60" s="68"/>
      <c r="H60" s="68"/>
      <c r="I60" s="68"/>
      <c r="J60" s="68"/>
      <c r="K60" s="71"/>
      <c r="L60" s="68"/>
      <c r="M60" s="68"/>
      <c r="N60" s="68"/>
      <c r="O60" s="68"/>
      <c r="P60" s="68"/>
      <c r="Q60" s="68"/>
      <c r="R60" s="68"/>
      <c r="S60" s="68"/>
    </row>
    <row r="61" spans="1:19" ht="19.5" customHeight="1">
      <c r="A61" s="195" t="s">
        <v>66</v>
      </c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7"/>
    </row>
    <row r="62" spans="1:19" ht="90" customHeight="1">
      <c r="A62" s="198"/>
      <c r="B62" s="199"/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200"/>
    </row>
    <row r="63" ht="4.5" customHeight="1"/>
    <row r="64" spans="1:19" ht="15" customHeight="1">
      <c r="A64" s="181" t="s">
        <v>67</v>
      </c>
      <c r="B64" s="182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3"/>
    </row>
    <row r="65" spans="1:19" ht="90" customHeight="1">
      <c r="A65" s="184" t="s">
        <v>212</v>
      </c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6"/>
    </row>
    <row r="66" spans="1:8" ht="30" customHeight="1">
      <c r="A66" s="193" t="s">
        <v>68</v>
      </c>
      <c r="B66" s="193"/>
      <c r="C66" s="194"/>
      <c r="D66" s="194"/>
      <c r="E66" s="194"/>
      <c r="F66" s="194"/>
      <c r="G66" s="194"/>
      <c r="H66" s="194"/>
    </row>
  </sheetData>
  <sheetProtection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5:B5"/>
    <mergeCell ref="C5:C6"/>
    <mergeCell ref="D5:G5"/>
    <mergeCell ref="K5:L5"/>
    <mergeCell ref="M5:M6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Kučera</dc:creator>
  <cp:keywords/>
  <dc:description/>
  <cp:lastModifiedBy>Josef Kučera</cp:lastModifiedBy>
  <dcterms:created xsi:type="dcterms:W3CDTF">2017-10-10T21:44:04Z</dcterms:created>
  <dcterms:modified xsi:type="dcterms:W3CDTF">2017-10-13T21:04:38Z</dcterms:modified>
  <cp:category/>
  <cp:version/>
  <cp:contentType/>
  <cp:contentStatus/>
</cp:coreProperties>
</file>