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Žižkov C-ČVUT" sheetId="1" r:id="rId1"/>
    <sheet name="Rudná B-Astra" sheetId="2" r:id="rId2"/>
    <sheet name="Union B-US B" sheetId="3" r:id="rId3"/>
    <sheet name="Slavoj C-US A" sheetId="4" r:id="rId4"/>
    <sheet name="KK C-Rudná A" sheetId="5" r:id="rId5"/>
    <sheet name="Astra-Meteor A" sheetId="6" r:id="rId6"/>
    <sheet name="Rudná B-Admira" sheetId="7" r:id="rId7"/>
  </sheets>
  <externalReferences>
    <externalReference r:id="rId10"/>
    <externalReference r:id="rId11"/>
    <externalReference r:id="rId12"/>
  </externalReferences>
  <definedNames>
    <definedName name="výmaz" localSheetId="5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4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</definedNames>
  <calcPr fullCalcOnLoad="1"/>
</workbook>
</file>

<file path=xl/sharedStrings.xml><?xml version="1.0" encoding="utf-8"?>
<sst xmlns="http://schemas.openxmlformats.org/spreadsheetml/2006/main" count="761" uniqueCount="206">
  <si>
    <t>Česká kuželkářská
asociace</t>
  </si>
  <si>
    <t>Zápis o utkání</t>
  </si>
  <si>
    <t xml:space="preserve">Kuželna:  </t>
  </si>
  <si>
    <t>SK Žižkov Praha</t>
  </si>
  <si>
    <t>Datum:  </t>
  </si>
  <si>
    <t>4.12.2017</t>
  </si>
  <si>
    <t>Domácí</t>
  </si>
  <si>
    <t>SK Žižkov Praha C</t>
  </si>
  <si>
    <t>Hosté</t>
  </si>
  <si>
    <t>VSK ČVUT Praha  A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</si>
  <si>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</si>
  <si>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</si>
  <si>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</si>
  <si>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</si>
  <si>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</si>
  <si>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</si>
  <si>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</si>
  <si>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</si>
  <si>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</si>
  <si>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</si>
  <si>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</si>
  <si>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ŠKRABAL(N)</t>
  </si>
  <si>
    <t>VEJVODA</t>
  </si>
  <si>
    <t>Vladislav</t>
  </si>
  <si>
    <t xml:space="preserve">Adam  </t>
  </si>
  <si>
    <t>POKORNÝ</t>
  </si>
  <si>
    <t>JAHELKA</t>
  </si>
  <si>
    <t xml:space="preserve">Tomáš </t>
  </si>
  <si>
    <t xml:space="preserve">Pavel </t>
  </si>
  <si>
    <t>KAZIMOUR</t>
  </si>
  <si>
    <t>KNOLL(N)</t>
  </si>
  <si>
    <t>David</t>
  </si>
  <si>
    <t>VÁŇA</t>
  </si>
  <si>
    <t xml:space="preserve">Milan </t>
  </si>
  <si>
    <t>KŘEMENOVÁ</t>
  </si>
  <si>
    <t>KNYTTL</t>
  </si>
  <si>
    <t xml:space="preserve">Hana </t>
  </si>
  <si>
    <t xml:space="preserve">Jan </t>
  </si>
  <si>
    <t>HRON(N)</t>
  </si>
  <si>
    <t>PISKÁČEK</t>
  </si>
  <si>
    <t>Jaroslav</t>
  </si>
  <si>
    <t xml:space="preserve">Jiří </t>
  </si>
  <si>
    <t>Celkový výkon družstva  </t>
  </si>
  <si>
    <t>Vedoucí družstva         Jméno:</t>
  </si>
  <si>
    <t>Váňa Pavel</t>
  </si>
  <si>
    <t>Piskáček Jiří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</si>
  <si>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</si>
  <si>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</si>
  <si>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</si>
  <si>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</si>
  <si>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</si>
  <si>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</si>
  <si>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</si>
  <si>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</si>
  <si>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</si>
  <si>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</si>
  <si>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</si>
  <si>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</si>
  <si>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</si>
  <si>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</si>
  <si>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</si>
  <si>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</si>
  <si>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</si>
  <si>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</si>
  <si>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</si>
  <si>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</si>
  <si>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Rudná</t>
  </si>
  <si>
    <t>TJ Sokol Rudná -  B</t>
  </si>
  <si>
    <t>Astra -  A</t>
  </si>
  <si>
    <t>Kasal</t>
  </si>
  <si>
    <t>Dryák</t>
  </si>
  <si>
    <t>Pavel</t>
  </si>
  <si>
    <t>Keller</t>
  </si>
  <si>
    <t>Veselý</t>
  </si>
  <si>
    <t>Tomáš</t>
  </si>
  <si>
    <t>Daniel</t>
  </si>
  <si>
    <t>Kýhos</t>
  </si>
  <si>
    <t>Miloslav</t>
  </si>
  <si>
    <t>Lesák</t>
  </si>
  <si>
    <t>Sedlák</t>
  </si>
  <si>
    <t>Adam</t>
  </si>
  <si>
    <t>Marek</t>
  </si>
  <si>
    <t>Machulka</t>
  </si>
  <si>
    <t>Hroza</t>
  </si>
  <si>
    <t>Martin</t>
  </si>
  <si>
    <t>Koščová</t>
  </si>
  <si>
    <t>Fiala</t>
  </si>
  <si>
    <t>Petra</t>
  </si>
  <si>
    <t>Radek</t>
  </si>
  <si>
    <t>Náhradník Sedlák Marek Astra C MP 3</t>
  </si>
  <si>
    <t>Šveda</t>
  </si>
  <si>
    <t>Pražský kuželkářský svaz</t>
  </si>
  <si>
    <t>Kuželna</t>
  </si>
  <si>
    <t>Union 1/2</t>
  </si>
  <si>
    <t>Datum  </t>
  </si>
  <si>
    <t>PSK Union Praha "B"</t>
  </si>
  <si>
    <t>SK Uhelné sklady Praha "B"</t>
  </si>
  <si>
    <t>MORAVEC</t>
  </si>
  <si>
    <t>MÍCHAL</t>
  </si>
  <si>
    <t>Petr</t>
  </si>
  <si>
    <t>Miroslav</t>
  </si>
  <si>
    <t>KAŠPAROVÁ</t>
  </si>
  <si>
    <t>RAJNOCH</t>
  </si>
  <si>
    <t>Pavlína</t>
  </si>
  <si>
    <t>ČERNÝ</t>
  </si>
  <si>
    <t>FREMROVÁ</t>
  </si>
  <si>
    <t>TUMPACH</t>
  </si>
  <si>
    <t>Jarmila</t>
  </si>
  <si>
    <t>Roman</t>
  </si>
  <si>
    <t>SEDLÁČEK</t>
  </si>
  <si>
    <t>MUDRA</t>
  </si>
  <si>
    <t>Karel</t>
  </si>
  <si>
    <t>Jiří</t>
  </si>
  <si>
    <t>KANTNER</t>
  </si>
  <si>
    <t>Technické podmínky utkání</t>
  </si>
  <si>
    <t>Čas zahájení utkání  </t>
  </si>
  <si>
    <t>17:00</t>
  </si>
  <si>
    <t>Teplota na kuželně  </t>
  </si>
  <si>
    <t>Čas ukončení utkání  </t>
  </si>
  <si>
    <t>22:00</t>
  </si>
  <si>
    <t>Počet diváků  </t>
  </si>
  <si>
    <t>Platnost kolaudačního protokolu  </t>
  </si>
  <si>
    <t>Datum a podpis rozhodčího</t>
  </si>
  <si>
    <t>SK Žižkov Praha 3-4</t>
  </si>
  <si>
    <t>7.12.2017</t>
  </si>
  <si>
    <t>KK Slavoj Praha C</t>
  </si>
  <si>
    <t>SK Uhelné sklady Praha  A</t>
  </si>
  <si>
    <t>VALO</t>
  </si>
  <si>
    <t>BAZIKA</t>
  </si>
  <si>
    <t>Jindřich</t>
  </si>
  <si>
    <t xml:space="preserve">Bohumil </t>
  </si>
  <si>
    <t>BŘEZINA</t>
  </si>
  <si>
    <t>HLOUŠEK</t>
  </si>
  <si>
    <t>Stanislav ml.</t>
  </si>
  <si>
    <t>SEDLÁČKOVÁ</t>
  </si>
  <si>
    <t>KNOBLOCH</t>
  </si>
  <si>
    <t xml:space="preserve">Antonín </t>
  </si>
  <si>
    <t>NOVÁK</t>
  </si>
  <si>
    <t>Stanislav st.</t>
  </si>
  <si>
    <t xml:space="preserve">Martin </t>
  </si>
  <si>
    <t>BENEDA</t>
  </si>
  <si>
    <t>SEDLÁK</t>
  </si>
  <si>
    <t xml:space="preserve">Zbyněk </t>
  </si>
  <si>
    <t>ŠŤASTNÝ</t>
  </si>
  <si>
    <t>DVOŘÁK</t>
  </si>
  <si>
    <t>Prošek</t>
  </si>
  <si>
    <t>Tyle</t>
  </si>
  <si>
    <t xml:space="preserve">Braník 1/4 </t>
  </si>
  <si>
    <t>KK Konstruktiva Praha  "C"</t>
  </si>
  <si>
    <t>Sokol Rudná "A"</t>
  </si>
  <si>
    <t>Wrzecionko</t>
  </si>
  <si>
    <t>SPĚVÁČEK</t>
  </si>
  <si>
    <t>Jakub</t>
  </si>
  <si>
    <t>Lébl</t>
  </si>
  <si>
    <t>STRNAD</t>
  </si>
  <si>
    <t>Zbyněk</t>
  </si>
  <si>
    <t>BARCHÁNEK</t>
  </si>
  <si>
    <t>MORA</t>
  </si>
  <si>
    <t>Zdeněk</t>
  </si>
  <si>
    <t>HYBŠ</t>
  </si>
  <si>
    <t>BACHOR</t>
  </si>
  <si>
    <t>Vlastimil</t>
  </si>
  <si>
    <t>OSTATNICKÝ</t>
  </si>
  <si>
    <t>BOK</t>
  </si>
  <si>
    <t>Michal</t>
  </si>
  <si>
    <t>Jaromír</t>
  </si>
  <si>
    <t>ZELENKA</t>
  </si>
  <si>
    <t>Jan</t>
  </si>
  <si>
    <t>Karel Hybš</t>
  </si>
  <si>
    <t>Radek Machulka</t>
  </si>
  <si>
    <t>19:30</t>
  </si>
  <si>
    <t>Start náhradníků Konstruktiva - 4 start Lébl, 2 start Wrzecionko</t>
  </si>
  <si>
    <t>Zahr.město</t>
  </si>
  <si>
    <t>TJ Astra Zahradní Město "A"</t>
  </si>
  <si>
    <t>SK Meteor Praha "A"</t>
  </si>
  <si>
    <t>ŠVEDA</t>
  </si>
  <si>
    <t>TESAŘ</t>
  </si>
  <si>
    <t>Josef</t>
  </si>
  <si>
    <t>HROZA</t>
  </si>
  <si>
    <t>JURÁŠEK</t>
  </si>
  <si>
    <t>DRYÁK</t>
  </si>
  <si>
    <t>ŠÁMAL</t>
  </si>
  <si>
    <t>Přemysl</t>
  </si>
  <si>
    <t>Šimůnek</t>
  </si>
  <si>
    <t>POKORNÁ</t>
  </si>
  <si>
    <t>Radovan</t>
  </si>
  <si>
    <t>Jindra</t>
  </si>
  <si>
    <t>FIALA</t>
  </si>
  <si>
    <t>BARCAL</t>
  </si>
  <si>
    <t>VESELÝ</t>
  </si>
  <si>
    <t>VOŠICKÝ</t>
  </si>
  <si>
    <t>Vladimír</t>
  </si>
  <si>
    <t>17:30</t>
  </si>
  <si>
    <t>21:45</t>
  </si>
  <si>
    <t>Start náhradníků: ASTRA "A" - Radovan Šimůnek, reg. : 20146 z družstva C z MP. III.</t>
  </si>
  <si>
    <t>Admira Kobylisy -  A</t>
  </si>
  <si>
    <t>Žítek</t>
  </si>
  <si>
    <t>Kroužel</t>
  </si>
  <si>
    <t>Ladislav</t>
  </si>
  <si>
    <t>Chudoba</t>
  </si>
  <si>
    <t>Lubomír</t>
  </si>
  <si>
    <t>Koščo</t>
  </si>
  <si>
    <t>Kohout</t>
  </si>
  <si>
    <t>Peter</t>
  </si>
  <si>
    <t>Mašek</t>
  </si>
  <si>
    <t>Červinka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</si>
</sst>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6" fillId="0" borderId="58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59" xfId="0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6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Border="1" applyAlignment="1" applyProtection="1">
      <alignment horizontal="center" vertical="center"/>
      <protection hidden="1"/>
    </xf>
    <xf numFmtId="0" fontId="4" fillId="0" borderId="7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6" fillId="0" borderId="80" xfId="0" applyFont="1" applyFill="1" applyBorder="1" applyAlignment="1">
      <alignment horizontal="right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33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164" fontId="12" fillId="0" borderId="22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4" fontId="12" fillId="0" borderId="53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0" fillId="0" borderId="7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85" xfId="0" applyBorder="1" applyAlignment="1" applyProtection="1">
      <alignment horizontal="left" indent="1"/>
      <protection hidden="1" locked="0"/>
    </xf>
    <xf numFmtId="0" fontId="4" fillId="0" borderId="86" xfId="0" applyFont="1" applyBorder="1" applyAlignment="1" applyProtection="1">
      <alignment horizontal="left" vertical="center"/>
      <protection hidden="1" locked="0"/>
    </xf>
    <xf numFmtId="0" fontId="4" fillId="0" borderId="87" xfId="0" applyFont="1" applyBorder="1" applyAlignment="1" applyProtection="1">
      <alignment horizontal="left" vertical="center"/>
      <protection hidden="1" locked="0"/>
    </xf>
    <xf numFmtId="0" fontId="4" fillId="0" borderId="88" xfId="0" applyFont="1" applyBorder="1" applyAlignment="1" applyProtection="1">
      <alignment horizontal="left" vertical="center"/>
      <protection hidden="1" locked="0"/>
    </xf>
    <xf numFmtId="0" fontId="0" fillId="0" borderId="7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10" fillId="0" borderId="89" xfId="0" applyFont="1" applyBorder="1" applyAlignment="1" applyProtection="1">
      <alignment horizontal="center"/>
      <protection hidden="1" locked="0"/>
    </xf>
    <xf numFmtId="14" fontId="10" fillId="0" borderId="90" xfId="0" applyNumberFormat="1" applyFont="1" applyBorder="1" applyAlignment="1" applyProtection="1">
      <alignment/>
      <protection hidden="1" locked="0"/>
    </xf>
    <xf numFmtId="0" fontId="10" fillId="0" borderId="90" xfId="0" applyFont="1" applyBorder="1" applyAlignment="1" applyProtection="1">
      <alignment/>
      <protection hidden="1" locked="0"/>
    </xf>
    <xf numFmtId="0" fontId="0" fillId="0" borderId="90" xfId="0" applyBorder="1" applyAlignment="1" applyProtection="1">
      <alignment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89" xfId="0" applyBorder="1" applyAlignment="1" applyProtection="1">
      <alignment/>
      <protection hidden="1" locked="0"/>
    </xf>
    <xf numFmtId="0" fontId="10" fillId="0" borderId="90" xfId="0" applyFont="1" applyBorder="1" applyAlignment="1" applyProtection="1">
      <alignment horizontal="left" indent="1"/>
      <protection hidden="1" locked="0"/>
    </xf>
    <xf numFmtId="0" fontId="10" fillId="0" borderId="90" xfId="0" applyFont="1" applyBorder="1" applyAlignment="1" applyProtection="1">
      <alignment horizontal="left" indent="1"/>
      <protection hidden="1" locked="0"/>
    </xf>
    <xf numFmtId="0" fontId="10" fillId="0" borderId="90" xfId="0" applyFont="1" applyBorder="1" applyAlignment="1" applyProtection="1">
      <alignment horizontal="center"/>
      <protection hidden="1" locked="0"/>
    </xf>
    <xf numFmtId="0" fontId="9" fillId="0" borderId="91" xfId="0" applyFont="1" applyBorder="1" applyAlignment="1" applyProtection="1">
      <alignment horizontal="center" vertical="center"/>
      <protection hidden="1"/>
    </xf>
    <xf numFmtId="0" fontId="9" fillId="0" borderId="92" xfId="0" applyFont="1" applyBorder="1" applyAlignment="1" applyProtection="1">
      <alignment horizontal="center" vertical="center"/>
      <protection hidden="1"/>
    </xf>
    <xf numFmtId="164" fontId="10" fillId="0" borderId="93" xfId="0" applyNumberFormat="1" applyFont="1" applyBorder="1" applyAlignment="1" applyProtection="1">
      <alignment horizontal="left" vertical="center" indent="1"/>
      <protection hidden="1" locked="0"/>
    </xf>
    <xf numFmtId="164" fontId="0" fillId="0" borderId="94" xfId="0" applyNumberFormat="1" applyBorder="1" applyAlignment="1" applyProtection="1">
      <alignment horizontal="left" vertical="center" indent="1"/>
      <protection hidden="1" locked="0"/>
    </xf>
    <xf numFmtId="0" fontId="5" fillId="0" borderId="95" xfId="0" applyFont="1" applyBorder="1" applyAlignment="1" applyProtection="1">
      <alignment horizontal="left" vertical="center" indent="1"/>
      <protection hidden="1" locked="0"/>
    </xf>
    <xf numFmtId="0" fontId="5" fillId="0" borderId="96" xfId="0" applyFont="1" applyBorder="1" applyAlignment="1" applyProtection="1">
      <alignment horizontal="left" vertical="center" indent="1"/>
      <protection hidden="1" locked="0"/>
    </xf>
    <xf numFmtId="0" fontId="5" fillId="0" borderId="97" xfId="0" applyFont="1" applyBorder="1" applyAlignment="1" applyProtection="1">
      <alignment horizontal="left" vertical="center" indent="1"/>
      <protection hidden="1" locked="0"/>
    </xf>
    <xf numFmtId="0" fontId="5" fillId="0" borderId="98" xfId="0" applyFont="1" applyBorder="1" applyAlignment="1" applyProtection="1">
      <alignment horizontal="left" vertical="center" indent="1"/>
      <protection hidden="1" locked="0"/>
    </xf>
    <xf numFmtId="0" fontId="5" fillId="0" borderId="97" xfId="0" applyFont="1" applyBorder="1" applyAlignment="1" applyProtection="1">
      <alignment horizontal="left" vertical="top" indent="1"/>
      <protection hidden="1" locked="0"/>
    </xf>
    <xf numFmtId="0" fontId="5" fillId="0" borderId="98" xfId="0" applyFont="1" applyBorder="1" applyAlignment="1" applyProtection="1">
      <alignment horizontal="left" vertical="top" indent="1"/>
      <protection hidden="1" locked="0"/>
    </xf>
    <xf numFmtId="0" fontId="5" fillId="0" borderId="99" xfId="0" applyFont="1" applyBorder="1" applyAlignment="1" applyProtection="1">
      <alignment horizontal="left" vertical="top" indent="1"/>
      <protection hidden="1" locked="0"/>
    </xf>
    <xf numFmtId="0" fontId="5" fillId="0" borderId="100" xfId="0" applyFont="1" applyBorder="1" applyAlignment="1" applyProtection="1">
      <alignment horizontal="left" vertical="top" indent="1"/>
      <protection hidden="1" locked="0"/>
    </xf>
    <xf numFmtId="0" fontId="4" fillId="0" borderId="101" xfId="0" applyFont="1" applyBorder="1" applyAlignment="1" applyProtection="1">
      <alignment horizontal="center"/>
      <protection hidden="1"/>
    </xf>
    <xf numFmtId="0" fontId="4" fillId="0" borderId="102" xfId="0" applyFont="1" applyBorder="1" applyAlignment="1" applyProtection="1">
      <alignment horizontal="center"/>
      <protection hidden="1"/>
    </xf>
    <xf numFmtId="0" fontId="4" fillId="0" borderId="103" xfId="0" applyFont="1" applyBorder="1" applyAlignment="1" applyProtection="1">
      <alignment horizontal="center"/>
      <protection hidden="1"/>
    </xf>
    <xf numFmtId="0" fontId="4" fillId="0" borderId="104" xfId="0" applyFont="1" applyBorder="1" applyAlignment="1" applyProtection="1">
      <alignment horizontal="center"/>
      <protection hidden="1"/>
    </xf>
    <xf numFmtId="0" fontId="4" fillId="0" borderId="105" xfId="0" applyFont="1" applyBorder="1" applyAlignment="1" applyProtection="1">
      <alignment horizontal="center"/>
      <protection hidden="1"/>
    </xf>
    <xf numFmtId="0" fontId="4" fillId="0" borderId="106" xfId="0" applyFont="1" applyBorder="1" applyAlignment="1" applyProtection="1">
      <alignment horizontal="left" indent="1"/>
      <protection hidden="1"/>
    </xf>
    <xf numFmtId="0" fontId="0" fillId="0" borderId="107" xfId="0" applyBorder="1" applyAlignment="1" applyProtection="1">
      <alignment horizontal="left" indent="1"/>
      <protection hidden="1"/>
    </xf>
    <xf numFmtId="0" fontId="4" fillId="0" borderId="95" xfId="0" applyFont="1" applyBorder="1" applyAlignment="1" applyProtection="1">
      <alignment horizontal="left" indent="1"/>
      <protection hidden="1"/>
    </xf>
    <xf numFmtId="0" fontId="0" fillId="0" borderId="96" xfId="0" applyBorder="1" applyAlignment="1" applyProtection="1">
      <alignment horizontal="left" indent="1"/>
      <protection hidden="1"/>
    </xf>
    <xf numFmtId="0" fontId="4" fillId="0" borderId="91" xfId="0" applyFont="1" applyBorder="1" applyAlignment="1" applyProtection="1">
      <alignment horizontal="center" vertical="center" wrapText="1"/>
      <protection hidden="1"/>
    </xf>
    <xf numFmtId="0" fontId="4" fillId="0" borderId="92" xfId="0" applyFont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10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9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90" xfId="0" applyFont="1" applyBorder="1" applyAlignment="1" applyProtection="1">
      <alignment horizontal="center"/>
      <protection hidden="1" locked="0"/>
    </xf>
    <xf numFmtId="20" fontId="10" fillId="0" borderId="89" xfId="0" applyNumberFormat="1" applyFont="1" applyBorder="1" applyAlignment="1" applyProtection="1">
      <alignment horizontal="center"/>
      <protection hidden="1" locked="0"/>
    </xf>
    <xf numFmtId="20" fontId="10" fillId="0" borderId="90" xfId="0" applyNumberFormat="1" applyFont="1" applyBorder="1" applyAlignment="1" applyProtection="1">
      <alignment horizontal="center"/>
      <protection hidden="1" locked="0"/>
    </xf>
    <xf numFmtId="14" fontId="5" fillId="0" borderId="90" xfId="0" applyNumberFormat="1" applyFont="1" applyBorder="1" applyAlignment="1" applyProtection="1">
      <alignment horizontal="center"/>
      <protection hidden="1" locked="0"/>
    </xf>
    <xf numFmtId="0" fontId="4" fillId="0" borderId="109" xfId="0" applyFont="1" applyFill="1" applyBorder="1" applyAlignment="1">
      <alignment horizontal="center"/>
    </xf>
    <xf numFmtId="0" fontId="4" fillId="0" borderId="110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left" indent="1"/>
    </xf>
    <xf numFmtId="0" fontId="0" fillId="0" borderId="55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48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5" fillId="0" borderId="48" xfId="0" applyNumberFormat="1" applyFont="1" applyBorder="1" applyAlignment="1" applyProtection="1">
      <alignment horizontal="center"/>
      <protection locked="0"/>
    </xf>
    <xf numFmtId="0" fontId="7" fillId="0" borderId="112" xfId="0" applyFont="1" applyFill="1" applyBorder="1" applyAlignment="1" applyProtection="1">
      <alignment horizontal="left" vertical="center" indent="1"/>
      <protection locked="0"/>
    </xf>
    <xf numFmtId="0" fontId="8" fillId="0" borderId="113" xfId="0" applyFont="1" applyFill="1" applyBorder="1" applyAlignment="1" applyProtection="1">
      <alignment horizontal="left" vertical="center" indent="1"/>
      <protection locked="0"/>
    </xf>
    <xf numFmtId="0" fontId="8" fillId="0" borderId="114" xfId="0" applyFont="1" applyFill="1" applyBorder="1" applyAlignment="1" applyProtection="1">
      <alignment horizontal="left" vertical="center" indent="1"/>
      <protection locked="0"/>
    </xf>
    <xf numFmtId="0" fontId="4" fillId="0" borderId="70" xfId="0" applyFont="1" applyFill="1" applyBorder="1" applyAlignment="1">
      <alignment horizontal="left" indent="1"/>
    </xf>
    <xf numFmtId="0" fontId="0" fillId="0" borderId="57" xfId="0" applyFill="1" applyBorder="1" applyAlignment="1">
      <alignment horizontal="left" inden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164" fontId="10" fillId="0" borderId="115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16" xfId="0" applyNumberFormat="1" applyFill="1" applyBorder="1" applyAlignment="1" applyProtection="1">
      <alignment horizontal="left" vertical="center" indent="1"/>
      <protection locked="0"/>
    </xf>
    <xf numFmtId="0" fontId="5" fillId="0" borderId="70" xfId="0" applyFont="1" applyFill="1" applyBorder="1" applyAlignment="1" applyProtection="1">
      <alignment horizontal="left" vertical="center" indent="1"/>
      <protection locked="0"/>
    </xf>
    <xf numFmtId="0" fontId="5" fillId="0" borderId="57" xfId="0" applyFont="1" applyFill="1" applyBorder="1" applyAlignment="1" applyProtection="1">
      <alignment horizontal="left" vertical="center" indent="1"/>
      <protection locked="0"/>
    </xf>
    <xf numFmtId="0" fontId="5" fillId="0" borderId="117" xfId="0" applyFont="1" applyFill="1" applyBorder="1" applyAlignment="1" applyProtection="1">
      <alignment horizontal="left" vertical="center" indent="1"/>
      <protection locked="0"/>
    </xf>
    <xf numFmtId="0" fontId="5" fillId="0" borderId="48" xfId="0" applyFont="1" applyFill="1" applyBorder="1" applyAlignment="1" applyProtection="1">
      <alignment horizontal="left" vertical="center" indent="1"/>
      <protection locked="0"/>
    </xf>
    <xf numFmtId="0" fontId="5" fillId="0" borderId="38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locked="0"/>
    </xf>
    <xf numFmtId="0" fontId="5" fillId="0" borderId="118" xfId="0" applyFont="1" applyFill="1" applyBorder="1" applyAlignment="1" applyProtection="1">
      <alignment horizontal="left" vertical="center" indent="1"/>
      <protection locked="0"/>
    </xf>
    <xf numFmtId="0" fontId="5" fillId="0" borderId="119" xfId="0" applyFont="1" applyFill="1" applyBorder="1" applyAlignment="1" applyProtection="1">
      <alignment horizontal="left" vertical="center" indent="1"/>
      <protection locked="0"/>
    </xf>
    <xf numFmtId="49" fontId="10" fillId="0" borderId="89" xfId="0" applyNumberFormat="1" applyFont="1" applyFill="1" applyBorder="1" applyAlignment="1" applyProtection="1">
      <alignment horizontal="center"/>
      <protection locked="0"/>
    </xf>
    <xf numFmtId="0" fontId="10" fillId="0" borderId="89" xfId="0" applyFont="1" applyFill="1" applyBorder="1" applyAlignment="1" applyProtection="1">
      <alignment horizontal="center"/>
      <protection locked="0"/>
    </xf>
    <xf numFmtId="0" fontId="10" fillId="0" borderId="90" xfId="0" applyFont="1" applyBorder="1" applyAlignment="1" applyProtection="1">
      <alignment/>
      <protection locked="0"/>
    </xf>
    <xf numFmtId="0" fontId="0" fillId="0" borderId="90" xfId="0" applyFill="1" applyBorder="1" applyAlignment="1" applyProtection="1">
      <alignment/>
      <protection hidden="1" locked="0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10" fillId="0" borderId="90" xfId="0" applyFont="1" applyFill="1" applyBorder="1" applyAlignment="1" applyProtection="1">
      <alignment horizontal="left" indent="1"/>
      <protection hidden="1" locked="0"/>
    </xf>
    <xf numFmtId="0" fontId="10" fillId="0" borderId="90" xfId="0" applyFont="1" applyFill="1" applyBorder="1" applyAlignment="1" applyProtection="1">
      <alignment horizontal="left" indent="1"/>
      <protection hidden="1" locked="0"/>
    </xf>
    <xf numFmtId="49" fontId="10" fillId="0" borderId="90" xfId="0" applyNumberFormat="1" applyFont="1" applyFill="1" applyBorder="1" applyAlignment="1" applyProtection="1">
      <alignment horizontal="center"/>
      <protection locked="0"/>
    </xf>
    <xf numFmtId="0" fontId="10" fillId="0" borderId="90" xfId="0" applyFont="1" applyFill="1" applyBorder="1" applyAlignment="1" applyProtection="1">
      <alignment horizontal="center"/>
      <protection locked="0"/>
    </xf>
    <xf numFmtId="0" fontId="4" fillId="0" borderId="70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0" fontId="4" fillId="0" borderId="71" xfId="0" applyFont="1" applyBorder="1" applyAlignment="1">
      <alignment horizontal="left" indent="1"/>
    </xf>
    <xf numFmtId="0" fontId="0" fillId="0" borderId="54" xfId="0" applyBorder="1" applyAlignment="1" applyProtection="1">
      <alignment horizontal="left" vertical="center" wrapText="1" indent="1"/>
      <protection locked="0"/>
    </xf>
    <xf numFmtId="0" fontId="0" fillId="0" borderId="55" xfId="0" applyBorder="1" applyAlignment="1" applyProtection="1">
      <alignment horizontal="left" vertical="center" wrapText="1" indent="1"/>
      <protection locked="0"/>
    </xf>
    <xf numFmtId="0" fontId="0" fillId="0" borderId="56" xfId="0" applyBorder="1" applyAlignment="1" applyProtection="1">
      <alignment horizontal="left" vertical="center" wrapText="1" indent="1"/>
      <protection locked="0"/>
    </xf>
    <xf numFmtId="0" fontId="4" fillId="0" borderId="57" xfId="0" applyFont="1" applyBorder="1" applyAlignment="1">
      <alignment horizontal="center"/>
    </xf>
    <xf numFmtId="0" fontId="0" fillId="0" borderId="85" xfId="0" applyBorder="1" applyAlignment="1" applyProtection="1">
      <alignment horizontal="left" indent="1"/>
      <protection locked="0"/>
    </xf>
    <xf numFmtId="0" fontId="0" fillId="0" borderId="70" xfId="0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4" fillId="0" borderId="54" xfId="0" applyFont="1" applyBorder="1" applyAlignment="1" applyProtection="1">
      <alignment horizontal="left" vertical="center" wrapText="1" indent="1"/>
      <protection locked="0"/>
    </xf>
    <xf numFmtId="0" fontId="4" fillId="0" borderId="55" xfId="0" applyFont="1" applyBorder="1" applyAlignment="1" applyProtection="1">
      <alignment horizontal="left" vertical="center" wrapText="1" indent="1"/>
      <protection locked="0"/>
    </xf>
    <xf numFmtId="0" fontId="4" fillId="0" borderId="56" xfId="0" applyFont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2Q5KAO5X\KKC%20-%20Rudn&#225;%20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pe\Documents\PETR%202016\KU&#381;ELKY\SEZONA%202016-17\Dru&#382;stvo%20B%20podzim%202017-18\Union%20B-Uheln&#233;%20sklady%20B,%206.12.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&#225;pis%20o%20utk&#225;n&#237;%20MP1_2017_18_Mete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Wrzecionko</v>
          </cell>
          <cell r="D8">
            <v>151</v>
          </cell>
          <cell r="E8">
            <v>87</v>
          </cell>
          <cell r="F8">
            <v>1</v>
          </cell>
          <cell r="K8" t="str">
            <v>SPĚVÁČEK</v>
          </cell>
          <cell r="N8">
            <v>149</v>
          </cell>
          <cell r="O8">
            <v>89</v>
          </cell>
          <cell r="P8">
            <v>0</v>
          </cell>
        </row>
        <row r="9">
          <cell r="D9">
            <v>140</v>
          </cell>
          <cell r="E9">
            <v>72</v>
          </cell>
          <cell r="F9">
            <v>5</v>
          </cell>
          <cell r="N9">
            <v>162</v>
          </cell>
          <cell r="O9">
            <v>80</v>
          </cell>
          <cell r="P9">
            <v>3</v>
          </cell>
        </row>
        <row r="10">
          <cell r="A10" t="str">
            <v>Jakub</v>
          </cell>
          <cell r="K10" t="str">
            <v>Jiří</v>
          </cell>
        </row>
        <row r="12">
          <cell r="A12">
            <v>19701</v>
          </cell>
          <cell r="K12">
            <v>11112</v>
          </cell>
        </row>
        <row r="13">
          <cell r="A13" t="str">
            <v>Lébl</v>
          </cell>
          <cell r="D13">
            <v>139</v>
          </cell>
          <cell r="E13">
            <v>63</v>
          </cell>
          <cell r="F13">
            <v>4</v>
          </cell>
          <cell r="K13" t="str">
            <v>STRNAD</v>
          </cell>
          <cell r="N13">
            <v>154</v>
          </cell>
          <cell r="O13">
            <v>89</v>
          </cell>
          <cell r="P13">
            <v>0</v>
          </cell>
        </row>
        <row r="14">
          <cell r="D14">
            <v>154</v>
          </cell>
          <cell r="E14">
            <v>63</v>
          </cell>
          <cell r="F14">
            <v>4</v>
          </cell>
          <cell r="N14">
            <v>158</v>
          </cell>
          <cell r="O14">
            <v>80</v>
          </cell>
          <cell r="P14">
            <v>3</v>
          </cell>
        </row>
        <row r="15">
          <cell r="A15" t="str">
            <v>Zbyněk</v>
          </cell>
          <cell r="K15" t="str">
            <v>Pavel</v>
          </cell>
        </row>
        <row r="17">
          <cell r="A17">
            <v>23635</v>
          </cell>
          <cell r="K17">
            <v>787</v>
          </cell>
        </row>
        <row r="18">
          <cell r="A18" t="str">
            <v>BARCHÁNEK</v>
          </cell>
          <cell r="D18">
            <v>133</v>
          </cell>
          <cell r="E18">
            <v>51</v>
          </cell>
          <cell r="F18">
            <v>6</v>
          </cell>
          <cell r="K18" t="str">
            <v>MORA</v>
          </cell>
          <cell r="N18">
            <v>154</v>
          </cell>
          <cell r="O18">
            <v>63</v>
          </cell>
          <cell r="P18">
            <v>2</v>
          </cell>
        </row>
        <row r="19">
          <cell r="D19">
            <v>152</v>
          </cell>
          <cell r="E19">
            <v>80</v>
          </cell>
          <cell r="F19">
            <v>2</v>
          </cell>
          <cell r="N19">
            <v>145</v>
          </cell>
          <cell r="O19">
            <v>60</v>
          </cell>
          <cell r="P19">
            <v>4</v>
          </cell>
        </row>
        <row r="20">
          <cell r="A20" t="str">
            <v>Petr</v>
          </cell>
          <cell r="K20" t="str">
            <v>Zdeněk</v>
          </cell>
        </row>
        <row r="22">
          <cell r="A22">
            <v>10387</v>
          </cell>
          <cell r="K22">
            <v>2514</v>
          </cell>
        </row>
        <row r="23">
          <cell r="A23" t="str">
            <v>HYBŠ</v>
          </cell>
          <cell r="D23">
            <v>150</v>
          </cell>
          <cell r="E23">
            <v>71</v>
          </cell>
          <cell r="F23">
            <v>5</v>
          </cell>
          <cell r="K23" t="str">
            <v>BACHOR</v>
          </cell>
          <cell r="N23">
            <v>156</v>
          </cell>
          <cell r="O23">
            <v>53</v>
          </cell>
          <cell r="P23">
            <v>5</v>
          </cell>
        </row>
        <row r="24">
          <cell r="D24">
            <v>164</v>
          </cell>
          <cell r="E24">
            <v>72</v>
          </cell>
          <cell r="F24">
            <v>0</v>
          </cell>
          <cell r="N24">
            <v>152</v>
          </cell>
          <cell r="O24">
            <v>53</v>
          </cell>
          <cell r="P24">
            <v>8</v>
          </cell>
        </row>
        <row r="25">
          <cell r="A25" t="str">
            <v>Karel</v>
          </cell>
          <cell r="K25" t="str">
            <v>Vlastimil</v>
          </cell>
        </row>
        <row r="27">
          <cell r="A27">
            <v>5689</v>
          </cell>
          <cell r="K27">
            <v>13269</v>
          </cell>
        </row>
        <row r="28">
          <cell r="A28" t="str">
            <v>OSTATNICKÝ</v>
          </cell>
          <cell r="D28">
            <v>132</v>
          </cell>
          <cell r="E28">
            <v>70</v>
          </cell>
          <cell r="F28">
            <v>3</v>
          </cell>
          <cell r="K28" t="str">
            <v>BOK</v>
          </cell>
          <cell r="N28">
            <v>152</v>
          </cell>
          <cell r="O28">
            <v>63</v>
          </cell>
          <cell r="P28">
            <v>2</v>
          </cell>
        </row>
        <row r="29">
          <cell r="D29">
            <v>161</v>
          </cell>
          <cell r="E29">
            <v>59</v>
          </cell>
          <cell r="F29">
            <v>3</v>
          </cell>
          <cell r="N29">
            <v>138</v>
          </cell>
          <cell r="O29">
            <v>85</v>
          </cell>
          <cell r="P29">
            <v>5</v>
          </cell>
        </row>
        <row r="30">
          <cell r="A30" t="str">
            <v>Michal</v>
          </cell>
          <cell r="K30" t="str">
            <v>Jaromír</v>
          </cell>
        </row>
        <row r="32">
          <cell r="A32">
            <v>10041</v>
          </cell>
          <cell r="K32">
            <v>14609</v>
          </cell>
        </row>
        <row r="33">
          <cell r="A33" t="str">
            <v>BARCHÁNEK</v>
          </cell>
          <cell r="D33">
            <v>139</v>
          </cell>
          <cell r="E33">
            <v>79</v>
          </cell>
          <cell r="F33">
            <v>1</v>
          </cell>
          <cell r="K33" t="str">
            <v>ZELENKA</v>
          </cell>
          <cell r="N33">
            <v>148</v>
          </cell>
          <cell r="O33">
            <v>53</v>
          </cell>
          <cell r="P33">
            <v>7</v>
          </cell>
        </row>
        <row r="34">
          <cell r="D34">
            <v>153</v>
          </cell>
          <cell r="E34">
            <v>54</v>
          </cell>
          <cell r="F34">
            <v>1</v>
          </cell>
          <cell r="N34">
            <v>143</v>
          </cell>
          <cell r="O34">
            <v>30</v>
          </cell>
          <cell r="P34">
            <v>10</v>
          </cell>
        </row>
        <row r="35">
          <cell r="A35" t="str">
            <v>Jan</v>
          </cell>
          <cell r="K35" t="str">
            <v>Petr</v>
          </cell>
        </row>
        <row r="37">
          <cell r="A37">
            <v>893</v>
          </cell>
          <cell r="K37">
            <v>14616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MORAVEC</v>
          </cell>
          <cell r="D8">
            <v>135</v>
          </cell>
          <cell r="E8">
            <v>72</v>
          </cell>
          <cell r="F8">
            <v>2</v>
          </cell>
          <cell r="K8" t="str">
            <v>MÍCHAL</v>
          </cell>
          <cell r="N8">
            <v>129</v>
          </cell>
          <cell r="O8">
            <v>79</v>
          </cell>
          <cell r="P8">
            <v>0</v>
          </cell>
        </row>
        <row r="9">
          <cell r="D9">
            <v>144</v>
          </cell>
          <cell r="E9">
            <v>80</v>
          </cell>
          <cell r="F9">
            <v>1</v>
          </cell>
          <cell r="N9">
            <v>136</v>
          </cell>
          <cell r="O9">
            <v>59</v>
          </cell>
          <cell r="P9">
            <v>3</v>
          </cell>
        </row>
        <row r="10">
          <cell r="A10" t="str">
            <v>Petr</v>
          </cell>
          <cell r="K10" t="str">
            <v>Miroslav</v>
          </cell>
        </row>
        <row r="12">
          <cell r="A12">
            <v>17844</v>
          </cell>
          <cell r="K12">
            <v>16206</v>
          </cell>
        </row>
        <row r="13">
          <cell r="A13" t="str">
            <v>KAŠPAROVÁ</v>
          </cell>
          <cell r="D13">
            <v>127</v>
          </cell>
          <cell r="E13">
            <v>62</v>
          </cell>
          <cell r="F13">
            <v>4</v>
          </cell>
          <cell r="K13" t="str">
            <v>RAJNOCH</v>
          </cell>
          <cell r="N13">
            <v>125</v>
          </cell>
          <cell r="O13">
            <v>48</v>
          </cell>
          <cell r="P13">
            <v>4</v>
          </cell>
        </row>
        <row r="14">
          <cell r="D14">
            <v>134</v>
          </cell>
          <cell r="E14">
            <v>71</v>
          </cell>
          <cell r="F14">
            <v>1</v>
          </cell>
          <cell r="N14">
            <v>134</v>
          </cell>
          <cell r="O14">
            <v>41</v>
          </cell>
          <cell r="P14">
            <v>8</v>
          </cell>
        </row>
        <row r="15">
          <cell r="A15" t="str">
            <v>Pavlína</v>
          </cell>
          <cell r="K15" t="str">
            <v>Adam</v>
          </cell>
        </row>
        <row r="17">
          <cell r="A17">
            <v>4431</v>
          </cell>
          <cell r="K17">
            <v>24268</v>
          </cell>
        </row>
        <row r="18">
          <cell r="A18" t="str">
            <v>MORAVEC</v>
          </cell>
          <cell r="D18">
            <v>135</v>
          </cell>
          <cell r="E18">
            <v>66</v>
          </cell>
          <cell r="F18">
            <v>1</v>
          </cell>
          <cell r="K18" t="str">
            <v>ČERNÝ</v>
          </cell>
          <cell r="N18">
            <v>129</v>
          </cell>
          <cell r="O18">
            <v>68</v>
          </cell>
          <cell r="P18">
            <v>2</v>
          </cell>
        </row>
        <row r="19">
          <cell r="D19">
            <v>140</v>
          </cell>
          <cell r="E19">
            <v>71</v>
          </cell>
          <cell r="F19">
            <v>1</v>
          </cell>
          <cell r="N19">
            <v>142</v>
          </cell>
          <cell r="O19">
            <v>62</v>
          </cell>
          <cell r="P19">
            <v>4</v>
          </cell>
        </row>
        <row r="20">
          <cell r="A20" t="str">
            <v>Pavel</v>
          </cell>
          <cell r="K20" t="str">
            <v>Pavel</v>
          </cell>
        </row>
        <row r="22">
          <cell r="A22">
            <v>19961</v>
          </cell>
          <cell r="K22">
            <v>15516</v>
          </cell>
        </row>
        <row r="23">
          <cell r="A23" t="str">
            <v>FREMROVÁ</v>
          </cell>
          <cell r="D23">
            <v>141</v>
          </cell>
          <cell r="E23">
            <v>78</v>
          </cell>
          <cell r="F23">
            <v>1</v>
          </cell>
          <cell r="K23" t="str">
            <v>TUMPACH</v>
          </cell>
          <cell r="N23">
            <v>139</v>
          </cell>
          <cell r="O23">
            <v>53</v>
          </cell>
          <cell r="P23">
            <v>4</v>
          </cell>
        </row>
        <row r="24">
          <cell r="D24">
            <v>138</v>
          </cell>
          <cell r="E24">
            <v>63</v>
          </cell>
          <cell r="F24">
            <v>3</v>
          </cell>
          <cell r="N24">
            <v>147</v>
          </cell>
          <cell r="O24">
            <v>81</v>
          </cell>
          <cell r="P24">
            <v>1</v>
          </cell>
        </row>
        <row r="25">
          <cell r="A25" t="str">
            <v>Jarmila</v>
          </cell>
          <cell r="K25" t="str">
            <v>Roman</v>
          </cell>
        </row>
        <row r="27">
          <cell r="A27">
            <v>16267</v>
          </cell>
          <cell r="K27">
            <v>1282</v>
          </cell>
        </row>
        <row r="28">
          <cell r="A28" t="str">
            <v>SEDLÁČEK</v>
          </cell>
          <cell r="D28">
            <v>142</v>
          </cell>
          <cell r="E28">
            <v>54</v>
          </cell>
          <cell r="F28">
            <v>5</v>
          </cell>
          <cell r="K28" t="str">
            <v>MUDRA</v>
          </cell>
          <cell r="N28">
            <v>145</v>
          </cell>
          <cell r="O28">
            <v>45</v>
          </cell>
          <cell r="P28">
            <v>4</v>
          </cell>
        </row>
        <row r="29">
          <cell r="D29">
            <v>147</v>
          </cell>
          <cell r="E29">
            <v>59</v>
          </cell>
          <cell r="F29">
            <v>2</v>
          </cell>
          <cell r="N29">
            <v>135</v>
          </cell>
          <cell r="O29">
            <v>62</v>
          </cell>
          <cell r="P29">
            <v>1</v>
          </cell>
        </row>
        <row r="30">
          <cell r="A30" t="str">
            <v>Karel</v>
          </cell>
          <cell r="K30" t="str">
            <v>Jiří</v>
          </cell>
        </row>
        <row r="32">
          <cell r="A32">
            <v>1324</v>
          </cell>
          <cell r="K32">
            <v>15519</v>
          </cell>
        </row>
        <row r="33">
          <cell r="A33" t="str">
            <v>KANTNER</v>
          </cell>
          <cell r="D33">
            <v>134</v>
          </cell>
          <cell r="E33">
            <v>66</v>
          </cell>
          <cell r="F33">
            <v>1</v>
          </cell>
          <cell r="K33" t="str">
            <v>MÍCHAL</v>
          </cell>
          <cell r="N33">
            <v>125</v>
          </cell>
          <cell r="O33">
            <v>48</v>
          </cell>
          <cell r="P33">
            <v>3</v>
          </cell>
        </row>
        <row r="34">
          <cell r="D34">
            <v>139</v>
          </cell>
          <cell r="E34">
            <v>71</v>
          </cell>
          <cell r="F34">
            <v>0</v>
          </cell>
          <cell r="N34">
            <v>133</v>
          </cell>
          <cell r="O34">
            <v>41</v>
          </cell>
          <cell r="P34">
            <v>6</v>
          </cell>
        </row>
        <row r="35">
          <cell r="A35" t="str">
            <v>Pavel</v>
          </cell>
          <cell r="K35" t="str">
            <v>Petr</v>
          </cell>
        </row>
        <row r="37">
          <cell r="A37">
            <v>1314</v>
          </cell>
          <cell r="K37">
            <v>1263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ŠVEDA</v>
          </cell>
          <cell r="D8">
            <v>146</v>
          </cell>
          <cell r="E8">
            <v>63</v>
          </cell>
          <cell r="F8">
            <v>2</v>
          </cell>
          <cell r="K8" t="str">
            <v>TESAŘ</v>
          </cell>
          <cell r="N8">
            <v>147</v>
          </cell>
          <cell r="O8">
            <v>67</v>
          </cell>
          <cell r="P8">
            <v>2</v>
          </cell>
        </row>
        <row r="9">
          <cell r="D9">
            <v>146</v>
          </cell>
          <cell r="E9">
            <v>53</v>
          </cell>
          <cell r="F9">
            <v>2</v>
          </cell>
          <cell r="N9">
            <v>141</v>
          </cell>
          <cell r="O9">
            <v>60</v>
          </cell>
          <cell r="P9">
            <v>4</v>
          </cell>
        </row>
        <row r="10">
          <cell r="A10" t="str">
            <v>Marek</v>
          </cell>
          <cell r="K10" t="str">
            <v>Josef</v>
          </cell>
        </row>
        <row r="12">
          <cell r="A12">
            <v>5804</v>
          </cell>
          <cell r="K12">
            <v>955</v>
          </cell>
        </row>
        <row r="13">
          <cell r="A13" t="str">
            <v>HROZA</v>
          </cell>
          <cell r="D13">
            <v>126</v>
          </cell>
          <cell r="E13">
            <v>60</v>
          </cell>
          <cell r="F13">
            <v>4</v>
          </cell>
          <cell r="K13" t="str">
            <v>JURÁŠEK</v>
          </cell>
          <cell r="N13">
            <v>150</v>
          </cell>
          <cell r="O13">
            <v>52</v>
          </cell>
          <cell r="P13">
            <v>8</v>
          </cell>
        </row>
        <row r="14">
          <cell r="D14">
            <v>144</v>
          </cell>
          <cell r="E14">
            <v>71</v>
          </cell>
          <cell r="F14">
            <v>1</v>
          </cell>
          <cell r="N14">
            <v>152</v>
          </cell>
          <cell r="O14">
            <v>48</v>
          </cell>
          <cell r="P14">
            <v>2</v>
          </cell>
        </row>
        <row r="15">
          <cell r="A15" t="str">
            <v>Tomáš</v>
          </cell>
          <cell r="K15" t="str">
            <v>Josef</v>
          </cell>
        </row>
        <row r="17">
          <cell r="A17">
            <v>6087</v>
          </cell>
          <cell r="K17">
            <v>13557</v>
          </cell>
        </row>
        <row r="18">
          <cell r="A18" t="str">
            <v>DRYÁK</v>
          </cell>
          <cell r="D18">
            <v>156</v>
          </cell>
          <cell r="E18">
            <v>61</v>
          </cell>
          <cell r="F18">
            <v>4</v>
          </cell>
          <cell r="K18" t="str">
            <v>ŠÁMAL</v>
          </cell>
          <cell r="N18">
            <v>148</v>
          </cell>
          <cell r="O18">
            <v>35</v>
          </cell>
          <cell r="P18">
            <v>10</v>
          </cell>
        </row>
        <row r="19">
          <cell r="D19">
            <v>142</v>
          </cell>
          <cell r="E19">
            <v>70</v>
          </cell>
          <cell r="F19">
            <v>5</v>
          </cell>
          <cell r="N19">
            <v>124</v>
          </cell>
          <cell r="O19">
            <v>62</v>
          </cell>
          <cell r="P19">
            <v>6</v>
          </cell>
        </row>
        <row r="20">
          <cell r="A20" t="str">
            <v>Jaroslav</v>
          </cell>
          <cell r="K20" t="str">
            <v>Přemysl</v>
          </cell>
        </row>
        <row r="22">
          <cell r="A22">
            <v>5800</v>
          </cell>
          <cell r="K22">
            <v>24837</v>
          </cell>
        </row>
        <row r="23">
          <cell r="A23" t="str">
            <v>Šimůnek</v>
          </cell>
          <cell r="D23">
            <v>159</v>
          </cell>
          <cell r="E23">
            <v>63</v>
          </cell>
          <cell r="F23">
            <v>4</v>
          </cell>
          <cell r="K23" t="str">
            <v>POKORNÁ</v>
          </cell>
          <cell r="N23">
            <v>158</v>
          </cell>
          <cell r="O23">
            <v>45</v>
          </cell>
          <cell r="P23">
            <v>4</v>
          </cell>
        </row>
        <row r="24">
          <cell r="D24">
            <v>133</v>
          </cell>
          <cell r="E24">
            <v>63</v>
          </cell>
          <cell r="F24">
            <v>0</v>
          </cell>
          <cell r="N24">
            <v>139</v>
          </cell>
          <cell r="O24">
            <v>62</v>
          </cell>
          <cell r="P24">
            <v>1</v>
          </cell>
        </row>
        <row r="25">
          <cell r="A25" t="str">
            <v>Radovan</v>
          </cell>
          <cell r="K25" t="str">
            <v>Jindra</v>
          </cell>
        </row>
        <row r="27">
          <cell r="A27">
            <v>20146</v>
          </cell>
          <cell r="K27">
            <v>1089</v>
          </cell>
        </row>
        <row r="28">
          <cell r="A28" t="str">
            <v>FIALA</v>
          </cell>
          <cell r="D28">
            <v>136</v>
          </cell>
          <cell r="E28">
            <v>54</v>
          </cell>
          <cell r="F28">
            <v>4</v>
          </cell>
          <cell r="K28" t="str">
            <v>BARCAL</v>
          </cell>
          <cell r="N28">
            <v>170</v>
          </cell>
          <cell r="O28">
            <v>81</v>
          </cell>
          <cell r="P28">
            <v>0</v>
          </cell>
        </row>
        <row r="29">
          <cell r="D29">
            <v>157</v>
          </cell>
          <cell r="E29">
            <v>69</v>
          </cell>
          <cell r="F29">
            <v>1</v>
          </cell>
          <cell r="N29">
            <v>144</v>
          </cell>
          <cell r="O29">
            <v>63</v>
          </cell>
          <cell r="P29">
            <v>3</v>
          </cell>
        </row>
        <row r="30">
          <cell r="A30" t="str">
            <v>Radek</v>
          </cell>
          <cell r="K30" t="str">
            <v>Zdeněk</v>
          </cell>
        </row>
        <row r="32">
          <cell r="A32">
            <v>11350</v>
          </cell>
          <cell r="K32">
            <v>924</v>
          </cell>
        </row>
        <row r="33">
          <cell r="A33" t="str">
            <v>VESELÝ</v>
          </cell>
          <cell r="D33">
            <v>161</v>
          </cell>
          <cell r="E33">
            <v>53</v>
          </cell>
          <cell r="F33">
            <v>6</v>
          </cell>
          <cell r="K33" t="str">
            <v>VOŠICKÝ</v>
          </cell>
          <cell r="N33">
            <v>151</v>
          </cell>
          <cell r="O33">
            <v>44</v>
          </cell>
          <cell r="P33">
            <v>6</v>
          </cell>
        </row>
        <row r="34">
          <cell r="D34">
            <v>127</v>
          </cell>
          <cell r="E34">
            <v>70</v>
          </cell>
          <cell r="F34">
            <v>0</v>
          </cell>
          <cell r="N34">
            <v>149</v>
          </cell>
          <cell r="O34">
            <v>70</v>
          </cell>
          <cell r="P34">
            <v>5</v>
          </cell>
        </row>
        <row r="35">
          <cell r="A35" t="str">
            <v>Daniel</v>
          </cell>
          <cell r="K35" t="str">
            <v>Vladimír</v>
          </cell>
        </row>
        <row r="37">
          <cell r="A37">
            <v>1297</v>
          </cell>
          <cell r="K37">
            <v>5243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1" t="s">
        <v>0</v>
      </c>
      <c r="C1" s="191"/>
      <c r="D1" s="193" t="s">
        <v>1</v>
      </c>
      <c r="E1" s="193"/>
      <c r="F1" s="193"/>
      <c r="G1" s="193"/>
      <c r="H1" s="193"/>
      <c r="I1" s="193"/>
      <c r="K1" s="2" t="s">
        <v>2</v>
      </c>
      <c r="L1" s="194" t="s">
        <v>3</v>
      </c>
      <c r="M1" s="194"/>
      <c r="N1" s="194"/>
      <c r="O1" s="195" t="s">
        <v>4</v>
      </c>
      <c r="P1" s="195"/>
      <c r="Q1" s="196" t="s">
        <v>5</v>
      </c>
      <c r="R1" s="196"/>
      <c r="S1" s="196"/>
    </row>
    <row r="2" spans="2:3" ht="6" customHeight="1" thickBot="1">
      <c r="B2" s="192"/>
      <c r="C2" s="192"/>
    </row>
    <row r="3" spans="1:19" ht="19.5" customHeight="1" thickBot="1">
      <c r="A3" s="3" t="s">
        <v>6</v>
      </c>
      <c r="B3" s="188" t="s">
        <v>7</v>
      </c>
      <c r="C3" s="189"/>
      <c r="D3" s="189"/>
      <c r="E3" s="189"/>
      <c r="F3" s="189"/>
      <c r="G3" s="189"/>
      <c r="H3" s="189"/>
      <c r="I3" s="190"/>
      <c r="K3" s="3" t="s">
        <v>8</v>
      </c>
      <c r="L3" s="188" t="s">
        <v>9</v>
      </c>
      <c r="M3" s="189"/>
      <c r="N3" s="189"/>
      <c r="O3" s="189"/>
      <c r="P3" s="189"/>
      <c r="Q3" s="189"/>
      <c r="R3" s="189"/>
      <c r="S3" s="190"/>
    </row>
    <row r="4" ht="4.5" customHeight="1" thickBot="1"/>
    <row r="5" spans="1:19" ht="12.75" customHeight="1">
      <c r="A5" s="184" t="s">
        <v>10</v>
      </c>
      <c r="B5" s="185"/>
      <c r="C5" s="186" t="s">
        <v>11</v>
      </c>
      <c r="D5" s="177" t="s">
        <v>12</v>
      </c>
      <c r="E5" s="178"/>
      <c r="F5" s="178"/>
      <c r="G5" s="179"/>
      <c r="H5" s="180" t="s">
        <v>13</v>
      </c>
      <c r="I5" s="181"/>
      <c r="K5" s="184" t="s">
        <v>10</v>
      </c>
      <c r="L5" s="185"/>
      <c r="M5" s="186" t="s">
        <v>11</v>
      </c>
      <c r="N5" s="177" t="s">
        <v>12</v>
      </c>
      <c r="O5" s="178"/>
      <c r="P5" s="178"/>
      <c r="Q5" s="179"/>
      <c r="R5" s="180" t="s">
        <v>13</v>
      </c>
      <c r="S5" s="181"/>
    </row>
    <row r="6" spans="1:19" ht="12.75" customHeight="1" thickBot="1">
      <c r="A6" s="182" t="s">
        <v>14</v>
      </c>
      <c r="B6" s="183"/>
      <c r="C6" s="187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82" t="s">
        <v>14</v>
      </c>
      <c r="L6" s="183"/>
      <c r="M6" s="187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21</v>
      </c>
      <c r="B8" s="170"/>
      <c r="C8" s="10">
        <v>1</v>
      </c>
      <c r="D8" s="11">
        <v>161</v>
      </c>
      <c r="E8" s="12">
        <v>45</v>
      </c>
      <c r="F8" s="12">
        <v>7</v>
      </c>
      <c r="G8" s="13">
        <f>IF(AND(ISBLANK(D8),ISBLANK(E8)),"",D8+E8)</f>
        <v>206</v>
      </c>
      <c r="H8" s="14">
        <f>IF(OR(ISNUMBER($G8),ISNUMBER($Q8)),(SIGN(N($G8)-N($Q8))+1)/2,"")</f>
        <v>0</v>
      </c>
      <c r="I8" s="15"/>
      <c r="K8" s="169" t="s">
        <v>22</v>
      </c>
      <c r="L8" s="170"/>
      <c r="M8" s="10">
        <v>1</v>
      </c>
      <c r="N8" s="11">
        <v>156</v>
      </c>
      <c r="O8" s="12">
        <v>58</v>
      </c>
      <c r="P8" s="12">
        <v>3</v>
      </c>
      <c r="Q8" s="13">
        <f>IF(AND(ISBLANK(N8),ISBLANK(O8)),"",N8+O8)</f>
        <v>214</v>
      </c>
      <c r="R8" s="14">
        <f>IF(ISNUMBER($H8),1-$H8,"")</f>
        <v>1</v>
      </c>
      <c r="S8" s="15"/>
    </row>
    <row r="9" spans="1:19" ht="12.75" customHeight="1">
      <c r="A9" s="171"/>
      <c r="B9" s="172"/>
      <c r="C9" s="16">
        <v>2</v>
      </c>
      <c r="D9" s="17">
        <v>133</v>
      </c>
      <c r="E9" s="18">
        <v>97</v>
      </c>
      <c r="F9" s="18">
        <v>1</v>
      </c>
      <c r="G9" s="19">
        <f>IF(AND(ISBLANK(D9),ISBLANK(E9)),"",D9+E9)</f>
        <v>230</v>
      </c>
      <c r="H9" s="20">
        <f>IF(OR(ISNUMBER($G9),ISNUMBER($Q9)),(SIGN(N($G9)-N($Q9))+1)/2,"")</f>
        <v>1</v>
      </c>
      <c r="I9" s="15"/>
      <c r="K9" s="171"/>
      <c r="L9" s="172"/>
      <c r="M9" s="16">
        <v>2</v>
      </c>
      <c r="N9" s="17">
        <v>138</v>
      </c>
      <c r="O9" s="18">
        <v>89</v>
      </c>
      <c r="P9" s="18">
        <v>1</v>
      </c>
      <c r="Q9" s="19">
        <f>IF(AND(ISBLANK(N9),ISBLANK(O9)),"",N9+O9)</f>
        <v>227</v>
      </c>
      <c r="R9" s="20">
        <f>IF(ISNUMBER($H9),1-$H9,"")</f>
        <v>0</v>
      </c>
      <c r="S9" s="15"/>
    </row>
    <row r="10" spans="1:19" ht="12.75" customHeight="1" thickBot="1">
      <c r="A10" s="173" t="s">
        <v>23</v>
      </c>
      <c r="B10" s="1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3" t="s">
        <v>24</v>
      </c>
      <c r="L10" s="1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5"/>
      <c r="B11" s="1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65">
        <f>IF(ISNUMBER(H12),(SIGN(1000*($H12-$R12)+$G12-$Q12)+1)/2,"")</f>
        <v>0</v>
      </c>
      <c r="K11" s="175"/>
      <c r="L11" s="1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65">
        <f>IF(ISNUMBER($I11),1-$I11,"")</f>
        <v>1</v>
      </c>
    </row>
    <row r="12" spans="1:19" ht="15.75" customHeight="1" thickBot="1">
      <c r="A12" s="167">
        <v>23392</v>
      </c>
      <c r="B12" s="168"/>
      <c r="C12" s="26" t="s">
        <v>18</v>
      </c>
      <c r="D12" s="27">
        <f>IF(ISNUMBER($G12),SUM(D8:D11),"")</f>
        <v>294</v>
      </c>
      <c r="E12" s="28">
        <f>IF(ISNUMBER($G12),SUM(E8:E11),"")</f>
        <v>142</v>
      </c>
      <c r="F12" s="28">
        <f>IF(ISNUMBER($G12),SUM(F8:F11),"")</f>
        <v>8</v>
      </c>
      <c r="G12" s="29">
        <f>IF(SUM($G8:$G11)+SUM($Q8:$Q11)&gt;0,SUM(G8:G11),"")</f>
        <v>436</v>
      </c>
      <c r="H12" s="27">
        <f>IF(ISNUMBER($G12),SUM(H8:H11),"")</f>
        <v>1</v>
      </c>
      <c r="I12" s="166"/>
      <c r="K12" s="167">
        <v>1561</v>
      </c>
      <c r="L12" s="168"/>
      <c r="M12" s="26" t="s">
        <v>18</v>
      </c>
      <c r="N12" s="27">
        <f>IF(ISNUMBER($G12),SUM(N8:N11),"")</f>
        <v>294</v>
      </c>
      <c r="O12" s="28">
        <f>IF(ISNUMBER($G12),SUM(O8:O11),"")</f>
        <v>147</v>
      </c>
      <c r="P12" s="28">
        <f>IF(ISNUMBER($G12),SUM(P8:P11),"")</f>
        <v>4</v>
      </c>
      <c r="Q12" s="29">
        <f>IF(SUM($G8:$G11)+SUM($Q8:$Q11)&gt;0,SUM(Q8:Q11),"")</f>
        <v>441</v>
      </c>
      <c r="R12" s="27">
        <f>IF(ISNUMBER($G12),SUM(R8:R11),"")</f>
        <v>1</v>
      </c>
      <c r="S12" s="166"/>
    </row>
    <row r="13" spans="1:19" ht="12.75" customHeight="1">
      <c r="A13" s="169" t="s">
        <v>25</v>
      </c>
      <c r="B13" s="170"/>
      <c r="C13" s="10">
        <v>1</v>
      </c>
      <c r="D13" s="11">
        <v>135</v>
      </c>
      <c r="E13" s="12">
        <v>52</v>
      </c>
      <c r="F13" s="12">
        <v>5</v>
      </c>
      <c r="G13" s="13">
        <f>IF(AND(ISBLANK(D13),ISBLANK(E13)),"",D13+E13)</f>
        <v>187</v>
      </c>
      <c r="H13" s="14">
        <f>IF(OR(ISNUMBER($G13),ISNUMBER($Q13)),(SIGN(N($G13)-N($Q13))+1)/2,"")</f>
        <v>0</v>
      </c>
      <c r="I13" s="15"/>
      <c r="K13" s="169" t="s">
        <v>26</v>
      </c>
      <c r="L13" s="170"/>
      <c r="M13" s="10">
        <v>1</v>
      </c>
      <c r="N13" s="11">
        <v>136</v>
      </c>
      <c r="O13" s="12">
        <v>79</v>
      </c>
      <c r="P13" s="12">
        <v>2</v>
      </c>
      <c r="Q13" s="13">
        <f>IF(AND(ISBLANK(N13),ISBLANK(O13)),"",N13+O13)</f>
        <v>215</v>
      </c>
      <c r="R13" s="14">
        <f>IF(ISNUMBER($H13),1-$H13,"")</f>
        <v>1</v>
      </c>
      <c r="S13" s="15"/>
    </row>
    <row r="14" spans="1:19" ht="12.75" customHeight="1">
      <c r="A14" s="171"/>
      <c r="B14" s="172"/>
      <c r="C14" s="16">
        <v>2</v>
      </c>
      <c r="D14" s="17">
        <v>118</v>
      </c>
      <c r="E14" s="18">
        <v>49</v>
      </c>
      <c r="F14" s="18">
        <v>5</v>
      </c>
      <c r="G14" s="19">
        <f>IF(AND(ISBLANK(D14),ISBLANK(E14)),"",D14+E14)</f>
        <v>167</v>
      </c>
      <c r="H14" s="20">
        <f>IF(OR(ISNUMBER($G14),ISNUMBER($Q14)),(SIGN(N($G14)-N($Q14))+1)/2,"")</f>
        <v>0</v>
      </c>
      <c r="I14" s="15"/>
      <c r="K14" s="171"/>
      <c r="L14" s="172"/>
      <c r="M14" s="16">
        <v>2</v>
      </c>
      <c r="N14" s="17">
        <v>146</v>
      </c>
      <c r="O14" s="18">
        <v>70</v>
      </c>
      <c r="P14" s="18">
        <v>2</v>
      </c>
      <c r="Q14" s="19">
        <f>IF(AND(ISBLANK(N14),ISBLANK(O14)),"",N14+O14)</f>
        <v>216</v>
      </c>
      <c r="R14" s="20">
        <f>IF(ISNUMBER($H14),1-$H14,"")</f>
        <v>1</v>
      </c>
      <c r="S14" s="15"/>
    </row>
    <row r="15" spans="1:19" ht="12.75" customHeight="1" thickBot="1">
      <c r="A15" s="173" t="s">
        <v>27</v>
      </c>
      <c r="B15" s="1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3" t="s">
        <v>28</v>
      </c>
      <c r="L15" s="1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5"/>
      <c r="B16" s="1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65">
        <f>IF(ISNUMBER(H17),(SIGN(1000*($H17-$R17)+$G17-$Q17)+1)/2,"")</f>
        <v>0</v>
      </c>
      <c r="K16" s="175"/>
      <c r="L16" s="1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65">
        <f>IF(ISNUMBER($I16),1-$I16,"")</f>
        <v>1</v>
      </c>
    </row>
    <row r="17" spans="1:19" ht="15.75" customHeight="1" thickBot="1">
      <c r="A17" s="167">
        <v>23948</v>
      </c>
      <c r="B17" s="168"/>
      <c r="C17" s="26" t="s">
        <v>18</v>
      </c>
      <c r="D17" s="27">
        <f>IF(ISNUMBER($G17),SUM(D13:D16),"")</f>
        <v>253</v>
      </c>
      <c r="E17" s="28">
        <f>IF(ISNUMBER($G17),SUM(E13:E16),"")</f>
        <v>101</v>
      </c>
      <c r="F17" s="28">
        <f>IF(ISNUMBER($G17),SUM(F13:F16),"")</f>
        <v>10</v>
      </c>
      <c r="G17" s="29">
        <f>IF(SUM($G13:$G16)+SUM($Q13:$Q16)&gt;0,SUM(G13:G16),"")</f>
        <v>354</v>
      </c>
      <c r="H17" s="27">
        <f>IF(ISNUMBER($G17),SUM(H13:H16),"")</f>
        <v>0</v>
      </c>
      <c r="I17" s="166"/>
      <c r="K17" s="167">
        <v>15223</v>
      </c>
      <c r="L17" s="168"/>
      <c r="M17" s="26" t="s">
        <v>18</v>
      </c>
      <c r="N17" s="27">
        <f>IF(ISNUMBER($G17),SUM(N13:N16),"")</f>
        <v>282</v>
      </c>
      <c r="O17" s="28">
        <f>IF(ISNUMBER($G17),SUM(O13:O16),"")</f>
        <v>149</v>
      </c>
      <c r="P17" s="28">
        <f>IF(ISNUMBER($G17),SUM(P13:P16),"")</f>
        <v>4</v>
      </c>
      <c r="Q17" s="29">
        <f>IF(SUM($G13:$G16)+SUM($Q13:$Q16)&gt;0,SUM(Q13:Q16),"")</f>
        <v>431</v>
      </c>
      <c r="R17" s="27">
        <f>IF(ISNUMBER($G17),SUM(R13:R16),"")</f>
        <v>2</v>
      </c>
      <c r="S17" s="166"/>
    </row>
    <row r="18" spans="1:19" ht="12.75" customHeight="1">
      <c r="A18" s="169" t="s">
        <v>29</v>
      </c>
      <c r="B18" s="170"/>
      <c r="C18" s="10">
        <v>1</v>
      </c>
      <c r="D18" s="11">
        <v>157</v>
      </c>
      <c r="E18" s="12">
        <v>79</v>
      </c>
      <c r="F18" s="12">
        <v>3</v>
      </c>
      <c r="G18" s="13">
        <f>IF(AND(ISBLANK(D18),ISBLANK(E18)),"",D18+E18)</f>
        <v>236</v>
      </c>
      <c r="H18" s="14">
        <f>IF(OR(ISNUMBER($G18),ISNUMBER($Q18)),(SIGN(N($G18)-N($Q18))+1)/2,"")</f>
        <v>1</v>
      </c>
      <c r="I18" s="15"/>
      <c r="K18" s="169" t="s">
        <v>30</v>
      </c>
      <c r="L18" s="170"/>
      <c r="M18" s="10">
        <v>1</v>
      </c>
      <c r="N18" s="11">
        <v>140</v>
      </c>
      <c r="O18" s="12">
        <v>90</v>
      </c>
      <c r="P18" s="12">
        <v>1</v>
      </c>
      <c r="Q18" s="13">
        <f>IF(AND(ISBLANK(N18),ISBLANK(O18)),"",N18+O18)</f>
        <v>230</v>
      </c>
      <c r="R18" s="14">
        <f>IF(ISNUMBER($H18),1-$H18,"")</f>
        <v>0</v>
      </c>
      <c r="S18" s="15"/>
    </row>
    <row r="19" spans="1:19" ht="12.75" customHeight="1">
      <c r="A19" s="171"/>
      <c r="B19" s="172"/>
      <c r="C19" s="16">
        <v>2</v>
      </c>
      <c r="D19" s="17">
        <v>150</v>
      </c>
      <c r="E19" s="18">
        <v>70</v>
      </c>
      <c r="F19" s="18">
        <v>2</v>
      </c>
      <c r="G19" s="19">
        <f>IF(AND(ISBLANK(D19),ISBLANK(E19)),"",D19+E19)</f>
        <v>220</v>
      </c>
      <c r="H19" s="20">
        <f>IF(OR(ISNUMBER($G19),ISNUMBER($Q19)),(SIGN(N($G19)-N($Q19))+1)/2,"")</f>
        <v>1</v>
      </c>
      <c r="I19" s="15"/>
      <c r="K19" s="171"/>
      <c r="L19" s="172"/>
      <c r="M19" s="16">
        <v>2</v>
      </c>
      <c r="N19" s="17">
        <v>146</v>
      </c>
      <c r="O19" s="18">
        <v>58</v>
      </c>
      <c r="P19" s="18">
        <v>5</v>
      </c>
      <c r="Q19" s="19">
        <f>IF(AND(ISBLANK(N19),ISBLANK(O19)),"",N19+O19)</f>
        <v>204</v>
      </c>
      <c r="R19" s="20">
        <f>IF(ISNUMBER($H19),1-$H19,"")</f>
        <v>0</v>
      </c>
      <c r="S19" s="15"/>
    </row>
    <row r="20" spans="1:19" ht="12.75" customHeight="1" thickBot="1">
      <c r="A20" s="173" t="s">
        <v>27</v>
      </c>
      <c r="B20" s="1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3" t="s">
        <v>31</v>
      </c>
      <c r="L20" s="1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5"/>
      <c r="B21" s="1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65">
        <f>IF(ISNUMBER(H22),(SIGN(1000*($H22-$R22)+$G22-$Q22)+1)/2,"")</f>
        <v>1</v>
      </c>
      <c r="K21" s="175"/>
      <c r="L21" s="1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65">
        <f>IF(ISNUMBER($I21),1-$I21,"")</f>
        <v>0</v>
      </c>
    </row>
    <row r="22" spans="1:19" ht="15.75" customHeight="1" thickBot="1">
      <c r="A22" s="167">
        <v>16297</v>
      </c>
      <c r="B22" s="168"/>
      <c r="C22" s="26" t="s">
        <v>18</v>
      </c>
      <c r="D22" s="27">
        <f>IF(ISNUMBER($G22),SUM(D18:D21),"")</f>
        <v>307</v>
      </c>
      <c r="E22" s="28">
        <f>IF(ISNUMBER($G22),SUM(E18:E21),"")</f>
        <v>149</v>
      </c>
      <c r="F22" s="28">
        <f>IF(ISNUMBER($G22),SUM(F18:F21),"")</f>
        <v>5</v>
      </c>
      <c r="G22" s="29">
        <f>IF(SUM($G18:$G21)+SUM($Q18:$Q21)&gt;0,SUM(G18:G21),"")</f>
        <v>456</v>
      </c>
      <c r="H22" s="27">
        <f>IF(ISNUMBER($G22),SUM(H18:H21),"")</f>
        <v>2</v>
      </c>
      <c r="I22" s="166"/>
      <c r="K22" s="167">
        <v>15857</v>
      </c>
      <c r="L22" s="168"/>
      <c r="M22" s="26" t="s">
        <v>18</v>
      </c>
      <c r="N22" s="27">
        <f>IF(ISNUMBER($G22),SUM(N18:N21),"")</f>
        <v>286</v>
      </c>
      <c r="O22" s="28">
        <f>IF(ISNUMBER($G22),SUM(O18:O21),"")</f>
        <v>148</v>
      </c>
      <c r="P22" s="28">
        <f>IF(ISNUMBER($G22),SUM(P18:P21),"")</f>
        <v>6</v>
      </c>
      <c r="Q22" s="29">
        <f>IF(SUM($G18:$G21)+SUM($Q18:$Q21)&gt;0,SUM(Q18:Q21),"")</f>
        <v>434</v>
      </c>
      <c r="R22" s="27">
        <f>IF(ISNUMBER($G22),SUM(R18:R21),"")</f>
        <v>0</v>
      </c>
      <c r="S22" s="166"/>
    </row>
    <row r="23" spans="1:19" ht="12.75" customHeight="1">
      <c r="A23" s="169" t="s">
        <v>32</v>
      </c>
      <c r="B23" s="170"/>
      <c r="C23" s="10">
        <v>1</v>
      </c>
      <c r="D23" s="11">
        <v>155</v>
      </c>
      <c r="E23" s="12">
        <v>78</v>
      </c>
      <c r="F23" s="12">
        <v>2</v>
      </c>
      <c r="G23" s="13">
        <f>IF(AND(ISBLANK(D23),ISBLANK(E23)),"",D23+E23)</f>
        <v>233</v>
      </c>
      <c r="H23" s="14">
        <f>IF(OR(ISNUMBER($G23),ISNUMBER($Q23)),(SIGN(N($G23)-N($Q23))+1)/2,"")</f>
        <v>1</v>
      </c>
      <c r="I23" s="15"/>
      <c r="K23" s="169" t="s">
        <v>22</v>
      </c>
      <c r="L23" s="170"/>
      <c r="M23" s="10">
        <v>1</v>
      </c>
      <c r="N23" s="11">
        <v>150</v>
      </c>
      <c r="O23" s="12">
        <v>63</v>
      </c>
      <c r="P23" s="12">
        <v>2</v>
      </c>
      <c r="Q23" s="13">
        <f>IF(AND(ISBLANK(N23),ISBLANK(O23)),"",N23+O23)</f>
        <v>213</v>
      </c>
      <c r="R23" s="14">
        <f>IF(ISNUMBER($H23),1-$H23,"")</f>
        <v>0</v>
      </c>
      <c r="S23" s="15"/>
    </row>
    <row r="24" spans="1:19" ht="12.75" customHeight="1">
      <c r="A24" s="171"/>
      <c r="B24" s="172"/>
      <c r="C24" s="16">
        <v>2</v>
      </c>
      <c r="D24" s="17">
        <v>150</v>
      </c>
      <c r="E24" s="18">
        <v>59</v>
      </c>
      <c r="F24" s="18">
        <v>2</v>
      </c>
      <c r="G24" s="19">
        <f>IF(AND(ISBLANK(D24),ISBLANK(E24)),"",D24+E24)</f>
        <v>209</v>
      </c>
      <c r="H24" s="20">
        <f>IF(OR(ISNUMBER($G24),ISNUMBER($Q24)),(SIGN(N($G24)-N($Q24))+1)/2,"")</f>
        <v>1</v>
      </c>
      <c r="I24" s="15"/>
      <c r="K24" s="171"/>
      <c r="L24" s="172"/>
      <c r="M24" s="16">
        <v>2</v>
      </c>
      <c r="N24" s="17">
        <v>152</v>
      </c>
      <c r="O24" s="18">
        <v>54</v>
      </c>
      <c r="P24" s="18">
        <v>6</v>
      </c>
      <c r="Q24" s="19">
        <f>IF(AND(ISBLANK(N24),ISBLANK(O24)),"",N24+O24)</f>
        <v>206</v>
      </c>
      <c r="R24" s="20">
        <f>IF(ISNUMBER($H24),1-$H24,"")</f>
        <v>0</v>
      </c>
      <c r="S24" s="15"/>
    </row>
    <row r="25" spans="1:19" ht="12.75" customHeight="1" thickBot="1">
      <c r="A25" s="173" t="s">
        <v>28</v>
      </c>
      <c r="B25" s="1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3" t="s">
        <v>33</v>
      </c>
      <c r="L25" s="1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5"/>
      <c r="B26" s="1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65">
        <f>IF(ISNUMBER(H27),(SIGN(1000*($H27-$R27)+$G27-$Q27)+1)/2,"")</f>
        <v>1</v>
      </c>
      <c r="K26" s="175"/>
      <c r="L26" s="1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65">
        <f>IF(ISNUMBER($I26),1-$I26,"")</f>
        <v>0</v>
      </c>
    </row>
    <row r="27" spans="1:19" ht="15.75" customHeight="1" thickBot="1">
      <c r="A27" s="167">
        <v>14590</v>
      </c>
      <c r="B27" s="168"/>
      <c r="C27" s="26" t="s">
        <v>18</v>
      </c>
      <c r="D27" s="27">
        <f>IF(ISNUMBER($G27),SUM(D23:D26),"")</f>
        <v>305</v>
      </c>
      <c r="E27" s="28">
        <f>IF(ISNUMBER($G27),SUM(E23:E26),"")</f>
        <v>137</v>
      </c>
      <c r="F27" s="28">
        <f>IF(ISNUMBER($G27),SUM(F23:F26),"")</f>
        <v>4</v>
      </c>
      <c r="G27" s="29">
        <f>IF(SUM($G23:$G26)+SUM($Q23:$Q26)&gt;0,SUM(G23:G26),"")</f>
        <v>442</v>
      </c>
      <c r="H27" s="27">
        <f>IF(ISNUMBER($G27),SUM(H23:H26),"")</f>
        <v>2</v>
      </c>
      <c r="I27" s="166"/>
      <c r="K27" s="167">
        <v>803</v>
      </c>
      <c r="L27" s="168"/>
      <c r="M27" s="26" t="s">
        <v>18</v>
      </c>
      <c r="N27" s="27">
        <f>IF(ISNUMBER($G27),SUM(N23:N26),"")</f>
        <v>302</v>
      </c>
      <c r="O27" s="28">
        <f>IF(ISNUMBER($G27),SUM(O23:O26),"")</f>
        <v>117</v>
      </c>
      <c r="P27" s="28">
        <f>IF(ISNUMBER($G27),SUM(P23:P26),"")</f>
        <v>8</v>
      </c>
      <c r="Q27" s="29">
        <f>IF(SUM($G23:$G26)+SUM($Q23:$Q26)&gt;0,SUM(Q23:Q26),"")</f>
        <v>419</v>
      </c>
      <c r="R27" s="27">
        <f>IF(ISNUMBER($G27),SUM(R23:R26),"")</f>
        <v>0</v>
      </c>
      <c r="S27" s="166"/>
    </row>
    <row r="28" spans="1:19" ht="12.75" customHeight="1">
      <c r="A28" s="169" t="s">
        <v>34</v>
      </c>
      <c r="B28" s="170"/>
      <c r="C28" s="10">
        <v>1</v>
      </c>
      <c r="D28" s="11">
        <v>141</v>
      </c>
      <c r="E28" s="12">
        <v>62</v>
      </c>
      <c r="F28" s="12">
        <v>2</v>
      </c>
      <c r="G28" s="13">
        <f>IF(AND(ISBLANK(D28),ISBLANK(E28)),"",D28+E28)</f>
        <v>203</v>
      </c>
      <c r="H28" s="14">
        <f>IF(OR(ISNUMBER($G28),ISNUMBER($Q28)),(SIGN(N($G28)-N($Q28))+1)/2,"")</f>
        <v>1</v>
      </c>
      <c r="I28" s="15"/>
      <c r="K28" s="169" t="s">
        <v>35</v>
      </c>
      <c r="L28" s="170"/>
      <c r="M28" s="10">
        <v>1</v>
      </c>
      <c r="N28" s="11">
        <v>141</v>
      </c>
      <c r="O28" s="12">
        <v>53</v>
      </c>
      <c r="P28" s="12">
        <v>6</v>
      </c>
      <c r="Q28" s="13">
        <f>IF(AND(ISBLANK(N28),ISBLANK(O28)),"",N28+O28)</f>
        <v>194</v>
      </c>
      <c r="R28" s="14">
        <f>IF(ISNUMBER($H28),1-$H28,"")</f>
        <v>0</v>
      </c>
      <c r="S28" s="15"/>
    </row>
    <row r="29" spans="1:19" ht="12.75" customHeight="1">
      <c r="A29" s="171"/>
      <c r="B29" s="172"/>
      <c r="C29" s="16">
        <v>2</v>
      </c>
      <c r="D29" s="17">
        <v>160</v>
      </c>
      <c r="E29" s="18">
        <v>90</v>
      </c>
      <c r="F29" s="18">
        <v>2</v>
      </c>
      <c r="G29" s="19">
        <f>IF(AND(ISBLANK(D29),ISBLANK(E29)),"",D29+E29)</f>
        <v>250</v>
      </c>
      <c r="H29" s="20">
        <f>IF(OR(ISNUMBER($G29),ISNUMBER($Q29)),(SIGN(N($G29)-N($Q29))+1)/2,"")</f>
        <v>1</v>
      </c>
      <c r="I29" s="15"/>
      <c r="K29" s="171"/>
      <c r="L29" s="172"/>
      <c r="M29" s="16">
        <v>2</v>
      </c>
      <c r="N29" s="17">
        <v>139</v>
      </c>
      <c r="O29" s="18">
        <v>58</v>
      </c>
      <c r="P29" s="18">
        <v>3</v>
      </c>
      <c r="Q29" s="19">
        <f>IF(AND(ISBLANK(N29),ISBLANK(O29)),"",N29+O29)</f>
        <v>197</v>
      </c>
      <c r="R29" s="20">
        <f>IF(ISNUMBER($H29),1-$H29,"")</f>
        <v>0</v>
      </c>
      <c r="S29" s="15"/>
    </row>
    <row r="30" spans="1:19" ht="12.75" customHeight="1" thickBot="1">
      <c r="A30" s="173" t="s">
        <v>36</v>
      </c>
      <c r="B30" s="1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3" t="s">
        <v>37</v>
      </c>
      <c r="L30" s="1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5"/>
      <c r="B31" s="1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65">
        <f>IF(ISNUMBER(H32),(SIGN(1000*($H32-$R32)+$G32-$Q32)+1)/2,"")</f>
        <v>1</v>
      </c>
      <c r="K31" s="175"/>
      <c r="L31" s="1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65">
        <f>IF(ISNUMBER($I31),1-$I31,"")</f>
        <v>0</v>
      </c>
    </row>
    <row r="32" spans="1:19" ht="15.75" customHeight="1" thickBot="1">
      <c r="A32" s="167">
        <v>19747</v>
      </c>
      <c r="B32" s="168"/>
      <c r="C32" s="26" t="s">
        <v>18</v>
      </c>
      <c r="D32" s="27">
        <f>IF(ISNUMBER($G32),SUM(D28:D31),"")</f>
        <v>301</v>
      </c>
      <c r="E32" s="28">
        <f>IF(ISNUMBER($G32),SUM(E28:E31),"")</f>
        <v>152</v>
      </c>
      <c r="F32" s="28">
        <f>IF(ISNUMBER($G32),SUM(F28:F31),"")</f>
        <v>4</v>
      </c>
      <c r="G32" s="29">
        <f>IF(SUM($G28:$G31)+SUM($Q28:$Q31)&gt;0,SUM(G28:G31),"")</f>
        <v>453</v>
      </c>
      <c r="H32" s="27">
        <f>IF(ISNUMBER($G32),SUM(H28:H31),"")</f>
        <v>2</v>
      </c>
      <c r="I32" s="166"/>
      <c r="K32" s="167">
        <v>15222</v>
      </c>
      <c r="L32" s="168"/>
      <c r="M32" s="26" t="s">
        <v>18</v>
      </c>
      <c r="N32" s="27">
        <f>IF(ISNUMBER($G32),SUM(N28:N31),"")</f>
        <v>280</v>
      </c>
      <c r="O32" s="28">
        <f>IF(ISNUMBER($G32),SUM(O28:O31),"")</f>
        <v>111</v>
      </c>
      <c r="P32" s="28">
        <f>IF(ISNUMBER($G32),SUM(P28:P31),"")</f>
        <v>9</v>
      </c>
      <c r="Q32" s="29">
        <f>IF(SUM($G28:$G31)+SUM($Q28:$Q31)&gt;0,SUM(Q28:Q31),"")</f>
        <v>391</v>
      </c>
      <c r="R32" s="27">
        <f>IF(ISNUMBER($G32),SUM(R28:R31),"")</f>
        <v>0</v>
      </c>
      <c r="S32" s="166"/>
    </row>
    <row r="33" spans="1:19" ht="12.75" customHeight="1">
      <c r="A33" s="169" t="s">
        <v>38</v>
      </c>
      <c r="B33" s="170"/>
      <c r="C33" s="10">
        <v>1</v>
      </c>
      <c r="D33" s="11">
        <v>112</v>
      </c>
      <c r="E33" s="12">
        <v>60</v>
      </c>
      <c r="F33" s="12">
        <v>7</v>
      </c>
      <c r="G33" s="13">
        <f>IF(AND(ISBLANK(D33),ISBLANK(E33)),"",D33+E33)</f>
        <v>172</v>
      </c>
      <c r="H33" s="14">
        <f>IF(OR(ISNUMBER($G33),ISNUMBER($Q33)),(SIGN(N($G33)-N($Q33))+1)/2,"")</f>
        <v>0</v>
      </c>
      <c r="I33" s="15"/>
      <c r="K33" s="169" t="s">
        <v>39</v>
      </c>
      <c r="L33" s="170"/>
      <c r="M33" s="10">
        <v>1</v>
      </c>
      <c r="N33" s="11">
        <v>162</v>
      </c>
      <c r="O33" s="12">
        <v>72</v>
      </c>
      <c r="P33" s="12">
        <v>0</v>
      </c>
      <c r="Q33" s="13">
        <f>IF(AND(ISBLANK(N33),ISBLANK(O33)),"",N33+O33)</f>
        <v>234</v>
      </c>
      <c r="R33" s="14">
        <f>IF(ISNUMBER($H33),1-$H33,"")</f>
        <v>1</v>
      </c>
      <c r="S33" s="15"/>
    </row>
    <row r="34" spans="1:19" ht="12.75" customHeight="1">
      <c r="A34" s="171"/>
      <c r="B34" s="172"/>
      <c r="C34" s="16">
        <v>2</v>
      </c>
      <c r="D34" s="17">
        <v>131</v>
      </c>
      <c r="E34" s="18">
        <v>43</v>
      </c>
      <c r="F34" s="18">
        <v>6</v>
      </c>
      <c r="G34" s="19">
        <f>IF(AND(ISBLANK(D34),ISBLANK(E34)),"",D34+E34)</f>
        <v>174</v>
      </c>
      <c r="H34" s="20">
        <f>IF(OR(ISNUMBER($G34),ISNUMBER($Q34)),(SIGN(N($G34)-N($Q34))+1)/2,"")</f>
        <v>0</v>
      </c>
      <c r="I34" s="15"/>
      <c r="K34" s="171"/>
      <c r="L34" s="172"/>
      <c r="M34" s="16">
        <v>2</v>
      </c>
      <c r="N34" s="17">
        <v>150</v>
      </c>
      <c r="O34" s="18">
        <v>35</v>
      </c>
      <c r="P34" s="18">
        <v>11</v>
      </c>
      <c r="Q34" s="19">
        <f>IF(AND(ISBLANK(N34),ISBLANK(O34)),"",N34+O34)</f>
        <v>185</v>
      </c>
      <c r="R34" s="20">
        <f>IF(ISNUMBER($H34),1-$H34,"")</f>
        <v>1</v>
      </c>
      <c r="S34" s="15"/>
    </row>
    <row r="35" spans="1:19" ht="12.75" customHeight="1" thickBot="1">
      <c r="A35" s="173" t="s">
        <v>40</v>
      </c>
      <c r="B35" s="1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3" t="s">
        <v>41</v>
      </c>
      <c r="L35" s="1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5"/>
      <c r="B36" s="1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65">
        <f>IF(ISNUMBER(H37),(SIGN(1000*($H37-$R37)+$G37-$Q37)+1)/2,"")</f>
        <v>0</v>
      </c>
      <c r="K36" s="175"/>
      <c r="L36" s="1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65">
        <f>IF(ISNUMBER($I36),1-$I36,"")</f>
        <v>1</v>
      </c>
    </row>
    <row r="37" spans="1:19" ht="15.75" customHeight="1" thickBot="1">
      <c r="A37" s="167">
        <v>25397</v>
      </c>
      <c r="B37" s="168"/>
      <c r="C37" s="26" t="s">
        <v>18</v>
      </c>
      <c r="D37" s="27">
        <f>IF(ISNUMBER($G37),SUM(D33:D36),"")</f>
        <v>243</v>
      </c>
      <c r="E37" s="28">
        <f>IF(ISNUMBER($G37),SUM(E33:E36),"")</f>
        <v>103</v>
      </c>
      <c r="F37" s="28">
        <f>IF(ISNUMBER($G37),SUM(F33:F36),"")</f>
        <v>13</v>
      </c>
      <c r="G37" s="29">
        <f>IF(SUM($G33:$G36)+SUM($Q33:$Q36)&gt;0,SUM(G33:G36),"")</f>
        <v>346</v>
      </c>
      <c r="H37" s="27">
        <f>IF(ISNUMBER($G37),SUM(H33:H36),"")</f>
        <v>0</v>
      </c>
      <c r="I37" s="166"/>
      <c r="K37" s="167">
        <v>10138</v>
      </c>
      <c r="L37" s="168"/>
      <c r="M37" s="26" t="s">
        <v>18</v>
      </c>
      <c r="N37" s="27">
        <f>IF(ISNUMBER($G37),SUM(N33:N36),"")</f>
        <v>312</v>
      </c>
      <c r="O37" s="28">
        <f>IF(ISNUMBER($G37),SUM(O33:O36),"")</f>
        <v>107</v>
      </c>
      <c r="P37" s="28">
        <f>IF(ISNUMBER($G37),SUM(P33:P36),"")</f>
        <v>11</v>
      </c>
      <c r="Q37" s="29">
        <f>IF(SUM($G33:$G36)+SUM($Q33:$Q36)&gt;0,SUM(Q33:Q36),"")</f>
        <v>419</v>
      </c>
      <c r="R37" s="27">
        <f>IF(ISNUMBER($G37),SUM(R33:R36),"")</f>
        <v>2</v>
      </c>
      <c r="S37" s="166"/>
    </row>
    <row r="38" ht="4.5" customHeight="1" thickBot="1"/>
    <row r="39" spans="1:19" ht="19.5" customHeight="1" thickBot="1">
      <c r="A39" s="30"/>
      <c r="B39" s="31"/>
      <c r="C39" s="32" t="s">
        <v>42</v>
      </c>
      <c r="D39" s="33">
        <f>IF(ISNUMBER($G39),SUM(D12,D17,D22,D27,D32,D37),"")</f>
        <v>1703</v>
      </c>
      <c r="E39" s="34">
        <f>IF(ISNUMBER($G39),SUM(E12,E17,E22,E27,E32,E37),"")</f>
        <v>784</v>
      </c>
      <c r="F39" s="34">
        <f>IF(ISNUMBER($G39),SUM(F12,F17,F22,F27,F32,F37),"")</f>
        <v>44</v>
      </c>
      <c r="G39" s="35">
        <f>IF(SUM($G$8:$G$37)+SUM($Q$8:$Q$37)&gt;0,SUM(G12,G17,G22,G27,G32,G37),"")</f>
        <v>2487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0</v>
      </c>
      <c r="K39" s="30"/>
      <c r="L39" s="31"/>
      <c r="M39" s="32" t="s">
        <v>42</v>
      </c>
      <c r="N39" s="33">
        <f>IF(ISNUMBER($G39),SUM(N12,N17,N22,N27,N32,N37),"")</f>
        <v>1756</v>
      </c>
      <c r="O39" s="34">
        <f>IF(ISNUMBER($G39),SUM(O12,O17,O22,O27,O32,O37),"")</f>
        <v>779</v>
      </c>
      <c r="P39" s="34">
        <f>IF(ISNUMBER($G39),SUM(P12,P17,P22,P27,P32,P37),"")</f>
        <v>42</v>
      </c>
      <c r="Q39" s="35">
        <f>IF(SUM($G$8:$G$37)+SUM($Q$8:$Q$37)&gt;0,SUM(Q12,Q17,Q22,Q27,Q32,Q37),"")</f>
        <v>2535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43</v>
      </c>
      <c r="C41" s="159" t="s">
        <v>44</v>
      </c>
      <c r="D41" s="159"/>
      <c r="E41" s="159"/>
      <c r="G41" s="160"/>
      <c r="H41" s="160"/>
      <c r="I41" s="40">
        <f>IF(ISNUMBER(I$39),SUM(I11,I16,I21,I26,I31,I36,I39),"")</f>
        <v>3</v>
      </c>
      <c r="K41" s="38"/>
      <c r="L41" s="39" t="s">
        <v>43</v>
      </c>
      <c r="M41" s="159" t="s">
        <v>45</v>
      </c>
      <c r="N41" s="159"/>
      <c r="O41" s="159"/>
      <c r="Q41" s="160" t="s">
        <v>46</v>
      </c>
      <c r="R41" s="160"/>
      <c r="S41" s="40">
        <f>IF(ISNUMBER(S$39),SUM(S11,S16,S21,S26,S31,S36,S39),"")</f>
        <v>5</v>
      </c>
    </row>
    <row r="42" spans="1:19" ht="18" customHeight="1">
      <c r="A42" s="38"/>
      <c r="B42" s="39" t="s">
        <v>47</v>
      </c>
      <c r="C42" s="161"/>
      <c r="D42" s="161"/>
      <c r="E42" s="161"/>
      <c r="G42" s="41"/>
      <c r="H42" s="41"/>
      <c r="I42" s="41"/>
      <c r="K42" s="38"/>
      <c r="L42" s="39" t="s">
        <v>47</v>
      </c>
      <c r="M42" s="161"/>
      <c r="N42" s="161"/>
      <c r="O42" s="161"/>
      <c r="Q42" s="41"/>
      <c r="R42" s="41"/>
      <c r="S42" s="41"/>
    </row>
    <row r="43" spans="1:19" ht="19.5" customHeight="1">
      <c r="A43" s="39" t="s">
        <v>48</v>
      </c>
      <c r="B43" s="39" t="s">
        <v>49</v>
      </c>
      <c r="C43" s="162"/>
      <c r="D43" s="162"/>
      <c r="E43" s="162"/>
      <c r="F43" s="162"/>
      <c r="G43" s="162"/>
      <c r="H43" s="162"/>
      <c r="I43" s="39"/>
      <c r="J43" s="39"/>
      <c r="K43" s="39" t="s">
        <v>50</v>
      </c>
      <c r="L43" s="163"/>
      <c r="M43" s="163"/>
      <c r="O43" s="39" t="s">
        <v>47</v>
      </c>
      <c r="P43" s="162"/>
      <c r="Q43" s="162"/>
      <c r="R43" s="162"/>
      <c r="S43" s="162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 Žižkov Praha C – VSK ČVUT Praha  A</v>
      </c>
    </row>
    <row r="46" spans="2:11" ht="19.5" customHeight="1">
      <c r="B46" s="2" t="s">
        <v>51</v>
      </c>
      <c r="C46" s="164"/>
      <c r="D46" s="164"/>
      <c r="I46" s="2" t="s">
        <v>52</v>
      </c>
      <c r="J46" s="164">
        <v>21</v>
      </c>
      <c r="K46" s="164"/>
    </row>
    <row r="47" spans="2:19" ht="19.5" customHeight="1">
      <c r="B47" s="2" t="s">
        <v>53</v>
      </c>
      <c r="C47" s="156"/>
      <c r="D47" s="156"/>
      <c r="I47" s="2" t="s">
        <v>54</v>
      </c>
      <c r="J47" s="156">
        <v>14</v>
      </c>
      <c r="K47" s="156"/>
      <c r="P47" s="2" t="s">
        <v>55</v>
      </c>
      <c r="Q47" s="157">
        <v>43317</v>
      </c>
      <c r="R47" s="158"/>
      <c r="S47" s="158"/>
    </row>
    <row r="48" ht="9.75" customHeight="1"/>
    <row r="49" spans="1:19" ht="15" customHeight="1">
      <c r="A49" s="140" t="s">
        <v>56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2"/>
    </row>
    <row r="50" spans="1:19" ht="81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5"/>
    </row>
    <row r="51" ht="4.5" customHeight="1"/>
    <row r="52" spans="1:19" ht="15" customHeight="1">
      <c r="A52" s="140" t="s">
        <v>57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21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21" customHeight="1">
      <c r="A57" s="62"/>
      <c r="B57" s="147"/>
      <c r="C57" s="148"/>
      <c r="D57" s="63"/>
      <c r="E57" s="147"/>
      <c r="F57" s="149"/>
      <c r="G57" s="149"/>
      <c r="H57" s="148"/>
      <c r="I57" s="63"/>
      <c r="J57" s="44"/>
      <c r="K57" s="64"/>
      <c r="L57" s="147"/>
      <c r="M57" s="148"/>
      <c r="N57" s="63"/>
      <c r="O57" s="147"/>
      <c r="P57" s="149"/>
      <c r="Q57" s="149"/>
      <c r="R57" s="148"/>
      <c r="S57" s="65"/>
    </row>
    <row r="58" spans="1:19" ht="21" customHeight="1">
      <c r="A58" s="62"/>
      <c r="B58" s="147"/>
      <c r="C58" s="148"/>
      <c r="D58" s="63"/>
      <c r="E58" s="147"/>
      <c r="F58" s="149"/>
      <c r="G58" s="149"/>
      <c r="H58" s="148"/>
      <c r="I58" s="63"/>
      <c r="J58" s="44"/>
      <c r="K58" s="64"/>
      <c r="L58" s="147"/>
      <c r="M58" s="148"/>
      <c r="N58" s="63"/>
      <c r="O58" s="147"/>
      <c r="P58" s="149"/>
      <c r="Q58" s="149"/>
      <c r="R58" s="148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50" t="s">
        <v>63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40" t="s">
        <v>64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</row>
    <row r="65" spans="1:19" ht="81" customHeight="1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</row>
    <row r="66" spans="1:8" ht="30" customHeight="1">
      <c r="A66" s="69"/>
      <c r="B66" s="70" t="s">
        <v>65</v>
      </c>
      <c r="C66" s="146"/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S66"/>
  <sheetViews>
    <sheetView showGridLines="0" showRowColHeaders="0" zoomScale="90" zoomScaleNormal="90" zoomScalePageLayoutView="0" workbookViewId="0" topLeftCell="A1">
      <selection activeCell="V20" sqref="V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1" t="s">
        <v>0</v>
      </c>
      <c r="C1" s="191"/>
      <c r="D1" s="193" t="s">
        <v>1</v>
      </c>
      <c r="E1" s="193"/>
      <c r="F1" s="193"/>
      <c r="G1" s="193"/>
      <c r="H1" s="193"/>
      <c r="I1" s="193"/>
      <c r="K1" s="71" t="s">
        <v>2</v>
      </c>
      <c r="L1" s="194" t="s">
        <v>66</v>
      </c>
      <c r="M1" s="194"/>
      <c r="N1" s="194"/>
      <c r="O1" s="195" t="s">
        <v>4</v>
      </c>
      <c r="P1" s="195"/>
      <c r="Q1" s="199">
        <v>43074</v>
      </c>
      <c r="R1" s="196"/>
      <c r="S1" s="196"/>
    </row>
    <row r="2" spans="2:3" ht="6" customHeight="1" thickBot="1">
      <c r="B2" s="192"/>
      <c r="C2" s="192"/>
    </row>
    <row r="3" spans="1:19" ht="19.5" customHeight="1" thickBot="1">
      <c r="A3" s="3" t="s">
        <v>6</v>
      </c>
      <c r="B3" s="188" t="s">
        <v>67</v>
      </c>
      <c r="C3" s="189"/>
      <c r="D3" s="189"/>
      <c r="E3" s="189"/>
      <c r="F3" s="189"/>
      <c r="G3" s="189"/>
      <c r="H3" s="189"/>
      <c r="I3" s="190"/>
      <c r="K3" s="3" t="s">
        <v>8</v>
      </c>
      <c r="L3" s="188" t="s">
        <v>68</v>
      </c>
      <c r="M3" s="189"/>
      <c r="N3" s="189"/>
      <c r="O3" s="189"/>
      <c r="P3" s="189"/>
      <c r="Q3" s="189"/>
      <c r="R3" s="189"/>
      <c r="S3" s="190"/>
    </row>
    <row r="4" ht="4.5" customHeight="1" thickBot="1"/>
    <row r="5" spans="1:19" ht="12.75" customHeight="1">
      <c r="A5" s="184" t="s">
        <v>10</v>
      </c>
      <c r="B5" s="185"/>
      <c r="C5" s="186" t="s">
        <v>11</v>
      </c>
      <c r="D5" s="177" t="s">
        <v>12</v>
      </c>
      <c r="E5" s="178"/>
      <c r="F5" s="178"/>
      <c r="G5" s="179"/>
      <c r="H5" s="180" t="s">
        <v>13</v>
      </c>
      <c r="I5" s="181"/>
      <c r="K5" s="184" t="s">
        <v>10</v>
      </c>
      <c r="L5" s="185"/>
      <c r="M5" s="186" t="s">
        <v>11</v>
      </c>
      <c r="N5" s="177" t="s">
        <v>12</v>
      </c>
      <c r="O5" s="178"/>
      <c r="P5" s="178"/>
      <c r="Q5" s="179"/>
      <c r="R5" s="180" t="s">
        <v>13</v>
      </c>
      <c r="S5" s="181"/>
    </row>
    <row r="6" spans="1:19" ht="12.75" customHeight="1" thickBot="1">
      <c r="A6" s="182" t="s">
        <v>14</v>
      </c>
      <c r="B6" s="183"/>
      <c r="C6" s="187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82" t="s">
        <v>14</v>
      </c>
      <c r="L6" s="183"/>
      <c r="M6" s="187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69</v>
      </c>
      <c r="B8" s="170"/>
      <c r="C8" s="10">
        <v>1</v>
      </c>
      <c r="D8" s="11">
        <v>143</v>
      </c>
      <c r="E8" s="12">
        <v>71</v>
      </c>
      <c r="F8" s="12">
        <v>3</v>
      </c>
      <c r="G8" s="13">
        <f>IF(AND(ISBLANK(D8),ISBLANK(E8)),"",D8+E8)</f>
        <v>214</v>
      </c>
      <c r="H8" s="14">
        <f>IF(OR(ISNUMBER($G8),ISNUMBER($Q8)),(SIGN(N($G8)-N($Q8))+1)/2,"")</f>
        <v>1</v>
      </c>
      <c r="I8" s="15"/>
      <c r="K8" s="169" t="s">
        <v>70</v>
      </c>
      <c r="L8" s="170"/>
      <c r="M8" s="10">
        <v>1</v>
      </c>
      <c r="N8" s="11">
        <v>131</v>
      </c>
      <c r="O8" s="12">
        <v>69</v>
      </c>
      <c r="P8" s="12">
        <v>3</v>
      </c>
      <c r="Q8" s="13">
        <f>IF(AND(ISBLANK(N8),ISBLANK(O8)),"",N8+O8)</f>
        <v>200</v>
      </c>
      <c r="R8" s="14">
        <f>IF(ISNUMBER($H8),1-$H8,"")</f>
        <v>0</v>
      </c>
      <c r="S8" s="15"/>
    </row>
    <row r="9" spans="1:19" ht="12.75" customHeight="1">
      <c r="A9" s="171"/>
      <c r="B9" s="172"/>
      <c r="C9" s="16">
        <v>2</v>
      </c>
      <c r="D9" s="17">
        <v>131</v>
      </c>
      <c r="E9" s="18">
        <v>71</v>
      </c>
      <c r="F9" s="18">
        <v>1</v>
      </c>
      <c r="G9" s="19">
        <f>IF(AND(ISBLANK(D9),ISBLANK(E9)),"",D9+E9)</f>
        <v>202</v>
      </c>
      <c r="H9" s="20">
        <f>IF(OR(ISNUMBER($G9),ISNUMBER($Q9)),(SIGN(N($G9)-N($Q9))+1)/2,"")</f>
        <v>0</v>
      </c>
      <c r="I9" s="15"/>
      <c r="K9" s="171"/>
      <c r="L9" s="172"/>
      <c r="M9" s="16">
        <v>2</v>
      </c>
      <c r="N9" s="17">
        <v>130</v>
      </c>
      <c r="O9" s="18">
        <v>81</v>
      </c>
      <c r="P9" s="18">
        <v>3</v>
      </c>
      <c r="Q9" s="19">
        <f>IF(AND(ISBLANK(N9),ISBLANK(O9)),"",N9+O9)</f>
        <v>211</v>
      </c>
      <c r="R9" s="20">
        <f>IF(ISNUMBER($H9),1-$H9,"")</f>
        <v>1</v>
      </c>
      <c r="S9" s="15"/>
    </row>
    <row r="10" spans="1:19" ht="12.75" customHeight="1" thickBot="1">
      <c r="A10" s="173" t="s">
        <v>71</v>
      </c>
      <c r="B10" s="1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3" t="s">
        <v>40</v>
      </c>
      <c r="L10" s="1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5"/>
      <c r="B11" s="1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65">
        <f>IF(ISNUMBER(H12),(SIGN(1000*($H12-$R12)+$G12-$Q12)+1)/2,"")</f>
        <v>1</v>
      </c>
      <c r="K11" s="175"/>
      <c r="L11" s="1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65">
        <f>IF(ISNUMBER($I11),1-$I11,"")</f>
        <v>0</v>
      </c>
    </row>
    <row r="12" spans="1:19" ht="15.75" customHeight="1" thickBot="1">
      <c r="A12" s="167">
        <v>12108</v>
      </c>
      <c r="B12" s="168"/>
      <c r="C12" s="26" t="s">
        <v>18</v>
      </c>
      <c r="D12" s="27">
        <f>IF(ISNUMBER($G12),SUM(D8:D11),"")</f>
        <v>274</v>
      </c>
      <c r="E12" s="28">
        <f>IF(ISNUMBER($G12),SUM(E8:E11),"")</f>
        <v>142</v>
      </c>
      <c r="F12" s="28">
        <f>IF(ISNUMBER($G12),SUM(F8:F11),"")</f>
        <v>4</v>
      </c>
      <c r="G12" s="29">
        <f>IF(SUM($G8:$G11)+SUM($Q8:$Q11)&gt;0,SUM(G8:G11),"")</f>
        <v>416</v>
      </c>
      <c r="H12" s="27">
        <f>IF(ISNUMBER($G12),SUM(H8:H11),"")</f>
        <v>1</v>
      </c>
      <c r="I12" s="166"/>
      <c r="K12" s="167">
        <v>5800</v>
      </c>
      <c r="L12" s="168"/>
      <c r="M12" s="26" t="s">
        <v>18</v>
      </c>
      <c r="N12" s="27">
        <f>IF(ISNUMBER($G12),SUM(N8:N11),"")</f>
        <v>261</v>
      </c>
      <c r="O12" s="28">
        <f>IF(ISNUMBER($G12),SUM(O8:O11),"")</f>
        <v>150</v>
      </c>
      <c r="P12" s="28">
        <f>IF(ISNUMBER($G12),SUM(P8:P11),"")</f>
        <v>6</v>
      </c>
      <c r="Q12" s="29">
        <f>IF(SUM($G8:$G11)+SUM($Q8:$Q11)&gt;0,SUM(Q8:Q11),"")</f>
        <v>411</v>
      </c>
      <c r="R12" s="27">
        <f>IF(ISNUMBER($G12),SUM(R8:R11),"")</f>
        <v>1</v>
      </c>
      <c r="S12" s="166"/>
    </row>
    <row r="13" spans="1:19" ht="12.75" customHeight="1">
      <c r="A13" s="169" t="s">
        <v>72</v>
      </c>
      <c r="B13" s="170"/>
      <c r="C13" s="10">
        <v>1</v>
      </c>
      <c r="D13" s="11">
        <v>138</v>
      </c>
      <c r="E13" s="12">
        <v>61</v>
      </c>
      <c r="F13" s="12">
        <v>3</v>
      </c>
      <c r="G13" s="13">
        <f>IF(AND(ISBLANK(D13),ISBLANK(E13)),"",D13+E13)</f>
        <v>199</v>
      </c>
      <c r="H13" s="14">
        <f>IF(OR(ISNUMBER($G13),ISNUMBER($Q13)),(SIGN(N($G13)-N($Q13))+1)/2,"")</f>
        <v>1</v>
      </c>
      <c r="I13" s="15"/>
      <c r="K13" s="169" t="s">
        <v>73</v>
      </c>
      <c r="L13" s="170"/>
      <c r="M13" s="10">
        <v>1</v>
      </c>
      <c r="N13" s="11">
        <v>133</v>
      </c>
      <c r="O13" s="12">
        <v>52</v>
      </c>
      <c r="P13" s="12">
        <v>5</v>
      </c>
      <c r="Q13" s="13">
        <f>IF(AND(ISBLANK(N13),ISBLANK(O13)),"",N13+O13)</f>
        <v>185</v>
      </c>
      <c r="R13" s="14">
        <f>IF(ISNUMBER($H13),1-$H13,"")</f>
        <v>0</v>
      </c>
      <c r="S13" s="15"/>
    </row>
    <row r="14" spans="1:19" ht="12.75" customHeight="1">
      <c r="A14" s="171"/>
      <c r="B14" s="172"/>
      <c r="C14" s="16">
        <v>2</v>
      </c>
      <c r="D14" s="17">
        <v>136</v>
      </c>
      <c r="E14" s="18">
        <v>42</v>
      </c>
      <c r="F14" s="18">
        <v>4</v>
      </c>
      <c r="G14" s="19">
        <f>IF(AND(ISBLANK(D14),ISBLANK(E14)),"",D14+E14)</f>
        <v>178</v>
      </c>
      <c r="H14" s="20">
        <f>IF(OR(ISNUMBER($G14),ISNUMBER($Q14)),(SIGN(N($G14)-N($Q14))+1)/2,"")</f>
        <v>0</v>
      </c>
      <c r="I14" s="15"/>
      <c r="K14" s="171"/>
      <c r="L14" s="172"/>
      <c r="M14" s="16">
        <v>2</v>
      </c>
      <c r="N14" s="17">
        <v>144</v>
      </c>
      <c r="O14" s="18">
        <v>56</v>
      </c>
      <c r="P14" s="18">
        <v>3</v>
      </c>
      <c r="Q14" s="19">
        <f>IF(AND(ISBLANK(N14),ISBLANK(O14)),"",N14+O14)</f>
        <v>200</v>
      </c>
      <c r="R14" s="20">
        <f>IF(ISNUMBER($H14),1-$H14,"")</f>
        <v>1</v>
      </c>
      <c r="S14" s="15"/>
    </row>
    <row r="15" spans="1:19" ht="12.75" customHeight="1" thickBot="1">
      <c r="A15" s="173" t="s">
        <v>74</v>
      </c>
      <c r="B15" s="1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3" t="s">
        <v>75</v>
      </c>
      <c r="L15" s="1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5"/>
      <c r="B16" s="1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65">
        <f>IF(ISNUMBER(H17),(SIGN(1000*($H17-$R17)+$G17-$Q17)+1)/2,"")</f>
        <v>0</v>
      </c>
      <c r="K16" s="175"/>
      <c r="L16" s="1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65">
        <f>IF(ISNUMBER($I16),1-$I16,"")</f>
        <v>1</v>
      </c>
    </row>
    <row r="17" spans="1:19" ht="15.75" customHeight="1" thickBot="1">
      <c r="A17" s="167">
        <v>12110</v>
      </c>
      <c r="B17" s="168"/>
      <c r="C17" s="26" t="s">
        <v>18</v>
      </c>
      <c r="D17" s="27">
        <f>IF(ISNUMBER($G17),SUM(D13:D16),"")</f>
        <v>274</v>
      </c>
      <c r="E17" s="28">
        <f>IF(ISNUMBER($G17),SUM(E13:E16),"")</f>
        <v>103</v>
      </c>
      <c r="F17" s="28">
        <f>IF(ISNUMBER($G17),SUM(F13:F16),"")</f>
        <v>7</v>
      </c>
      <c r="G17" s="29">
        <f>IF(SUM($G13:$G16)+SUM($Q13:$Q16)&gt;0,SUM(G13:G16),"")</f>
        <v>377</v>
      </c>
      <c r="H17" s="27">
        <f>IF(ISNUMBER($G17),SUM(H13:H16),"")</f>
        <v>1</v>
      </c>
      <c r="I17" s="166"/>
      <c r="K17" s="167">
        <v>1248</v>
      </c>
      <c r="L17" s="168"/>
      <c r="M17" s="26" t="s">
        <v>18</v>
      </c>
      <c r="N17" s="27">
        <f>IF(ISNUMBER($G17),SUM(N13:N16),"")</f>
        <v>277</v>
      </c>
      <c r="O17" s="28">
        <f>IF(ISNUMBER($G17),SUM(O13:O16),"")</f>
        <v>108</v>
      </c>
      <c r="P17" s="28">
        <f>IF(ISNUMBER($G17),SUM(P13:P16),"")</f>
        <v>8</v>
      </c>
      <c r="Q17" s="29">
        <f>IF(SUM($G13:$G16)+SUM($Q13:$Q16)&gt;0,SUM(Q13:Q16),"")</f>
        <v>385</v>
      </c>
      <c r="R17" s="27">
        <f>IF(ISNUMBER($G17),SUM(R13:R16),"")</f>
        <v>1</v>
      </c>
      <c r="S17" s="166"/>
    </row>
    <row r="18" spans="1:19" ht="12.75" customHeight="1">
      <c r="A18" s="169" t="s">
        <v>76</v>
      </c>
      <c r="B18" s="170"/>
      <c r="C18" s="10">
        <v>1</v>
      </c>
      <c r="D18" s="11">
        <v>147</v>
      </c>
      <c r="E18" s="12">
        <v>53</v>
      </c>
      <c r="F18" s="12">
        <v>5</v>
      </c>
      <c r="G18" s="13">
        <f>IF(AND(ISBLANK(D18),ISBLANK(E18)),"",D18+E18)</f>
        <v>200</v>
      </c>
      <c r="H18" s="14">
        <f>IF(OR(ISNUMBER($G18),ISNUMBER($Q18)),(SIGN(N($G18)-N($Q18))+1)/2,"")</f>
        <v>1</v>
      </c>
      <c r="I18" s="15"/>
      <c r="K18" s="169" t="s">
        <v>90</v>
      </c>
      <c r="L18" s="170"/>
      <c r="M18" s="10">
        <v>1</v>
      </c>
      <c r="N18" s="11">
        <v>133</v>
      </c>
      <c r="O18" s="12">
        <v>54</v>
      </c>
      <c r="P18" s="12">
        <v>3</v>
      </c>
      <c r="Q18" s="13">
        <f>IF(AND(ISBLANK(N18),ISBLANK(O18)),"",N18+O18)</f>
        <v>187</v>
      </c>
      <c r="R18" s="14">
        <f>IF(ISNUMBER($H18),1-$H18,"")</f>
        <v>0</v>
      </c>
      <c r="S18" s="15"/>
    </row>
    <row r="19" spans="1:19" ht="12.75" customHeight="1">
      <c r="A19" s="171"/>
      <c r="B19" s="172"/>
      <c r="C19" s="16">
        <v>2</v>
      </c>
      <c r="D19" s="17">
        <v>142</v>
      </c>
      <c r="E19" s="18">
        <v>60</v>
      </c>
      <c r="F19" s="18">
        <v>7</v>
      </c>
      <c r="G19" s="19">
        <f>IF(AND(ISBLANK(D19),ISBLANK(E19)),"",D19+E19)</f>
        <v>202</v>
      </c>
      <c r="H19" s="20">
        <f>IF(OR(ISNUMBER($G19),ISNUMBER($Q19)),(SIGN(N($G19)-N($Q19))+1)/2,"")</f>
        <v>0</v>
      </c>
      <c r="I19" s="15"/>
      <c r="K19" s="171"/>
      <c r="L19" s="172"/>
      <c r="M19" s="16">
        <v>2</v>
      </c>
      <c r="N19" s="17">
        <v>148</v>
      </c>
      <c r="O19" s="18">
        <v>62</v>
      </c>
      <c r="P19" s="18">
        <v>4</v>
      </c>
      <c r="Q19" s="19">
        <f>IF(AND(ISBLANK(N19),ISBLANK(O19)),"",N19+O19)</f>
        <v>210</v>
      </c>
      <c r="R19" s="20">
        <f>IF(ISNUMBER($H19),1-$H19,"")</f>
        <v>1</v>
      </c>
      <c r="S19" s="15"/>
    </row>
    <row r="20" spans="1:19" ht="12.75" customHeight="1" thickBot="1">
      <c r="A20" s="173" t="s">
        <v>77</v>
      </c>
      <c r="B20" s="1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3" t="s">
        <v>81</v>
      </c>
      <c r="L20" s="1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5"/>
      <c r="B21" s="1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65">
        <f>IF(ISNUMBER(H22),(SIGN(1000*($H22-$R22)+$G22-$Q22)+1)/2,"")</f>
        <v>1</v>
      </c>
      <c r="K21" s="175"/>
      <c r="L21" s="1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65">
        <f>IF(ISNUMBER($I21),1-$I21,"")</f>
        <v>0</v>
      </c>
    </row>
    <row r="22" spans="1:19" ht="15.75" customHeight="1" thickBot="1">
      <c r="A22" s="167">
        <v>18116</v>
      </c>
      <c r="B22" s="168"/>
      <c r="C22" s="26" t="s">
        <v>18</v>
      </c>
      <c r="D22" s="27">
        <f>IF(ISNUMBER($G22),SUM(D18:D21),"")</f>
        <v>289</v>
      </c>
      <c r="E22" s="28">
        <f>IF(ISNUMBER($G22),SUM(E18:E21),"")</f>
        <v>113</v>
      </c>
      <c r="F22" s="28">
        <f>IF(ISNUMBER($G22),SUM(F18:F21),"")</f>
        <v>12</v>
      </c>
      <c r="G22" s="29">
        <f>IF(SUM($G18:$G21)+SUM($Q18:$Q21)&gt;0,SUM(G18:G21),"")</f>
        <v>402</v>
      </c>
      <c r="H22" s="27">
        <f>IF(ISNUMBER($G22),SUM(H18:H21),"")</f>
        <v>1</v>
      </c>
      <c r="I22" s="166"/>
      <c r="K22" s="167">
        <v>5804</v>
      </c>
      <c r="L22" s="168"/>
      <c r="M22" s="26" t="s">
        <v>18</v>
      </c>
      <c r="N22" s="27">
        <f>IF(ISNUMBER($G22),SUM(N18:N21),"")</f>
        <v>281</v>
      </c>
      <c r="O22" s="28">
        <f>IF(ISNUMBER($G22),SUM(O18:O21),"")</f>
        <v>116</v>
      </c>
      <c r="P22" s="28">
        <f>IF(ISNUMBER($G22),SUM(P18:P21),"")</f>
        <v>7</v>
      </c>
      <c r="Q22" s="29">
        <f>IF(SUM($G18:$G21)+SUM($Q18:$Q21)&gt;0,SUM(Q18:Q21),"")</f>
        <v>397</v>
      </c>
      <c r="R22" s="27">
        <f>IF(ISNUMBER($G22),SUM(R18:R21),"")</f>
        <v>1</v>
      </c>
      <c r="S22" s="166"/>
    </row>
    <row r="23" spans="1:19" ht="12.75" customHeight="1">
      <c r="A23" s="169" t="s">
        <v>78</v>
      </c>
      <c r="B23" s="170"/>
      <c r="C23" s="10">
        <v>1</v>
      </c>
      <c r="D23" s="11">
        <v>119</v>
      </c>
      <c r="E23" s="12">
        <v>71</v>
      </c>
      <c r="F23" s="12">
        <v>3</v>
      </c>
      <c r="G23" s="13">
        <f>IF(AND(ISBLANK(D23),ISBLANK(E23)),"",D23+E23)</f>
        <v>190</v>
      </c>
      <c r="H23" s="14">
        <f>IF(OR(ISNUMBER($G23),ISNUMBER($Q23)),(SIGN(N($G23)-N($Q23))+1)/2,"")</f>
        <v>0</v>
      </c>
      <c r="I23" s="15"/>
      <c r="K23" s="169" t="s">
        <v>79</v>
      </c>
      <c r="L23" s="170"/>
      <c r="M23" s="10">
        <v>1</v>
      </c>
      <c r="N23" s="11">
        <v>128</v>
      </c>
      <c r="O23" s="12">
        <v>80</v>
      </c>
      <c r="P23" s="12">
        <v>4</v>
      </c>
      <c r="Q23" s="13">
        <f>IF(AND(ISBLANK(N23),ISBLANK(O23)),"",N23+O23)</f>
        <v>208</v>
      </c>
      <c r="R23" s="14">
        <f>IF(ISNUMBER($H23),1-$H23,"")</f>
        <v>1</v>
      </c>
      <c r="S23" s="15"/>
    </row>
    <row r="24" spans="1:19" ht="12.75" customHeight="1">
      <c r="A24" s="171"/>
      <c r="B24" s="172"/>
      <c r="C24" s="16">
        <v>2</v>
      </c>
      <c r="D24" s="17">
        <v>124</v>
      </c>
      <c r="E24" s="18">
        <v>52</v>
      </c>
      <c r="F24" s="18">
        <v>5</v>
      </c>
      <c r="G24" s="19">
        <f>IF(AND(ISBLANK(D24),ISBLANK(E24)),"",D24+E24)</f>
        <v>176</v>
      </c>
      <c r="H24" s="20">
        <f>IF(OR(ISNUMBER($G24),ISNUMBER($Q24)),(SIGN(N($G24)-N($Q24))+1)/2,"")</f>
        <v>0</v>
      </c>
      <c r="I24" s="15"/>
      <c r="K24" s="171"/>
      <c r="L24" s="172"/>
      <c r="M24" s="16">
        <v>2</v>
      </c>
      <c r="N24" s="17">
        <v>135</v>
      </c>
      <c r="O24" s="18">
        <v>53</v>
      </c>
      <c r="P24" s="18">
        <v>3</v>
      </c>
      <c r="Q24" s="19">
        <f>IF(AND(ISBLANK(N24),ISBLANK(O24)),"",N24+O24)</f>
        <v>188</v>
      </c>
      <c r="R24" s="20">
        <f>IF(ISNUMBER($H24),1-$H24,"")</f>
        <v>1</v>
      </c>
      <c r="S24" s="15"/>
    </row>
    <row r="25" spans="1:19" ht="12.75" customHeight="1" thickBot="1">
      <c r="A25" s="173" t="s">
        <v>80</v>
      </c>
      <c r="B25" s="1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3" t="s">
        <v>81</v>
      </c>
      <c r="L25" s="1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5"/>
      <c r="B26" s="1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65">
        <f>IF(ISNUMBER(H27),(SIGN(1000*($H27-$R27)+$G27-$Q27)+1)/2,"")</f>
        <v>0</v>
      </c>
      <c r="K26" s="175"/>
      <c r="L26" s="1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65">
        <f>IF(ISNUMBER($I26),1-$I26,"")</f>
        <v>1</v>
      </c>
    </row>
    <row r="27" spans="1:19" ht="15.75" customHeight="1" thickBot="1">
      <c r="A27" s="167">
        <v>23055</v>
      </c>
      <c r="B27" s="168"/>
      <c r="C27" s="26" t="s">
        <v>18</v>
      </c>
      <c r="D27" s="27">
        <f>IF(ISNUMBER($G27),SUM(D23:D26),"")</f>
        <v>243</v>
      </c>
      <c r="E27" s="28">
        <f>IF(ISNUMBER($G27),SUM(E23:E26),"")</f>
        <v>123</v>
      </c>
      <c r="F27" s="28">
        <f>IF(ISNUMBER($G27),SUM(F23:F26),"")</f>
        <v>8</v>
      </c>
      <c r="G27" s="29">
        <f>IF(SUM($G23:$G26)+SUM($Q23:$Q26)&gt;0,SUM(G23:G26),"")</f>
        <v>366</v>
      </c>
      <c r="H27" s="27">
        <f>IF(ISNUMBER($G27),SUM(H23:H26),"")</f>
        <v>0</v>
      </c>
      <c r="I27" s="166"/>
      <c r="K27" s="167">
        <v>20143</v>
      </c>
      <c r="L27" s="168"/>
      <c r="M27" s="26" t="s">
        <v>18</v>
      </c>
      <c r="N27" s="27">
        <f>IF(ISNUMBER($G27),SUM(N23:N26),"")</f>
        <v>263</v>
      </c>
      <c r="O27" s="28">
        <f>IF(ISNUMBER($G27),SUM(O23:O26),"")</f>
        <v>133</v>
      </c>
      <c r="P27" s="28">
        <f>IF(ISNUMBER($G27),SUM(P23:P26),"")</f>
        <v>7</v>
      </c>
      <c r="Q27" s="29">
        <f>IF(SUM($G23:$G26)+SUM($Q23:$Q26)&gt;0,SUM(Q23:Q26),"")</f>
        <v>396</v>
      </c>
      <c r="R27" s="27">
        <f>IF(ISNUMBER($G27),SUM(R23:R26),"")</f>
        <v>2</v>
      </c>
      <c r="S27" s="166"/>
    </row>
    <row r="28" spans="1:19" ht="12.75" customHeight="1">
      <c r="A28" s="169" t="s">
        <v>82</v>
      </c>
      <c r="B28" s="170"/>
      <c r="C28" s="10">
        <v>1</v>
      </c>
      <c r="D28" s="11">
        <v>144</v>
      </c>
      <c r="E28" s="12">
        <v>63</v>
      </c>
      <c r="F28" s="12">
        <v>3</v>
      </c>
      <c r="G28" s="13">
        <f>IF(AND(ISBLANK(D28),ISBLANK(E28)),"",D28+E28)</f>
        <v>207</v>
      </c>
      <c r="H28" s="14">
        <f>IF(OR(ISNUMBER($G28),ISNUMBER($Q28)),(SIGN(N($G28)-N($Q28))+1)/2,"")</f>
        <v>1</v>
      </c>
      <c r="I28" s="15"/>
      <c r="K28" s="169" t="s">
        <v>83</v>
      </c>
      <c r="L28" s="170"/>
      <c r="M28" s="10">
        <v>1</v>
      </c>
      <c r="N28" s="11">
        <v>140</v>
      </c>
      <c r="O28" s="12">
        <v>62</v>
      </c>
      <c r="P28" s="12">
        <v>4</v>
      </c>
      <c r="Q28" s="13">
        <f>IF(AND(ISBLANK(N28),ISBLANK(O28)),"",N28+O28)</f>
        <v>202</v>
      </c>
      <c r="R28" s="14">
        <f>IF(ISNUMBER($H28),1-$H28,"")</f>
        <v>0</v>
      </c>
      <c r="S28" s="15"/>
    </row>
    <row r="29" spans="1:19" ht="12.75" customHeight="1">
      <c r="A29" s="171"/>
      <c r="B29" s="172"/>
      <c r="C29" s="16">
        <v>2</v>
      </c>
      <c r="D29" s="17">
        <v>127</v>
      </c>
      <c r="E29" s="18">
        <v>53</v>
      </c>
      <c r="F29" s="18">
        <v>3</v>
      </c>
      <c r="G29" s="19">
        <f>IF(AND(ISBLANK(D29),ISBLANK(E29)),"",D29+E29)</f>
        <v>180</v>
      </c>
      <c r="H29" s="20">
        <f>IF(OR(ISNUMBER($G29),ISNUMBER($Q29)),(SIGN(N($G29)-N($Q29))+1)/2,"")</f>
        <v>0</v>
      </c>
      <c r="I29" s="15"/>
      <c r="K29" s="171"/>
      <c r="L29" s="172"/>
      <c r="M29" s="16">
        <v>2</v>
      </c>
      <c r="N29" s="17">
        <v>143</v>
      </c>
      <c r="O29" s="18">
        <v>70</v>
      </c>
      <c r="P29" s="18">
        <v>6</v>
      </c>
      <c r="Q29" s="19">
        <f>IF(AND(ISBLANK(N29),ISBLANK(O29)),"",N29+O29)</f>
        <v>213</v>
      </c>
      <c r="R29" s="20">
        <f>IF(ISNUMBER($H29),1-$H29,"")</f>
        <v>1</v>
      </c>
      <c r="S29" s="15"/>
    </row>
    <row r="30" spans="1:19" ht="12.75" customHeight="1" thickBot="1">
      <c r="A30" s="173" t="s">
        <v>84</v>
      </c>
      <c r="B30" s="1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3" t="s">
        <v>74</v>
      </c>
      <c r="L30" s="1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5"/>
      <c r="B31" s="1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65">
        <f>IF(ISNUMBER(H32),(SIGN(1000*($H32-$R32)+$G32-$Q32)+1)/2,"")</f>
        <v>0</v>
      </c>
      <c r="K31" s="175"/>
      <c r="L31" s="1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65">
        <f>IF(ISNUMBER($I31),1-$I31,"")</f>
        <v>1</v>
      </c>
    </row>
    <row r="32" spans="1:19" ht="15.75" customHeight="1" thickBot="1">
      <c r="A32" s="167">
        <v>14188</v>
      </c>
      <c r="B32" s="168"/>
      <c r="C32" s="26" t="s">
        <v>18</v>
      </c>
      <c r="D32" s="27">
        <f>IF(ISNUMBER($G32),SUM(D28:D31),"")</f>
        <v>271</v>
      </c>
      <c r="E32" s="28">
        <f>IF(ISNUMBER($G32),SUM(E28:E31),"")</f>
        <v>116</v>
      </c>
      <c r="F32" s="28">
        <f>IF(ISNUMBER($G32),SUM(F28:F31),"")</f>
        <v>6</v>
      </c>
      <c r="G32" s="29">
        <f>IF(SUM($G28:$G31)+SUM($Q28:$Q31)&gt;0,SUM(G28:G31),"")</f>
        <v>387</v>
      </c>
      <c r="H32" s="27">
        <f>IF(ISNUMBER($G32),SUM(H28:H31),"")</f>
        <v>1</v>
      </c>
      <c r="I32" s="166"/>
      <c r="K32" s="167">
        <v>6087</v>
      </c>
      <c r="L32" s="168"/>
      <c r="M32" s="26" t="s">
        <v>18</v>
      </c>
      <c r="N32" s="27">
        <f>IF(ISNUMBER($G32),SUM(N28:N31),"")</f>
        <v>283</v>
      </c>
      <c r="O32" s="28">
        <f>IF(ISNUMBER($G32),SUM(O28:O31),"")</f>
        <v>132</v>
      </c>
      <c r="P32" s="28">
        <f>IF(ISNUMBER($G32),SUM(P28:P31),"")</f>
        <v>10</v>
      </c>
      <c r="Q32" s="29">
        <f>IF(SUM($G28:$G31)+SUM($Q28:$Q31)&gt;0,SUM(Q28:Q31),"")</f>
        <v>415</v>
      </c>
      <c r="R32" s="27">
        <f>IF(ISNUMBER($G32),SUM(R28:R31),"")</f>
        <v>1</v>
      </c>
      <c r="S32" s="166"/>
    </row>
    <row r="33" spans="1:19" ht="12.75" customHeight="1">
      <c r="A33" s="169" t="s">
        <v>85</v>
      </c>
      <c r="B33" s="170"/>
      <c r="C33" s="10">
        <v>1</v>
      </c>
      <c r="D33" s="11">
        <v>135</v>
      </c>
      <c r="E33" s="12">
        <v>53</v>
      </c>
      <c r="F33" s="12">
        <v>4</v>
      </c>
      <c r="G33" s="13">
        <f>IF(AND(ISBLANK(D33),ISBLANK(E33)),"",D33+E33)</f>
        <v>188</v>
      </c>
      <c r="H33" s="14">
        <f>IF(OR(ISNUMBER($G33),ISNUMBER($Q33)),(SIGN(N($G33)-N($Q33))+1)/2,"")</f>
        <v>1</v>
      </c>
      <c r="I33" s="15"/>
      <c r="K33" s="169" t="s">
        <v>86</v>
      </c>
      <c r="L33" s="170"/>
      <c r="M33" s="10">
        <v>1</v>
      </c>
      <c r="N33" s="11">
        <v>133</v>
      </c>
      <c r="O33" s="12">
        <v>45</v>
      </c>
      <c r="P33" s="12">
        <v>5</v>
      </c>
      <c r="Q33" s="13">
        <f>IF(AND(ISBLANK(N33),ISBLANK(O33)),"",N33+O33)</f>
        <v>178</v>
      </c>
      <c r="R33" s="14">
        <f>IF(ISNUMBER($H33),1-$H33,"")</f>
        <v>0</v>
      </c>
      <c r="S33" s="15"/>
    </row>
    <row r="34" spans="1:19" ht="12.75" customHeight="1">
      <c r="A34" s="171"/>
      <c r="B34" s="172"/>
      <c r="C34" s="16">
        <v>2</v>
      </c>
      <c r="D34" s="17">
        <v>137</v>
      </c>
      <c r="E34" s="18">
        <v>53</v>
      </c>
      <c r="F34" s="18">
        <v>4</v>
      </c>
      <c r="G34" s="19">
        <f>IF(AND(ISBLANK(D34),ISBLANK(E34)),"",D34+E34)</f>
        <v>190</v>
      </c>
      <c r="H34" s="20">
        <f>IF(OR(ISNUMBER($G34),ISNUMBER($Q34)),(SIGN(N($G34)-N($Q34))+1)/2,"")</f>
        <v>0</v>
      </c>
      <c r="I34" s="15"/>
      <c r="K34" s="171"/>
      <c r="L34" s="172"/>
      <c r="M34" s="16">
        <v>2</v>
      </c>
      <c r="N34" s="17">
        <v>139</v>
      </c>
      <c r="O34" s="18">
        <v>61</v>
      </c>
      <c r="P34" s="18">
        <v>4</v>
      </c>
      <c r="Q34" s="19">
        <f>IF(AND(ISBLANK(N34),ISBLANK(O34)),"",N34+O34)</f>
        <v>200</v>
      </c>
      <c r="R34" s="20">
        <f>IF(ISNUMBER($H34),1-$H34,"")</f>
        <v>1</v>
      </c>
      <c r="S34" s="15"/>
    </row>
    <row r="35" spans="1:19" ht="12.75" customHeight="1" thickBot="1">
      <c r="A35" s="173" t="s">
        <v>87</v>
      </c>
      <c r="B35" s="1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3" t="s">
        <v>88</v>
      </c>
      <c r="L35" s="1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5"/>
      <c r="B36" s="1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65">
        <f>IF(ISNUMBER(H37),(SIGN(1000*($H37-$R37)+$G37-$Q37)+1)/2,"")</f>
        <v>0.5</v>
      </c>
      <c r="K36" s="175"/>
      <c r="L36" s="1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65">
        <f>IF(ISNUMBER($I36),1-$I36,"")</f>
        <v>0.5</v>
      </c>
    </row>
    <row r="37" spans="1:19" ht="15.75" customHeight="1" thickBot="1">
      <c r="A37" s="167">
        <v>14196</v>
      </c>
      <c r="B37" s="168"/>
      <c r="C37" s="26" t="s">
        <v>18</v>
      </c>
      <c r="D37" s="27">
        <f>IF(ISNUMBER($G37),SUM(D33:D36),"")</f>
        <v>272</v>
      </c>
      <c r="E37" s="28">
        <f>IF(ISNUMBER($G37),SUM(E33:E36),"")</f>
        <v>106</v>
      </c>
      <c r="F37" s="28">
        <f>IF(ISNUMBER($G37),SUM(F33:F36),"")</f>
        <v>8</v>
      </c>
      <c r="G37" s="29">
        <f>IF(SUM($G33:$G36)+SUM($Q33:$Q36)&gt;0,SUM(G33:G36),"")</f>
        <v>378</v>
      </c>
      <c r="H37" s="27">
        <f>IF(ISNUMBER($G37),SUM(H33:H36),"")</f>
        <v>1</v>
      </c>
      <c r="I37" s="166"/>
      <c r="K37" s="167">
        <v>11350</v>
      </c>
      <c r="L37" s="168"/>
      <c r="M37" s="26" t="s">
        <v>18</v>
      </c>
      <c r="N37" s="27">
        <f>IF(ISNUMBER($G37),SUM(N33:N36),"")</f>
        <v>272</v>
      </c>
      <c r="O37" s="28">
        <f>IF(ISNUMBER($G37),SUM(O33:O36),"")</f>
        <v>106</v>
      </c>
      <c r="P37" s="28">
        <f>IF(ISNUMBER($G37),SUM(P33:P36),"")</f>
        <v>9</v>
      </c>
      <c r="Q37" s="29">
        <f>IF(SUM($G33:$G36)+SUM($Q33:$Q36)&gt;0,SUM(Q33:Q36),"")</f>
        <v>378</v>
      </c>
      <c r="R37" s="27">
        <f>IF(ISNUMBER($G37),SUM(R33:R36),"")</f>
        <v>1</v>
      </c>
      <c r="S37" s="166"/>
    </row>
    <row r="38" ht="4.5" customHeight="1" thickBot="1"/>
    <row r="39" spans="1:19" ht="19.5" customHeight="1" thickBot="1">
      <c r="A39" s="30"/>
      <c r="B39" s="31"/>
      <c r="C39" s="32" t="s">
        <v>42</v>
      </c>
      <c r="D39" s="33">
        <f>IF(ISNUMBER($G39),SUM(D12,D17,D22,D27,D32,D37),"")</f>
        <v>1623</v>
      </c>
      <c r="E39" s="34">
        <f>IF(ISNUMBER($G39),SUM(E12,E17,E22,E27,E32,E37),"")</f>
        <v>703</v>
      </c>
      <c r="F39" s="34">
        <f>IF(ISNUMBER($G39),SUM(F12,F17,F22,F27,F32,F37),"")</f>
        <v>45</v>
      </c>
      <c r="G39" s="35">
        <f>IF(SUM($G$8:$G$37)+SUM($Q$8:$Q$37)&gt;0,SUM(G12,G17,G22,G27,G32,G37),"")</f>
        <v>2326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0</v>
      </c>
      <c r="K39" s="30"/>
      <c r="L39" s="31"/>
      <c r="M39" s="32" t="s">
        <v>42</v>
      </c>
      <c r="N39" s="33">
        <f>IF(ISNUMBER($G39),SUM(N12,N17,N22,N27,N32,N37),"")</f>
        <v>1637</v>
      </c>
      <c r="O39" s="34">
        <f>IF(ISNUMBER($G39),SUM(O12,O17,O22,O27,O32,O37),"")</f>
        <v>745</v>
      </c>
      <c r="P39" s="34">
        <f>IF(ISNUMBER($G39),SUM(P12,P17,P22,P27,P32,P37),"")</f>
        <v>47</v>
      </c>
      <c r="Q39" s="35">
        <f>IF(SUM($G$8:$G$37)+SUM($Q$8:$Q$37)&gt;0,SUM(Q12,Q17,Q22,Q27,Q32,Q37),"")</f>
        <v>2382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43</v>
      </c>
      <c r="C41" s="159" t="s">
        <v>69</v>
      </c>
      <c r="D41" s="159"/>
      <c r="E41" s="159"/>
      <c r="G41" s="160"/>
      <c r="H41" s="160"/>
      <c r="I41" s="40">
        <f>IF(ISNUMBER(I$39),SUM(I11,I16,I21,I26,I31,I36,I39),"")</f>
        <v>2.5</v>
      </c>
      <c r="K41" s="38"/>
      <c r="L41" s="39" t="s">
        <v>43</v>
      </c>
      <c r="M41" s="159" t="s">
        <v>86</v>
      </c>
      <c r="N41" s="159"/>
      <c r="O41" s="159"/>
      <c r="Q41" s="160" t="s">
        <v>46</v>
      </c>
      <c r="R41" s="160"/>
      <c r="S41" s="40">
        <f>IF(ISNUMBER(S$39),SUM(S11,S16,S21,S26,S31,S36,S39),"")</f>
        <v>5.5</v>
      </c>
    </row>
    <row r="42" spans="1:19" ht="18" customHeight="1">
      <c r="A42" s="38"/>
      <c r="B42" s="39" t="s">
        <v>47</v>
      </c>
      <c r="C42" s="161"/>
      <c r="D42" s="161"/>
      <c r="E42" s="161"/>
      <c r="G42" s="41"/>
      <c r="H42" s="41"/>
      <c r="I42" s="41"/>
      <c r="K42" s="38"/>
      <c r="L42" s="39" t="s">
        <v>47</v>
      </c>
      <c r="M42" s="161"/>
      <c r="N42" s="161"/>
      <c r="O42" s="161"/>
      <c r="Q42" s="41"/>
      <c r="R42" s="41"/>
      <c r="S42" s="41"/>
    </row>
    <row r="43" spans="1:19" ht="19.5" customHeight="1">
      <c r="A43" s="39" t="s">
        <v>48</v>
      </c>
      <c r="B43" s="39" t="s">
        <v>49</v>
      </c>
      <c r="C43" s="162"/>
      <c r="D43" s="162"/>
      <c r="E43" s="162"/>
      <c r="F43" s="162"/>
      <c r="G43" s="162"/>
      <c r="H43" s="162"/>
      <c r="I43" s="39"/>
      <c r="J43" s="39"/>
      <c r="K43" s="39" t="s">
        <v>50</v>
      </c>
      <c r="L43" s="163"/>
      <c r="M43" s="163"/>
      <c r="O43" s="39" t="s">
        <v>47</v>
      </c>
      <c r="P43" s="162"/>
      <c r="Q43" s="162"/>
      <c r="R43" s="162"/>
      <c r="S43" s="162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Rudná -  B – Astra -  A</v>
      </c>
    </row>
    <row r="46" spans="2:11" ht="19.5" customHeight="1">
      <c r="B46" s="71" t="s">
        <v>51</v>
      </c>
      <c r="C46" s="198">
        <v>0.7291666666666666</v>
      </c>
      <c r="D46" s="164"/>
      <c r="I46" s="71" t="s">
        <v>52</v>
      </c>
      <c r="J46" s="164">
        <v>21</v>
      </c>
      <c r="K46" s="164"/>
    </row>
    <row r="47" spans="2:19" ht="19.5" customHeight="1">
      <c r="B47" s="71" t="s">
        <v>53</v>
      </c>
      <c r="C47" s="197">
        <v>0.9166666666666666</v>
      </c>
      <c r="D47" s="156"/>
      <c r="I47" s="71" t="s">
        <v>54</v>
      </c>
      <c r="J47" s="156">
        <v>16</v>
      </c>
      <c r="K47" s="156"/>
      <c r="P47" s="71" t="s">
        <v>55</v>
      </c>
      <c r="Q47" s="157">
        <v>43329</v>
      </c>
      <c r="R47" s="158"/>
      <c r="S47" s="158"/>
    </row>
    <row r="48" ht="9.75" customHeight="1"/>
    <row r="49" spans="1:19" ht="15" customHeight="1">
      <c r="A49" s="140" t="s">
        <v>56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2"/>
    </row>
    <row r="50" spans="1:19" ht="81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5"/>
    </row>
    <row r="51" ht="4.5" customHeight="1"/>
    <row r="52" spans="1:19" ht="15" customHeight="1">
      <c r="A52" s="140" t="s">
        <v>57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21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21" customHeight="1">
      <c r="A57" s="62"/>
      <c r="B57" s="147"/>
      <c r="C57" s="148"/>
      <c r="D57" s="63"/>
      <c r="E57" s="147"/>
      <c r="F57" s="149"/>
      <c r="G57" s="149"/>
      <c r="H57" s="148"/>
      <c r="I57" s="63"/>
      <c r="J57" s="44"/>
      <c r="K57" s="64"/>
      <c r="L57" s="147"/>
      <c r="M57" s="148"/>
      <c r="N57" s="63"/>
      <c r="O57" s="147"/>
      <c r="P57" s="149"/>
      <c r="Q57" s="149"/>
      <c r="R57" s="148"/>
      <c r="S57" s="65"/>
    </row>
    <row r="58" spans="1:19" ht="21" customHeight="1">
      <c r="A58" s="62"/>
      <c r="B58" s="147"/>
      <c r="C58" s="148"/>
      <c r="D58" s="63"/>
      <c r="E58" s="147"/>
      <c r="F58" s="149"/>
      <c r="G58" s="149"/>
      <c r="H58" s="148"/>
      <c r="I58" s="63"/>
      <c r="J58" s="44"/>
      <c r="K58" s="64"/>
      <c r="L58" s="147"/>
      <c r="M58" s="148"/>
      <c r="N58" s="63"/>
      <c r="O58" s="147"/>
      <c r="P58" s="149"/>
      <c r="Q58" s="149"/>
      <c r="R58" s="148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50" t="s">
        <v>63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40" t="s">
        <v>64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</row>
    <row r="65" spans="1:19" ht="81" customHeight="1">
      <c r="A65" s="143" t="s">
        <v>89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</row>
    <row r="66" spans="1:8" ht="30" customHeight="1">
      <c r="A66" s="69"/>
      <c r="B66" s="70" t="s">
        <v>65</v>
      </c>
      <c r="C66" s="146"/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S66"/>
  <sheetViews>
    <sheetView showGridLines="0" showRowColHeaders="0" zoomScale="90" zoomScaleNormal="90" zoomScalePageLayoutView="0" workbookViewId="0" topLeftCell="A1">
      <selection activeCell="R20" sqref="R20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5" t="s">
        <v>91</v>
      </c>
      <c r="C1" s="205"/>
      <c r="D1" s="207" t="s">
        <v>1</v>
      </c>
      <c r="E1" s="207"/>
      <c r="F1" s="207"/>
      <c r="G1" s="207"/>
      <c r="H1" s="207"/>
      <c r="I1" s="207"/>
      <c r="K1" s="73" t="s">
        <v>92</v>
      </c>
      <c r="L1" s="208" t="s">
        <v>93</v>
      </c>
      <c r="M1" s="208"/>
      <c r="N1" s="208"/>
      <c r="O1" s="209" t="s">
        <v>94</v>
      </c>
      <c r="P1" s="209"/>
      <c r="Q1" s="210">
        <v>43075</v>
      </c>
      <c r="R1" s="210"/>
      <c r="S1" s="210"/>
    </row>
    <row r="2" spans="2:3" ht="9.75" customHeight="1" thickBot="1">
      <c r="B2" s="206"/>
      <c r="C2" s="206"/>
    </row>
    <row r="3" spans="1:19" ht="18.75" thickBot="1">
      <c r="A3" s="74" t="s">
        <v>6</v>
      </c>
      <c r="B3" s="211" t="s">
        <v>95</v>
      </c>
      <c r="C3" s="212"/>
      <c r="D3" s="212"/>
      <c r="E3" s="212"/>
      <c r="F3" s="212"/>
      <c r="G3" s="212"/>
      <c r="H3" s="212"/>
      <c r="I3" s="213"/>
      <c r="J3" s="75"/>
      <c r="K3" s="74" t="s">
        <v>8</v>
      </c>
      <c r="L3" s="211" t="s">
        <v>96</v>
      </c>
      <c r="M3" s="212"/>
      <c r="N3" s="212"/>
      <c r="O3" s="212"/>
      <c r="P3" s="212"/>
      <c r="Q3" s="212"/>
      <c r="R3" s="212"/>
      <c r="S3" s="213"/>
    </row>
    <row r="4" spans="1:19" ht="4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12.75" customHeight="1">
      <c r="A5" s="214" t="s">
        <v>10</v>
      </c>
      <c r="B5" s="215"/>
      <c r="C5" s="216" t="s">
        <v>11</v>
      </c>
      <c r="D5" s="200" t="s">
        <v>12</v>
      </c>
      <c r="E5" s="201"/>
      <c r="F5" s="201"/>
      <c r="G5" s="202"/>
      <c r="H5" s="76" t="s">
        <v>19</v>
      </c>
      <c r="I5" s="77" t="s">
        <v>13</v>
      </c>
      <c r="J5" s="75"/>
      <c r="K5" s="214" t="s">
        <v>10</v>
      </c>
      <c r="L5" s="215"/>
      <c r="M5" s="216" t="s">
        <v>11</v>
      </c>
      <c r="N5" s="200" t="s">
        <v>12</v>
      </c>
      <c r="O5" s="201"/>
      <c r="P5" s="201"/>
      <c r="Q5" s="202"/>
      <c r="R5" s="76" t="s">
        <v>19</v>
      </c>
      <c r="S5" s="77" t="s">
        <v>13</v>
      </c>
    </row>
    <row r="6" spans="1:19" ht="12.75" customHeight="1">
      <c r="A6" s="203" t="s">
        <v>14</v>
      </c>
      <c r="B6" s="204"/>
      <c r="C6" s="217"/>
      <c r="D6" s="78" t="s">
        <v>15</v>
      </c>
      <c r="E6" s="79" t="s">
        <v>16</v>
      </c>
      <c r="F6" s="79" t="s">
        <v>17</v>
      </c>
      <c r="G6" s="80" t="s">
        <v>18</v>
      </c>
      <c r="H6" s="81" t="s">
        <v>13</v>
      </c>
      <c r="I6" s="82" t="s">
        <v>20</v>
      </c>
      <c r="J6" s="75"/>
      <c r="K6" s="203" t="s">
        <v>14</v>
      </c>
      <c r="L6" s="204"/>
      <c r="M6" s="217"/>
      <c r="N6" s="78" t="s">
        <v>15</v>
      </c>
      <c r="O6" s="79" t="s">
        <v>16</v>
      </c>
      <c r="P6" s="79" t="s">
        <v>17</v>
      </c>
      <c r="Q6" s="80" t="s">
        <v>18</v>
      </c>
      <c r="R6" s="81" t="s">
        <v>13</v>
      </c>
      <c r="S6" s="82" t="s">
        <v>20</v>
      </c>
    </row>
    <row r="7" spans="1:19" ht="4.5" customHeight="1">
      <c r="A7" s="83"/>
      <c r="B7" s="83"/>
      <c r="C7" s="75"/>
      <c r="D7" s="75"/>
      <c r="E7" s="75"/>
      <c r="F7" s="75"/>
      <c r="G7" s="75"/>
      <c r="H7" s="75"/>
      <c r="I7" s="75"/>
      <c r="J7" s="75"/>
      <c r="K7" s="83"/>
      <c r="L7" s="83"/>
      <c r="M7" s="75"/>
      <c r="N7" s="75"/>
      <c r="O7" s="75"/>
      <c r="P7" s="75"/>
      <c r="Q7" s="75"/>
      <c r="R7" s="75"/>
      <c r="S7" s="75"/>
    </row>
    <row r="8" spans="1:19" ht="12.75" customHeight="1">
      <c r="A8" s="222" t="s">
        <v>97</v>
      </c>
      <c r="B8" s="223"/>
      <c r="C8" s="84">
        <v>1</v>
      </c>
      <c r="D8" s="85">
        <v>135</v>
      </c>
      <c r="E8" s="86">
        <v>72</v>
      </c>
      <c r="F8" s="87">
        <v>2</v>
      </c>
      <c r="G8" s="88">
        <v>207</v>
      </c>
      <c r="H8" s="89">
        <v>0</v>
      </c>
      <c r="I8" s="90"/>
      <c r="J8" s="75"/>
      <c r="K8" s="222" t="s">
        <v>98</v>
      </c>
      <c r="L8" s="223"/>
      <c r="M8" s="84">
        <v>2</v>
      </c>
      <c r="N8" s="85">
        <v>129</v>
      </c>
      <c r="O8" s="86">
        <v>79</v>
      </c>
      <c r="P8" s="86">
        <v>0</v>
      </c>
      <c r="Q8" s="88">
        <v>208</v>
      </c>
      <c r="R8" s="89">
        <v>1</v>
      </c>
      <c r="S8" s="90"/>
    </row>
    <row r="9" spans="1:19" ht="12.75" customHeight="1">
      <c r="A9" s="224"/>
      <c r="B9" s="225"/>
      <c r="C9" s="91">
        <v>2</v>
      </c>
      <c r="D9" s="92">
        <v>144</v>
      </c>
      <c r="E9" s="93">
        <v>80</v>
      </c>
      <c r="F9" s="94">
        <v>1</v>
      </c>
      <c r="G9" s="95">
        <v>224</v>
      </c>
      <c r="H9" s="96">
        <v>1</v>
      </c>
      <c r="I9" s="90"/>
      <c r="J9" s="75"/>
      <c r="K9" s="224"/>
      <c r="L9" s="225"/>
      <c r="M9" s="91">
        <v>1</v>
      </c>
      <c r="N9" s="92">
        <v>136</v>
      </c>
      <c r="O9" s="93">
        <v>59</v>
      </c>
      <c r="P9" s="93">
        <v>3</v>
      </c>
      <c r="Q9" s="95">
        <v>195</v>
      </c>
      <c r="R9" s="96">
        <v>0</v>
      </c>
      <c r="S9" s="90"/>
    </row>
    <row r="10" spans="1:19" ht="9.75" customHeight="1">
      <c r="A10" s="226" t="s">
        <v>99</v>
      </c>
      <c r="B10" s="227"/>
      <c r="C10" s="97"/>
      <c r="D10" s="98"/>
      <c r="E10" s="98"/>
      <c r="F10" s="98"/>
      <c r="G10" s="99"/>
      <c r="H10" s="100"/>
      <c r="I10" s="101"/>
      <c r="J10" s="75"/>
      <c r="K10" s="226" t="s">
        <v>100</v>
      </c>
      <c r="L10" s="227"/>
      <c r="M10" s="97"/>
      <c r="N10" s="98"/>
      <c r="O10" s="98"/>
      <c r="P10" s="98"/>
      <c r="Q10" s="99"/>
      <c r="R10" s="100"/>
      <c r="S10" s="101"/>
    </row>
    <row r="11" spans="1:19" ht="9.75" customHeight="1" thickBot="1">
      <c r="A11" s="226"/>
      <c r="B11" s="227"/>
      <c r="C11" s="102"/>
      <c r="D11" s="103"/>
      <c r="E11" s="103"/>
      <c r="F11" s="103"/>
      <c r="G11" s="104"/>
      <c r="H11" s="105"/>
      <c r="I11" s="218">
        <v>1</v>
      </c>
      <c r="J11" s="75"/>
      <c r="K11" s="226"/>
      <c r="L11" s="227"/>
      <c r="M11" s="102"/>
      <c r="N11" s="103"/>
      <c r="O11" s="103"/>
      <c r="P11" s="103"/>
      <c r="Q11" s="104"/>
      <c r="R11" s="105"/>
      <c r="S11" s="218">
        <v>0</v>
      </c>
    </row>
    <row r="12" spans="1:19" ht="15.75" customHeight="1" thickBot="1">
      <c r="A12" s="220">
        <v>17844</v>
      </c>
      <c r="B12" s="221"/>
      <c r="C12" s="106" t="s">
        <v>18</v>
      </c>
      <c r="D12" s="107">
        <v>279</v>
      </c>
      <c r="E12" s="108">
        <v>152</v>
      </c>
      <c r="F12" s="109">
        <v>3</v>
      </c>
      <c r="G12" s="110">
        <v>431</v>
      </c>
      <c r="H12" s="27">
        <v>1</v>
      </c>
      <c r="I12" s="219"/>
      <c r="J12" s="75"/>
      <c r="K12" s="220">
        <v>16206</v>
      </c>
      <c r="L12" s="221"/>
      <c r="M12" s="106" t="s">
        <v>18</v>
      </c>
      <c r="N12" s="107">
        <v>265</v>
      </c>
      <c r="O12" s="108">
        <v>138</v>
      </c>
      <c r="P12" s="109">
        <v>3</v>
      </c>
      <c r="Q12" s="110">
        <v>403</v>
      </c>
      <c r="R12" s="27">
        <v>1</v>
      </c>
      <c r="S12" s="219"/>
    </row>
    <row r="13" spans="1:19" ht="12.75" customHeight="1" thickTop="1">
      <c r="A13" s="228" t="s">
        <v>101</v>
      </c>
      <c r="B13" s="229"/>
      <c r="C13" s="111">
        <v>1</v>
      </c>
      <c r="D13" s="112">
        <v>127</v>
      </c>
      <c r="E13" s="113">
        <v>62</v>
      </c>
      <c r="F13" s="114">
        <v>4</v>
      </c>
      <c r="G13" s="115">
        <v>189</v>
      </c>
      <c r="H13" s="89">
        <v>1</v>
      </c>
      <c r="I13" s="90"/>
      <c r="J13" s="75"/>
      <c r="K13" s="228" t="s">
        <v>102</v>
      </c>
      <c r="L13" s="229"/>
      <c r="M13" s="84">
        <v>2</v>
      </c>
      <c r="N13" s="112">
        <v>125</v>
      </c>
      <c r="O13" s="113">
        <v>48</v>
      </c>
      <c r="P13" s="113">
        <v>4</v>
      </c>
      <c r="Q13" s="115">
        <v>173</v>
      </c>
      <c r="R13" s="89">
        <v>0</v>
      </c>
      <c r="S13" s="90"/>
    </row>
    <row r="14" spans="1:19" ht="12.75" customHeight="1">
      <c r="A14" s="224"/>
      <c r="B14" s="225"/>
      <c r="C14" s="91">
        <v>2</v>
      </c>
      <c r="D14" s="92">
        <v>134</v>
      </c>
      <c r="E14" s="93">
        <v>71</v>
      </c>
      <c r="F14" s="94">
        <v>1</v>
      </c>
      <c r="G14" s="95">
        <v>205</v>
      </c>
      <c r="H14" s="96">
        <v>1</v>
      </c>
      <c r="I14" s="90"/>
      <c r="J14" s="75"/>
      <c r="K14" s="224"/>
      <c r="L14" s="225"/>
      <c r="M14" s="91">
        <v>1</v>
      </c>
      <c r="N14" s="92">
        <v>134</v>
      </c>
      <c r="O14" s="93">
        <v>41</v>
      </c>
      <c r="P14" s="93">
        <v>8</v>
      </c>
      <c r="Q14" s="95">
        <v>175</v>
      </c>
      <c r="R14" s="96">
        <v>0</v>
      </c>
      <c r="S14" s="90"/>
    </row>
    <row r="15" spans="1:19" ht="9.75" customHeight="1">
      <c r="A15" s="226" t="s">
        <v>103</v>
      </c>
      <c r="B15" s="227"/>
      <c r="C15" s="97"/>
      <c r="D15" s="98"/>
      <c r="E15" s="98"/>
      <c r="F15" s="98"/>
      <c r="G15" s="99"/>
      <c r="H15" s="100"/>
      <c r="I15" s="101"/>
      <c r="J15" s="75"/>
      <c r="K15" s="226" t="s">
        <v>80</v>
      </c>
      <c r="L15" s="227"/>
      <c r="M15" s="97"/>
      <c r="N15" s="98"/>
      <c r="O15" s="98"/>
      <c r="P15" s="98"/>
      <c r="Q15" s="99"/>
      <c r="R15" s="100"/>
      <c r="S15" s="101"/>
    </row>
    <row r="16" spans="1:19" ht="9.75" customHeight="1" thickBot="1">
      <c r="A16" s="226"/>
      <c r="B16" s="227"/>
      <c r="C16" s="102"/>
      <c r="D16" s="103"/>
      <c r="E16" s="103"/>
      <c r="F16" s="103"/>
      <c r="G16" s="116"/>
      <c r="H16" s="105"/>
      <c r="I16" s="218">
        <v>1</v>
      </c>
      <c r="J16" s="75"/>
      <c r="K16" s="226"/>
      <c r="L16" s="227"/>
      <c r="M16" s="102"/>
      <c r="N16" s="103"/>
      <c r="O16" s="103"/>
      <c r="P16" s="103"/>
      <c r="Q16" s="116"/>
      <c r="R16" s="105"/>
      <c r="S16" s="218">
        <v>0</v>
      </c>
    </row>
    <row r="17" spans="1:19" ht="15.75" customHeight="1" thickBot="1">
      <c r="A17" s="220">
        <v>4431</v>
      </c>
      <c r="B17" s="221"/>
      <c r="C17" s="106" t="s">
        <v>18</v>
      </c>
      <c r="D17" s="107">
        <v>261</v>
      </c>
      <c r="E17" s="108">
        <v>133</v>
      </c>
      <c r="F17" s="109">
        <v>5</v>
      </c>
      <c r="G17" s="110">
        <v>394</v>
      </c>
      <c r="H17" s="27">
        <v>2</v>
      </c>
      <c r="I17" s="219"/>
      <c r="J17" s="75"/>
      <c r="K17" s="220">
        <v>24268</v>
      </c>
      <c r="L17" s="221"/>
      <c r="M17" s="106" t="s">
        <v>18</v>
      </c>
      <c r="N17" s="107">
        <v>259</v>
      </c>
      <c r="O17" s="108">
        <v>89</v>
      </c>
      <c r="P17" s="109">
        <v>12</v>
      </c>
      <c r="Q17" s="110">
        <v>348</v>
      </c>
      <c r="R17" s="27">
        <v>0</v>
      </c>
      <c r="S17" s="219"/>
    </row>
    <row r="18" spans="1:19" ht="12.75" customHeight="1" thickTop="1">
      <c r="A18" s="228" t="s">
        <v>97</v>
      </c>
      <c r="B18" s="229"/>
      <c r="C18" s="111">
        <v>1</v>
      </c>
      <c r="D18" s="112">
        <v>135</v>
      </c>
      <c r="E18" s="113">
        <v>66</v>
      </c>
      <c r="F18" s="114">
        <v>1</v>
      </c>
      <c r="G18" s="115">
        <v>201</v>
      </c>
      <c r="H18" s="89">
        <v>1</v>
      </c>
      <c r="I18" s="90"/>
      <c r="J18" s="75"/>
      <c r="K18" s="228" t="s">
        <v>104</v>
      </c>
      <c r="L18" s="229"/>
      <c r="M18" s="84">
        <v>2</v>
      </c>
      <c r="N18" s="112">
        <v>129</v>
      </c>
      <c r="O18" s="113">
        <v>68</v>
      </c>
      <c r="P18" s="113">
        <v>2</v>
      </c>
      <c r="Q18" s="115">
        <v>197</v>
      </c>
      <c r="R18" s="89">
        <v>0</v>
      </c>
      <c r="S18" s="90"/>
    </row>
    <row r="19" spans="1:19" ht="12.75" customHeight="1">
      <c r="A19" s="224"/>
      <c r="B19" s="225"/>
      <c r="C19" s="91">
        <v>2</v>
      </c>
      <c r="D19" s="92">
        <v>140</v>
      </c>
      <c r="E19" s="93">
        <v>71</v>
      </c>
      <c r="F19" s="94">
        <v>1</v>
      </c>
      <c r="G19" s="95">
        <v>211</v>
      </c>
      <c r="H19" s="96">
        <v>1</v>
      </c>
      <c r="I19" s="90"/>
      <c r="J19" s="75"/>
      <c r="K19" s="224"/>
      <c r="L19" s="225"/>
      <c r="M19" s="91">
        <v>1</v>
      </c>
      <c r="N19" s="92">
        <v>142</v>
      </c>
      <c r="O19" s="93">
        <v>62</v>
      </c>
      <c r="P19" s="93">
        <v>4</v>
      </c>
      <c r="Q19" s="95">
        <v>204</v>
      </c>
      <c r="R19" s="96">
        <v>0</v>
      </c>
      <c r="S19" s="90"/>
    </row>
    <row r="20" spans="1:19" ht="9.75" customHeight="1">
      <c r="A20" s="226" t="s">
        <v>71</v>
      </c>
      <c r="B20" s="227"/>
      <c r="C20" s="97"/>
      <c r="D20" s="98"/>
      <c r="E20" s="98"/>
      <c r="F20" s="98"/>
      <c r="G20" s="99"/>
      <c r="H20" s="100"/>
      <c r="I20" s="101"/>
      <c r="J20" s="75"/>
      <c r="K20" s="226" t="s">
        <v>71</v>
      </c>
      <c r="L20" s="227"/>
      <c r="M20" s="97"/>
      <c r="N20" s="98"/>
      <c r="O20" s="98"/>
      <c r="P20" s="98"/>
      <c r="Q20" s="99"/>
      <c r="R20" s="100"/>
      <c r="S20" s="101"/>
    </row>
    <row r="21" spans="1:19" ht="9.75" customHeight="1" thickBot="1">
      <c r="A21" s="226"/>
      <c r="B21" s="227"/>
      <c r="C21" s="102"/>
      <c r="D21" s="103"/>
      <c r="E21" s="103"/>
      <c r="F21" s="103"/>
      <c r="G21" s="116"/>
      <c r="H21" s="105"/>
      <c r="I21" s="218">
        <v>1</v>
      </c>
      <c r="J21" s="75"/>
      <c r="K21" s="226"/>
      <c r="L21" s="227"/>
      <c r="M21" s="102"/>
      <c r="N21" s="103"/>
      <c r="O21" s="103"/>
      <c r="P21" s="103"/>
      <c r="Q21" s="116"/>
      <c r="R21" s="105"/>
      <c r="S21" s="218">
        <v>0</v>
      </c>
    </row>
    <row r="22" spans="1:19" ht="15.75" customHeight="1" thickBot="1">
      <c r="A22" s="220">
        <v>19961</v>
      </c>
      <c r="B22" s="221"/>
      <c r="C22" s="106" t="s">
        <v>18</v>
      </c>
      <c r="D22" s="107">
        <v>275</v>
      </c>
      <c r="E22" s="108">
        <v>137</v>
      </c>
      <c r="F22" s="109">
        <v>2</v>
      </c>
      <c r="G22" s="110">
        <v>412</v>
      </c>
      <c r="H22" s="27">
        <v>2</v>
      </c>
      <c r="I22" s="219"/>
      <c r="J22" s="75"/>
      <c r="K22" s="220">
        <v>15516</v>
      </c>
      <c r="L22" s="221"/>
      <c r="M22" s="106" t="s">
        <v>18</v>
      </c>
      <c r="N22" s="107">
        <v>271</v>
      </c>
      <c r="O22" s="108">
        <v>130</v>
      </c>
      <c r="P22" s="109">
        <v>6</v>
      </c>
      <c r="Q22" s="110">
        <v>401</v>
      </c>
      <c r="R22" s="27">
        <v>0</v>
      </c>
      <c r="S22" s="219"/>
    </row>
    <row r="23" spans="1:19" ht="12.75" customHeight="1" thickTop="1">
      <c r="A23" s="228" t="s">
        <v>105</v>
      </c>
      <c r="B23" s="229"/>
      <c r="C23" s="111">
        <v>1</v>
      </c>
      <c r="D23" s="112">
        <v>141</v>
      </c>
      <c r="E23" s="113">
        <v>78</v>
      </c>
      <c r="F23" s="114">
        <v>1</v>
      </c>
      <c r="G23" s="115">
        <v>219</v>
      </c>
      <c r="H23" s="89">
        <v>1</v>
      </c>
      <c r="I23" s="90"/>
      <c r="J23" s="75"/>
      <c r="K23" s="228" t="s">
        <v>106</v>
      </c>
      <c r="L23" s="229"/>
      <c r="M23" s="84">
        <v>2</v>
      </c>
      <c r="N23" s="112">
        <v>139</v>
      </c>
      <c r="O23" s="113">
        <v>53</v>
      </c>
      <c r="P23" s="113">
        <v>4</v>
      </c>
      <c r="Q23" s="115">
        <v>192</v>
      </c>
      <c r="R23" s="89">
        <v>0</v>
      </c>
      <c r="S23" s="90"/>
    </row>
    <row r="24" spans="1:19" ht="12.75" customHeight="1">
      <c r="A24" s="224"/>
      <c r="B24" s="225"/>
      <c r="C24" s="91">
        <v>2</v>
      </c>
      <c r="D24" s="92">
        <v>138</v>
      </c>
      <c r="E24" s="93">
        <v>63</v>
      </c>
      <c r="F24" s="94">
        <v>3</v>
      </c>
      <c r="G24" s="95">
        <v>201</v>
      </c>
      <c r="H24" s="96">
        <v>0</v>
      </c>
      <c r="I24" s="90"/>
      <c r="J24" s="75"/>
      <c r="K24" s="224"/>
      <c r="L24" s="225"/>
      <c r="M24" s="91">
        <v>1</v>
      </c>
      <c r="N24" s="92">
        <v>147</v>
      </c>
      <c r="O24" s="93">
        <v>81</v>
      </c>
      <c r="P24" s="93">
        <v>1</v>
      </c>
      <c r="Q24" s="95">
        <v>228</v>
      </c>
      <c r="R24" s="96">
        <v>1</v>
      </c>
      <c r="S24" s="90"/>
    </row>
    <row r="25" spans="1:19" ht="9.75" customHeight="1">
      <c r="A25" s="226" t="s">
        <v>107</v>
      </c>
      <c r="B25" s="227"/>
      <c r="C25" s="97"/>
      <c r="D25" s="98"/>
      <c r="E25" s="98"/>
      <c r="F25" s="98"/>
      <c r="G25" s="99"/>
      <c r="H25" s="100"/>
      <c r="I25" s="101"/>
      <c r="J25" s="75"/>
      <c r="K25" s="226" t="s">
        <v>108</v>
      </c>
      <c r="L25" s="227"/>
      <c r="M25" s="97"/>
      <c r="N25" s="98"/>
      <c r="O25" s="98"/>
      <c r="P25" s="98"/>
      <c r="Q25" s="99"/>
      <c r="R25" s="100"/>
      <c r="S25" s="101"/>
    </row>
    <row r="26" spans="1:19" ht="9.75" customHeight="1" thickBot="1">
      <c r="A26" s="226"/>
      <c r="B26" s="227"/>
      <c r="C26" s="102"/>
      <c r="D26" s="103"/>
      <c r="E26" s="103"/>
      <c r="F26" s="103"/>
      <c r="G26" s="116"/>
      <c r="H26" s="105"/>
      <c r="I26" s="218">
        <v>0.5</v>
      </c>
      <c r="J26" s="75"/>
      <c r="K26" s="226"/>
      <c r="L26" s="227"/>
      <c r="M26" s="102"/>
      <c r="N26" s="103"/>
      <c r="O26" s="103"/>
      <c r="P26" s="103"/>
      <c r="Q26" s="116"/>
      <c r="R26" s="105"/>
      <c r="S26" s="218">
        <v>0.5</v>
      </c>
    </row>
    <row r="27" spans="1:19" ht="15.75" customHeight="1" thickBot="1">
      <c r="A27" s="220">
        <v>16267</v>
      </c>
      <c r="B27" s="221"/>
      <c r="C27" s="106" t="s">
        <v>18</v>
      </c>
      <c r="D27" s="107">
        <v>279</v>
      </c>
      <c r="E27" s="108">
        <v>141</v>
      </c>
      <c r="F27" s="109">
        <v>4</v>
      </c>
      <c r="G27" s="110">
        <v>420</v>
      </c>
      <c r="H27" s="27">
        <v>1</v>
      </c>
      <c r="I27" s="219"/>
      <c r="J27" s="75"/>
      <c r="K27" s="220">
        <v>1282</v>
      </c>
      <c r="L27" s="221"/>
      <c r="M27" s="106" t="s">
        <v>18</v>
      </c>
      <c r="N27" s="107">
        <v>286</v>
      </c>
      <c r="O27" s="108">
        <v>134</v>
      </c>
      <c r="P27" s="109">
        <v>5</v>
      </c>
      <c r="Q27" s="110">
        <v>420</v>
      </c>
      <c r="R27" s="27">
        <v>1</v>
      </c>
      <c r="S27" s="219"/>
    </row>
    <row r="28" spans="1:19" ht="12.75" customHeight="1" thickTop="1">
      <c r="A28" s="228" t="s">
        <v>109</v>
      </c>
      <c r="B28" s="229"/>
      <c r="C28" s="111">
        <v>1</v>
      </c>
      <c r="D28" s="112">
        <v>142</v>
      </c>
      <c r="E28" s="113">
        <v>54</v>
      </c>
      <c r="F28" s="114">
        <v>5</v>
      </c>
      <c r="G28" s="115">
        <v>196</v>
      </c>
      <c r="H28" s="89">
        <v>1</v>
      </c>
      <c r="I28" s="90"/>
      <c r="J28" s="75"/>
      <c r="K28" s="228" t="s">
        <v>110</v>
      </c>
      <c r="L28" s="229"/>
      <c r="M28" s="84">
        <v>2</v>
      </c>
      <c r="N28" s="112">
        <v>145</v>
      </c>
      <c r="O28" s="113">
        <v>45</v>
      </c>
      <c r="P28" s="113">
        <v>4</v>
      </c>
      <c r="Q28" s="115">
        <v>190</v>
      </c>
      <c r="R28" s="89">
        <v>0</v>
      </c>
      <c r="S28" s="90"/>
    </row>
    <row r="29" spans="1:19" ht="12.75" customHeight="1">
      <c r="A29" s="224"/>
      <c r="B29" s="225"/>
      <c r="C29" s="91">
        <v>2</v>
      </c>
      <c r="D29" s="92">
        <v>147</v>
      </c>
      <c r="E29" s="93">
        <v>59</v>
      </c>
      <c r="F29" s="94">
        <v>2</v>
      </c>
      <c r="G29" s="95">
        <v>206</v>
      </c>
      <c r="H29" s="96">
        <v>1</v>
      </c>
      <c r="I29" s="90"/>
      <c r="J29" s="75"/>
      <c r="K29" s="224"/>
      <c r="L29" s="225"/>
      <c r="M29" s="91">
        <v>1</v>
      </c>
      <c r="N29" s="92">
        <v>135</v>
      </c>
      <c r="O29" s="93">
        <v>62</v>
      </c>
      <c r="P29" s="93">
        <v>1</v>
      </c>
      <c r="Q29" s="95">
        <v>197</v>
      </c>
      <c r="R29" s="96">
        <v>0</v>
      </c>
      <c r="S29" s="90"/>
    </row>
    <row r="30" spans="1:19" ht="9.75" customHeight="1">
      <c r="A30" s="226" t="s">
        <v>111</v>
      </c>
      <c r="B30" s="227"/>
      <c r="C30" s="97"/>
      <c r="D30" s="98"/>
      <c r="E30" s="98"/>
      <c r="F30" s="98"/>
      <c r="G30" s="99"/>
      <c r="H30" s="100"/>
      <c r="I30" s="101"/>
      <c r="J30" s="75"/>
      <c r="K30" s="226" t="s">
        <v>112</v>
      </c>
      <c r="L30" s="227"/>
      <c r="M30" s="97"/>
      <c r="N30" s="98"/>
      <c r="O30" s="98"/>
      <c r="P30" s="98"/>
      <c r="Q30" s="99"/>
      <c r="R30" s="100"/>
      <c r="S30" s="101"/>
    </row>
    <row r="31" spans="1:19" ht="9.75" customHeight="1" thickBot="1">
      <c r="A31" s="226"/>
      <c r="B31" s="227"/>
      <c r="C31" s="102"/>
      <c r="D31" s="103"/>
      <c r="E31" s="103"/>
      <c r="F31" s="103"/>
      <c r="G31" s="116"/>
      <c r="H31" s="105"/>
      <c r="I31" s="218">
        <v>1</v>
      </c>
      <c r="J31" s="75"/>
      <c r="K31" s="226"/>
      <c r="L31" s="227"/>
      <c r="M31" s="102"/>
      <c r="N31" s="103"/>
      <c r="O31" s="103"/>
      <c r="P31" s="103"/>
      <c r="Q31" s="116"/>
      <c r="R31" s="105"/>
      <c r="S31" s="218">
        <v>0</v>
      </c>
    </row>
    <row r="32" spans="1:19" ht="15.75" customHeight="1" thickBot="1">
      <c r="A32" s="220">
        <v>1324</v>
      </c>
      <c r="B32" s="221"/>
      <c r="C32" s="106" t="s">
        <v>18</v>
      </c>
      <c r="D32" s="107">
        <v>289</v>
      </c>
      <c r="E32" s="108">
        <v>113</v>
      </c>
      <c r="F32" s="109">
        <v>7</v>
      </c>
      <c r="G32" s="110">
        <v>402</v>
      </c>
      <c r="H32" s="27">
        <v>2</v>
      </c>
      <c r="I32" s="219"/>
      <c r="J32" s="75"/>
      <c r="K32" s="220">
        <v>15519</v>
      </c>
      <c r="L32" s="221"/>
      <c r="M32" s="106" t="s">
        <v>18</v>
      </c>
      <c r="N32" s="107">
        <v>280</v>
      </c>
      <c r="O32" s="108">
        <v>107</v>
      </c>
      <c r="P32" s="109">
        <v>5</v>
      </c>
      <c r="Q32" s="110">
        <v>387</v>
      </c>
      <c r="R32" s="27">
        <v>0</v>
      </c>
      <c r="S32" s="219"/>
    </row>
    <row r="33" spans="1:19" ht="12.75" customHeight="1" thickTop="1">
      <c r="A33" s="228" t="s">
        <v>113</v>
      </c>
      <c r="B33" s="229"/>
      <c r="C33" s="111">
        <v>1</v>
      </c>
      <c r="D33" s="112">
        <v>134</v>
      </c>
      <c r="E33" s="113">
        <v>66</v>
      </c>
      <c r="F33" s="114">
        <v>1</v>
      </c>
      <c r="G33" s="115">
        <v>200</v>
      </c>
      <c r="H33" s="89">
        <v>1</v>
      </c>
      <c r="I33" s="90"/>
      <c r="J33" s="75"/>
      <c r="K33" s="228" t="s">
        <v>98</v>
      </c>
      <c r="L33" s="229"/>
      <c r="M33" s="84">
        <v>2</v>
      </c>
      <c r="N33" s="112">
        <v>125</v>
      </c>
      <c r="O33" s="113">
        <v>48</v>
      </c>
      <c r="P33" s="113">
        <v>3</v>
      </c>
      <c r="Q33" s="115">
        <v>173</v>
      </c>
      <c r="R33" s="89">
        <v>0</v>
      </c>
      <c r="S33" s="90"/>
    </row>
    <row r="34" spans="1:19" ht="12.75" customHeight="1">
      <c r="A34" s="224"/>
      <c r="B34" s="225"/>
      <c r="C34" s="91">
        <v>2</v>
      </c>
      <c r="D34" s="92">
        <v>139</v>
      </c>
      <c r="E34" s="93">
        <v>71</v>
      </c>
      <c r="F34" s="94">
        <v>0</v>
      </c>
      <c r="G34" s="95">
        <v>210</v>
      </c>
      <c r="H34" s="96">
        <v>1</v>
      </c>
      <c r="I34" s="90"/>
      <c r="J34" s="75"/>
      <c r="K34" s="224"/>
      <c r="L34" s="225"/>
      <c r="M34" s="91">
        <v>1</v>
      </c>
      <c r="N34" s="92">
        <v>133</v>
      </c>
      <c r="O34" s="93">
        <v>41</v>
      </c>
      <c r="P34" s="93">
        <v>6</v>
      </c>
      <c r="Q34" s="95">
        <v>174</v>
      </c>
      <c r="R34" s="96">
        <v>0</v>
      </c>
      <c r="S34" s="90"/>
    </row>
    <row r="35" spans="1:19" ht="9.75" customHeight="1">
      <c r="A35" s="226" t="s">
        <v>71</v>
      </c>
      <c r="B35" s="227"/>
      <c r="C35" s="97"/>
      <c r="D35" s="98"/>
      <c r="E35" s="98"/>
      <c r="F35" s="98"/>
      <c r="G35" s="99"/>
      <c r="H35" s="100"/>
      <c r="I35" s="101"/>
      <c r="J35" s="75"/>
      <c r="K35" s="226" t="s">
        <v>99</v>
      </c>
      <c r="L35" s="227"/>
      <c r="M35" s="97"/>
      <c r="N35" s="98"/>
      <c r="O35" s="98"/>
      <c r="P35" s="98"/>
      <c r="Q35" s="99"/>
      <c r="R35" s="100"/>
      <c r="S35" s="101"/>
    </row>
    <row r="36" spans="1:19" ht="9.75" customHeight="1" thickBot="1">
      <c r="A36" s="226"/>
      <c r="B36" s="227"/>
      <c r="C36" s="102"/>
      <c r="D36" s="103"/>
      <c r="E36" s="103"/>
      <c r="F36" s="103"/>
      <c r="G36" s="116"/>
      <c r="H36" s="105"/>
      <c r="I36" s="218">
        <v>1</v>
      </c>
      <c r="J36" s="75"/>
      <c r="K36" s="226"/>
      <c r="L36" s="227"/>
      <c r="M36" s="102"/>
      <c r="N36" s="103"/>
      <c r="O36" s="103"/>
      <c r="P36" s="103"/>
      <c r="Q36" s="116"/>
      <c r="R36" s="105"/>
      <c r="S36" s="218">
        <v>0</v>
      </c>
    </row>
    <row r="37" spans="1:19" ht="15.75" customHeight="1" thickBot="1">
      <c r="A37" s="220">
        <v>1314</v>
      </c>
      <c r="B37" s="221"/>
      <c r="C37" s="106" t="s">
        <v>18</v>
      </c>
      <c r="D37" s="107">
        <v>273</v>
      </c>
      <c r="E37" s="108">
        <v>137</v>
      </c>
      <c r="F37" s="109">
        <v>1</v>
      </c>
      <c r="G37" s="110">
        <v>410</v>
      </c>
      <c r="H37" s="27">
        <v>2</v>
      </c>
      <c r="I37" s="219"/>
      <c r="J37" s="75"/>
      <c r="K37" s="220">
        <v>1263</v>
      </c>
      <c r="L37" s="221"/>
      <c r="M37" s="106" t="s">
        <v>18</v>
      </c>
      <c r="N37" s="107">
        <v>258</v>
      </c>
      <c r="O37" s="108">
        <v>89</v>
      </c>
      <c r="P37" s="109">
        <v>9</v>
      </c>
      <c r="Q37" s="110">
        <v>347</v>
      </c>
      <c r="R37" s="27">
        <v>0</v>
      </c>
      <c r="S37" s="219"/>
    </row>
    <row r="38" spans="1:19" ht="4.5" customHeight="1" thickBot="1" thickTop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</row>
    <row r="39" spans="1:19" ht="19.5" customHeight="1" thickBot="1">
      <c r="A39" s="117">
        <v>6</v>
      </c>
      <c r="B39" s="118"/>
      <c r="C39" s="119" t="s">
        <v>42</v>
      </c>
      <c r="D39" s="120">
        <v>1656</v>
      </c>
      <c r="E39" s="121">
        <v>813</v>
      </c>
      <c r="F39" s="122">
        <v>22</v>
      </c>
      <c r="G39" s="123">
        <v>2469</v>
      </c>
      <c r="H39" s="123">
        <v>10</v>
      </c>
      <c r="I39" s="124">
        <v>2</v>
      </c>
      <c r="J39" s="75"/>
      <c r="K39" s="117">
        <v>6</v>
      </c>
      <c r="L39" s="118"/>
      <c r="M39" s="119" t="s">
        <v>42</v>
      </c>
      <c r="N39" s="120">
        <v>1619</v>
      </c>
      <c r="O39" s="121">
        <v>687</v>
      </c>
      <c r="P39" s="122">
        <v>40</v>
      </c>
      <c r="Q39" s="123">
        <v>2306</v>
      </c>
      <c r="R39" s="123">
        <v>2</v>
      </c>
      <c r="S39" s="124">
        <v>0</v>
      </c>
    </row>
    <row r="40" spans="1:19" ht="4.5" customHeight="1" thickBo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1:19" ht="21.75" customHeight="1" thickBot="1">
      <c r="A41" s="125"/>
      <c r="B41" s="126" t="s">
        <v>43</v>
      </c>
      <c r="C41" s="233"/>
      <c r="D41" s="233"/>
      <c r="E41" s="233"/>
      <c r="F41" s="75"/>
      <c r="G41" s="234" t="s">
        <v>46</v>
      </c>
      <c r="H41" s="235"/>
      <c r="I41" s="127">
        <v>7.5</v>
      </c>
      <c r="J41" s="75"/>
      <c r="K41" s="125"/>
      <c r="L41" s="126" t="s">
        <v>43</v>
      </c>
      <c r="M41" s="233"/>
      <c r="N41" s="233"/>
      <c r="O41" s="233"/>
      <c r="P41" s="75"/>
      <c r="Q41" s="234" t="s">
        <v>46</v>
      </c>
      <c r="R41" s="235"/>
      <c r="S41" s="127">
        <v>0.5</v>
      </c>
    </row>
    <row r="42" spans="1:19" ht="19.5" customHeight="1">
      <c r="A42" s="38"/>
      <c r="B42" s="39" t="s">
        <v>47</v>
      </c>
      <c r="C42" s="161"/>
      <c r="D42" s="161"/>
      <c r="E42" s="161"/>
      <c r="F42" s="128"/>
      <c r="G42" s="128"/>
      <c r="H42" s="128"/>
      <c r="I42" s="128"/>
      <c r="J42" s="128"/>
      <c r="K42" s="38"/>
      <c r="L42" s="39" t="s">
        <v>47</v>
      </c>
      <c r="M42" s="161"/>
      <c r="N42" s="161"/>
      <c r="O42" s="161"/>
      <c r="P42" s="129"/>
      <c r="Q42" s="130"/>
      <c r="R42" s="130"/>
      <c r="S42" s="130"/>
    </row>
    <row r="43" spans="1:19" ht="24.75" customHeight="1">
      <c r="A43" s="39" t="s">
        <v>48</v>
      </c>
      <c r="B43" s="39" t="s">
        <v>49</v>
      </c>
      <c r="C43" s="236"/>
      <c r="D43" s="236"/>
      <c r="E43" s="236"/>
      <c r="F43" s="236"/>
      <c r="G43" s="236"/>
      <c r="H43" s="236"/>
      <c r="I43" s="39"/>
      <c r="J43" s="39"/>
      <c r="K43" s="39" t="s">
        <v>50</v>
      </c>
      <c r="L43" s="237"/>
      <c r="M43" s="237"/>
      <c r="N43" s="1"/>
      <c r="O43" s="39" t="s">
        <v>47</v>
      </c>
      <c r="P43" s="162"/>
      <c r="Q43" s="162"/>
      <c r="R43" s="162"/>
      <c r="S43" s="162"/>
    </row>
    <row r="44" spans="1:19" ht="9.75" customHeight="1">
      <c r="A44" s="39"/>
      <c r="B44" s="39"/>
      <c r="C44" s="131"/>
      <c r="D44" s="131"/>
      <c r="E44" s="131"/>
      <c r="F44" s="131"/>
      <c r="G44" s="131"/>
      <c r="H44" s="131"/>
      <c r="I44" s="39"/>
      <c r="J44" s="39"/>
      <c r="K44" s="39"/>
      <c r="L44" s="132"/>
      <c r="M44" s="132"/>
      <c r="N44" s="1"/>
      <c r="O44" s="39"/>
      <c r="P44" s="131"/>
      <c r="Q44" s="131"/>
      <c r="R44" s="131"/>
      <c r="S44" s="131"/>
    </row>
    <row r="45" ht="30" customHeight="1">
      <c r="A45" s="133" t="s">
        <v>114</v>
      </c>
    </row>
    <row r="46" spans="2:11" ht="19.5" customHeight="1">
      <c r="B46" s="134" t="s">
        <v>115</v>
      </c>
      <c r="C46" s="238" t="s">
        <v>116</v>
      </c>
      <c r="D46" s="238"/>
      <c r="I46" s="134" t="s">
        <v>117</v>
      </c>
      <c r="J46" s="239">
        <v>18</v>
      </c>
      <c r="K46" s="239"/>
    </row>
    <row r="47" spans="2:19" ht="19.5" customHeight="1">
      <c r="B47" s="134" t="s">
        <v>118</v>
      </c>
      <c r="C47" s="230" t="s">
        <v>119</v>
      </c>
      <c r="D47" s="230"/>
      <c r="I47" s="134" t="s">
        <v>120</v>
      </c>
      <c r="J47" s="231">
        <v>2</v>
      </c>
      <c r="K47" s="231"/>
      <c r="P47" s="134" t="s">
        <v>121</v>
      </c>
      <c r="Q47" s="232"/>
      <c r="R47" s="232"/>
      <c r="S47" s="232"/>
    </row>
    <row r="48" ht="9.75" customHeight="1"/>
    <row r="49" spans="1:19" ht="15" customHeight="1">
      <c r="A49" s="240" t="s">
        <v>56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ht="90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140" t="s">
        <v>57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</row>
    <row r="53" spans="1:19" ht="6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18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18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18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18" customHeight="1">
      <c r="A57" s="62"/>
      <c r="B57" s="147"/>
      <c r="C57" s="148"/>
      <c r="D57" s="135"/>
      <c r="E57" s="147"/>
      <c r="F57" s="149"/>
      <c r="G57" s="149"/>
      <c r="H57" s="148"/>
      <c r="I57" s="135"/>
      <c r="J57" s="136"/>
      <c r="K57" s="64"/>
      <c r="L57" s="147"/>
      <c r="M57" s="148"/>
      <c r="N57" s="135"/>
      <c r="O57" s="147"/>
      <c r="P57" s="149"/>
      <c r="Q57" s="149"/>
      <c r="R57" s="148"/>
      <c r="S57" s="137"/>
    </row>
    <row r="58" spans="1:19" ht="18" customHeight="1">
      <c r="A58" s="62"/>
      <c r="B58" s="147"/>
      <c r="C58" s="148"/>
      <c r="D58" s="135"/>
      <c r="E58" s="147"/>
      <c r="F58" s="149"/>
      <c r="G58" s="149"/>
      <c r="H58" s="148"/>
      <c r="I58" s="135"/>
      <c r="J58" s="136"/>
      <c r="K58" s="64"/>
      <c r="L58" s="147"/>
      <c r="M58" s="148"/>
      <c r="N58" s="135"/>
      <c r="O58" s="147"/>
      <c r="P58" s="149"/>
      <c r="Q58" s="149"/>
      <c r="R58" s="148"/>
      <c r="S58" s="137"/>
    </row>
    <row r="59" spans="1:19" ht="11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3.75" customHeight="1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7"/>
      <c r="L60" s="44"/>
      <c r="M60" s="44"/>
      <c r="N60" s="44"/>
      <c r="O60" s="44"/>
      <c r="P60" s="44"/>
      <c r="Q60" s="44"/>
      <c r="R60" s="44"/>
      <c r="S60" s="44"/>
    </row>
    <row r="61" spans="1:19" ht="19.5" customHeight="1">
      <c r="A61" s="248" t="s">
        <v>63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</row>
    <row r="62" spans="1:19" ht="90" customHeight="1">
      <c r="A62" s="251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</row>
    <row r="63" ht="4.5" customHeight="1"/>
    <row r="64" spans="1:19" ht="15" customHeight="1">
      <c r="A64" s="240" t="s">
        <v>64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2"/>
    </row>
    <row r="65" spans="1:19" ht="90" customHeight="1">
      <c r="A65" s="243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246" t="s">
        <v>122</v>
      </c>
      <c r="B66" s="246"/>
      <c r="C66" s="247"/>
      <c r="D66" s="247"/>
      <c r="E66" s="247"/>
      <c r="F66" s="247"/>
      <c r="G66" s="247"/>
      <c r="H66" s="24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S66"/>
  <sheetViews>
    <sheetView showGridLines="0" showRowColHeaders="0" zoomScale="90" zoomScaleNormal="90" zoomScalePageLayoutView="0" workbookViewId="0" topLeftCell="A2">
      <selection activeCell="U16" sqref="U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1" t="s">
        <v>0</v>
      </c>
      <c r="C1" s="191"/>
      <c r="D1" s="193" t="s">
        <v>1</v>
      </c>
      <c r="E1" s="193"/>
      <c r="F1" s="193"/>
      <c r="G1" s="193"/>
      <c r="H1" s="193"/>
      <c r="I1" s="193"/>
      <c r="K1" s="72" t="s">
        <v>2</v>
      </c>
      <c r="L1" s="194" t="s">
        <v>123</v>
      </c>
      <c r="M1" s="194"/>
      <c r="N1" s="194"/>
      <c r="O1" s="195" t="s">
        <v>4</v>
      </c>
      <c r="P1" s="195"/>
      <c r="Q1" s="196" t="s">
        <v>124</v>
      </c>
      <c r="R1" s="196"/>
      <c r="S1" s="196"/>
    </row>
    <row r="2" spans="2:3" ht="6" customHeight="1" thickBot="1">
      <c r="B2" s="192"/>
      <c r="C2" s="192"/>
    </row>
    <row r="3" spans="1:19" ht="19.5" customHeight="1" thickBot="1">
      <c r="A3" s="3" t="s">
        <v>6</v>
      </c>
      <c r="B3" s="188" t="s">
        <v>125</v>
      </c>
      <c r="C3" s="189"/>
      <c r="D3" s="189"/>
      <c r="E3" s="189"/>
      <c r="F3" s="189"/>
      <c r="G3" s="189"/>
      <c r="H3" s="189"/>
      <c r="I3" s="190"/>
      <c r="K3" s="3" t="s">
        <v>8</v>
      </c>
      <c r="L3" s="188" t="s">
        <v>126</v>
      </c>
      <c r="M3" s="189"/>
      <c r="N3" s="189"/>
      <c r="O3" s="189"/>
      <c r="P3" s="189"/>
      <c r="Q3" s="189"/>
      <c r="R3" s="189"/>
      <c r="S3" s="190"/>
    </row>
    <row r="4" ht="4.5" customHeight="1" thickBot="1"/>
    <row r="5" spans="1:19" ht="12.75" customHeight="1">
      <c r="A5" s="184" t="s">
        <v>10</v>
      </c>
      <c r="B5" s="185"/>
      <c r="C5" s="186" t="s">
        <v>11</v>
      </c>
      <c r="D5" s="177" t="s">
        <v>12</v>
      </c>
      <c r="E5" s="178"/>
      <c r="F5" s="178"/>
      <c r="G5" s="179"/>
      <c r="H5" s="180" t="s">
        <v>13</v>
      </c>
      <c r="I5" s="181"/>
      <c r="K5" s="184" t="s">
        <v>10</v>
      </c>
      <c r="L5" s="185"/>
      <c r="M5" s="186" t="s">
        <v>11</v>
      </c>
      <c r="N5" s="177" t="s">
        <v>12</v>
      </c>
      <c r="O5" s="178"/>
      <c r="P5" s="178"/>
      <c r="Q5" s="179"/>
      <c r="R5" s="180" t="s">
        <v>13</v>
      </c>
      <c r="S5" s="181"/>
    </row>
    <row r="6" spans="1:19" ht="12.75" customHeight="1" thickBot="1">
      <c r="A6" s="182" t="s">
        <v>14</v>
      </c>
      <c r="B6" s="183"/>
      <c r="C6" s="187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82" t="s">
        <v>14</v>
      </c>
      <c r="L6" s="183"/>
      <c r="M6" s="187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127</v>
      </c>
      <c r="B8" s="170"/>
      <c r="C8" s="10">
        <v>1</v>
      </c>
      <c r="D8" s="11">
        <v>154</v>
      </c>
      <c r="E8" s="12">
        <v>98</v>
      </c>
      <c r="F8" s="12">
        <v>0</v>
      </c>
      <c r="G8" s="13">
        <f>IF(AND(ISBLANK(D8),ISBLANK(E8)),"",D8+E8)</f>
        <v>252</v>
      </c>
      <c r="H8" s="14">
        <f>IF(OR(ISNUMBER($G8),ISNUMBER($Q8)),(SIGN(N($G8)-N($Q8))+1)/2,"")</f>
        <v>1</v>
      </c>
      <c r="I8" s="15"/>
      <c r="K8" s="169" t="s">
        <v>128</v>
      </c>
      <c r="L8" s="170"/>
      <c r="M8" s="10">
        <v>1</v>
      </c>
      <c r="N8" s="11">
        <v>136</v>
      </c>
      <c r="O8" s="12">
        <v>45</v>
      </c>
      <c r="P8" s="12">
        <v>9</v>
      </c>
      <c r="Q8" s="13">
        <f>IF(AND(ISBLANK(N8),ISBLANK(O8)),"",N8+O8)</f>
        <v>181</v>
      </c>
      <c r="R8" s="14">
        <f>IF(ISNUMBER($H8),1-$H8,"")</f>
        <v>0</v>
      </c>
      <c r="S8" s="15"/>
    </row>
    <row r="9" spans="1:19" ht="12.75" customHeight="1">
      <c r="A9" s="171"/>
      <c r="B9" s="172"/>
      <c r="C9" s="16">
        <v>2</v>
      </c>
      <c r="D9" s="17">
        <v>132</v>
      </c>
      <c r="E9" s="18">
        <v>80</v>
      </c>
      <c r="F9" s="18">
        <v>2</v>
      </c>
      <c r="G9" s="19">
        <f>IF(AND(ISBLANK(D9),ISBLANK(E9)),"",D9+E9)</f>
        <v>212</v>
      </c>
      <c r="H9" s="20">
        <f>IF(OR(ISNUMBER($G9),ISNUMBER($Q9)),(SIGN(N($G9)-N($Q9))+1)/2,"")</f>
        <v>1</v>
      </c>
      <c r="I9" s="15"/>
      <c r="K9" s="171"/>
      <c r="L9" s="172"/>
      <c r="M9" s="16">
        <v>2</v>
      </c>
      <c r="N9" s="17">
        <v>123</v>
      </c>
      <c r="O9" s="18">
        <v>54</v>
      </c>
      <c r="P9" s="18">
        <v>8</v>
      </c>
      <c r="Q9" s="19">
        <f>IF(AND(ISBLANK(N9),ISBLANK(O9)),"",N9+O9)</f>
        <v>177</v>
      </c>
      <c r="R9" s="20">
        <f>IF(ISNUMBER($H9),1-$H9,"")</f>
        <v>0</v>
      </c>
      <c r="S9" s="15"/>
    </row>
    <row r="10" spans="1:19" ht="12.75" customHeight="1" thickBot="1">
      <c r="A10" s="173" t="s">
        <v>129</v>
      </c>
      <c r="B10" s="1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3" t="s">
        <v>130</v>
      </c>
      <c r="L10" s="1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5"/>
      <c r="B11" s="1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65">
        <f>IF(ISNUMBER(H12),(SIGN(1000*($H12-$R12)+$G12-$Q12)+1)/2,"")</f>
        <v>1</v>
      </c>
      <c r="K11" s="175"/>
      <c r="L11" s="1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65">
        <f>IF(ISNUMBER($I11),1-$I11,"")</f>
        <v>0</v>
      </c>
    </row>
    <row r="12" spans="1:19" ht="15.75" customHeight="1" thickBot="1">
      <c r="A12" s="167">
        <v>22667</v>
      </c>
      <c r="B12" s="168"/>
      <c r="C12" s="26" t="s">
        <v>18</v>
      </c>
      <c r="D12" s="27">
        <f>IF(ISNUMBER($G12),SUM(D8:D11),"")</f>
        <v>286</v>
      </c>
      <c r="E12" s="28">
        <f>IF(ISNUMBER($G12),SUM(E8:E11),"")</f>
        <v>178</v>
      </c>
      <c r="F12" s="28">
        <f>IF(ISNUMBER($G12),SUM(F8:F11),"")</f>
        <v>2</v>
      </c>
      <c r="G12" s="29">
        <f>IF(SUM($G8:$G11)+SUM($Q8:$Q11)&gt;0,SUM(G8:G11),"")</f>
        <v>464</v>
      </c>
      <c r="H12" s="27">
        <f>IF(ISNUMBER($G12),SUM(H8:H11),"")</f>
        <v>2</v>
      </c>
      <c r="I12" s="166"/>
      <c r="K12" s="167">
        <v>1247</v>
      </c>
      <c r="L12" s="168"/>
      <c r="M12" s="26" t="s">
        <v>18</v>
      </c>
      <c r="N12" s="27">
        <f>IF(ISNUMBER($G12),SUM(N8:N11),"")</f>
        <v>259</v>
      </c>
      <c r="O12" s="28">
        <f>IF(ISNUMBER($G12),SUM(O8:O11),"")</f>
        <v>99</v>
      </c>
      <c r="P12" s="28">
        <f>IF(ISNUMBER($G12),SUM(P8:P11),"")</f>
        <v>17</v>
      </c>
      <c r="Q12" s="29">
        <f>IF(SUM($G8:$G11)+SUM($Q8:$Q11)&gt;0,SUM(Q8:Q11),"")</f>
        <v>358</v>
      </c>
      <c r="R12" s="27">
        <f>IF(ISNUMBER($G12),SUM(R8:R11),"")</f>
        <v>0</v>
      </c>
      <c r="S12" s="166"/>
    </row>
    <row r="13" spans="1:19" ht="12.75" customHeight="1">
      <c r="A13" s="169" t="s">
        <v>131</v>
      </c>
      <c r="B13" s="170"/>
      <c r="C13" s="10">
        <v>1</v>
      </c>
      <c r="D13" s="11">
        <v>168</v>
      </c>
      <c r="E13" s="12">
        <v>77</v>
      </c>
      <c r="F13" s="12">
        <v>2</v>
      </c>
      <c r="G13" s="13">
        <f>IF(AND(ISBLANK(D13),ISBLANK(E13)),"",D13+E13)</f>
        <v>245</v>
      </c>
      <c r="H13" s="14">
        <f>IF(OR(ISNUMBER($G13),ISNUMBER($Q13)),(SIGN(N($G13)-N($Q13))+1)/2,"")</f>
        <v>1</v>
      </c>
      <c r="I13" s="15"/>
      <c r="K13" s="169" t="s">
        <v>132</v>
      </c>
      <c r="L13" s="170"/>
      <c r="M13" s="10">
        <v>1</v>
      </c>
      <c r="N13" s="11">
        <v>151</v>
      </c>
      <c r="O13" s="12">
        <v>44</v>
      </c>
      <c r="P13" s="12">
        <v>1</v>
      </c>
      <c r="Q13" s="13">
        <f>IF(AND(ISBLANK(N13),ISBLANK(O13)),"",N13+O13)</f>
        <v>195</v>
      </c>
      <c r="R13" s="14">
        <f>IF(ISNUMBER($H13),1-$H13,"")</f>
        <v>0</v>
      </c>
      <c r="S13" s="15"/>
    </row>
    <row r="14" spans="1:19" ht="12.75" customHeight="1">
      <c r="A14" s="171"/>
      <c r="B14" s="172"/>
      <c r="C14" s="16">
        <v>2</v>
      </c>
      <c r="D14" s="17">
        <v>149</v>
      </c>
      <c r="E14" s="18">
        <v>99</v>
      </c>
      <c r="F14" s="18">
        <v>2</v>
      </c>
      <c r="G14" s="19">
        <f>IF(AND(ISBLANK(D14),ISBLANK(E14)),"",D14+E14)</f>
        <v>248</v>
      </c>
      <c r="H14" s="20">
        <f>IF(OR(ISNUMBER($G14),ISNUMBER($Q14)),(SIGN(N($G14)-N($Q14))+1)/2,"")</f>
        <v>1</v>
      </c>
      <c r="I14" s="15"/>
      <c r="K14" s="171"/>
      <c r="L14" s="172"/>
      <c r="M14" s="16">
        <v>2</v>
      </c>
      <c r="N14" s="17">
        <v>165</v>
      </c>
      <c r="O14" s="18">
        <v>46</v>
      </c>
      <c r="P14" s="18">
        <v>3</v>
      </c>
      <c r="Q14" s="19">
        <f>IF(AND(ISBLANK(N14),ISBLANK(O14)),"",N14+O14)</f>
        <v>211</v>
      </c>
      <c r="R14" s="20">
        <f>IF(ISNUMBER($H14),1-$H14,"")</f>
        <v>0</v>
      </c>
      <c r="S14" s="15"/>
    </row>
    <row r="15" spans="1:19" ht="12.75" customHeight="1" thickBot="1">
      <c r="A15" s="173" t="s">
        <v>133</v>
      </c>
      <c r="B15" s="1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3" t="s">
        <v>37</v>
      </c>
      <c r="L15" s="1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5"/>
      <c r="B16" s="1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65">
        <f>IF(ISNUMBER(H17),(SIGN(1000*($H17-$R17)+$G17-$Q17)+1)/2,"")</f>
        <v>1</v>
      </c>
      <c r="K16" s="175"/>
      <c r="L16" s="1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65">
        <f>IF(ISNUMBER($I16),1-$I16,"")</f>
        <v>0</v>
      </c>
    </row>
    <row r="17" spans="1:19" ht="15.75" customHeight="1" thickBot="1">
      <c r="A17" s="167">
        <v>13509</v>
      </c>
      <c r="B17" s="168"/>
      <c r="C17" s="26" t="s">
        <v>18</v>
      </c>
      <c r="D17" s="27">
        <f>IF(ISNUMBER($G17),SUM(D13:D16),"")</f>
        <v>317</v>
      </c>
      <c r="E17" s="28">
        <f>IF(ISNUMBER($G17),SUM(E13:E16),"")</f>
        <v>176</v>
      </c>
      <c r="F17" s="28">
        <f>IF(ISNUMBER($G17),SUM(F13:F16),"")</f>
        <v>4</v>
      </c>
      <c r="G17" s="29">
        <f>IF(SUM($G13:$G16)+SUM($Q13:$Q16)&gt;0,SUM(G13:G16),"")</f>
        <v>493</v>
      </c>
      <c r="H17" s="27">
        <f>IF(ISNUMBER($G17),SUM(H13:H16),"")</f>
        <v>2</v>
      </c>
      <c r="I17" s="166"/>
      <c r="K17" s="167">
        <v>10208</v>
      </c>
      <c r="L17" s="168"/>
      <c r="M17" s="26" t="s">
        <v>18</v>
      </c>
      <c r="N17" s="27">
        <f>IF(ISNUMBER($G17),SUM(N13:N16),"")</f>
        <v>316</v>
      </c>
      <c r="O17" s="28">
        <f>IF(ISNUMBER($G17),SUM(O13:O16),"")</f>
        <v>90</v>
      </c>
      <c r="P17" s="28">
        <f>IF(ISNUMBER($G17),SUM(P13:P16),"")</f>
        <v>4</v>
      </c>
      <c r="Q17" s="29">
        <f>IF(SUM($G13:$G16)+SUM($Q13:$Q16)&gt;0,SUM(Q13:Q16),"")</f>
        <v>406</v>
      </c>
      <c r="R17" s="27">
        <f>IF(ISNUMBER($G17),SUM(R13:R16),"")</f>
        <v>0</v>
      </c>
      <c r="S17" s="166"/>
    </row>
    <row r="18" spans="1:19" ht="12.75" customHeight="1">
      <c r="A18" s="169" t="s">
        <v>134</v>
      </c>
      <c r="B18" s="170"/>
      <c r="C18" s="10">
        <v>1</v>
      </c>
      <c r="D18" s="11">
        <v>149</v>
      </c>
      <c r="E18" s="12">
        <v>70</v>
      </c>
      <c r="F18" s="12">
        <v>4</v>
      </c>
      <c r="G18" s="13">
        <f>IF(AND(ISBLANK(D18),ISBLANK(E18)),"",D18+E18)</f>
        <v>219</v>
      </c>
      <c r="H18" s="14">
        <f>IF(OR(ISNUMBER($G18),ISNUMBER($Q18)),(SIGN(N($G18)-N($Q18))+1)/2,"")</f>
        <v>1</v>
      </c>
      <c r="I18" s="15"/>
      <c r="K18" s="169" t="s">
        <v>135</v>
      </c>
      <c r="L18" s="170"/>
      <c r="M18" s="10">
        <v>1</v>
      </c>
      <c r="N18" s="11">
        <v>127</v>
      </c>
      <c r="O18" s="12">
        <v>68</v>
      </c>
      <c r="P18" s="12">
        <v>4</v>
      </c>
      <c r="Q18" s="13">
        <f>IF(AND(ISBLANK(N18),ISBLANK(O18)),"",N18+O18)</f>
        <v>195</v>
      </c>
      <c r="R18" s="14">
        <f>IF(ISNUMBER($H18),1-$H18,"")</f>
        <v>0</v>
      </c>
      <c r="S18" s="15"/>
    </row>
    <row r="19" spans="1:19" ht="12.75" customHeight="1">
      <c r="A19" s="171"/>
      <c r="B19" s="172"/>
      <c r="C19" s="16">
        <v>2</v>
      </c>
      <c r="D19" s="17">
        <v>140</v>
      </c>
      <c r="E19" s="18">
        <v>55</v>
      </c>
      <c r="F19" s="18">
        <v>5</v>
      </c>
      <c r="G19" s="19">
        <f>IF(AND(ISBLANK(D19),ISBLANK(E19)),"",D19+E19)</f>
        <v>195</v>
      </c>
      <c r="H19" s="20">
        <f>IF(OR(ISNUMBER($G19),ISNUMBER($Q19)),(SIGN(N($G19)-N($Q19))+1)/2,"")</f>
        <v>0</v>
      </c>
      <c r="I19" s="15"/>
      <c r="K19" s="171"/>
      <c r="L19" s="172"/>
      <c r="M19" s="16">
        <v>2</v>
      </c>
      <c r="N19" s="17">
        <v>159</v>
      </c>
      <c r="O19" s="18">
        <v>79</v>
      </c>
      <c r="P19" s="18">
        <v>0</v>
      </c>
      <c r="Q19" s="19">
        <f>IF(AND(ISBLANK(N19),ISBLANK(O19)),"",N19+O19)</f>
        <v>238</v>
      </c>
      <c r="R19" s="20">
        <f>IF(ISNUMBER($H19),1-$H19,"")</f>
        <v>1</v>
      </c>
      <c r="S19" s="15"/>
    </row>
    <row r="20" spans="1:19" ht="12.75" customHeight="1" thickBot="1">
      <c r="A20" s="173" t="s">
        <v>87</v>
      </c>
      <c r="B20" s="1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3" t="s">
        <v>136</v>
      </c>
      <c r="L20" s="1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5"/>
      <c r="B21" s="1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65">
        <f>IF(ISNUMBER(H22),(SIGN(1000*($H22-$R22)+$G22-$Q22)+1)/2,"")</f>
        <v>0</v>
      </c>
      <c r="K21" s="175"/>
      <c r="L21" s="1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65">
        <f>IF(ISNUMBER($I21),1-$I21,"")</f>
        <v>1</v>
      </c>
    </row>
    <row r="22" spans="1:19" ht="15.75" customHeight="1" thickBot="1">
      <c r="A22" s="167">
        <v>1335</v>
      </c>
      <c r="B22" s="168"/>
      <c r="C22" s="26" t="s">
        <v>18</v>
      </c>
      <c r="D22" s="27">
        <f>IF(ISNUMBER($G22),SUM(D18:D21),"")</f>
        <v>289</v>
      </c>
      <c r="E22" s="28">
        <f>IF(ISNUMBER($G22),SUM(E18:E21),"")</f>
        <v>125</v>
      </c>
      <c r="F22" s="28">
        <f>IF(ISNUMBER($G22),SUM(F18:F21),"")</f>
        <v>9</v>
      </c>
      <c r="G22" s="29">
        <f>IF(SUM($G18:$G21)+SUM($Q18:$Q21)&gt;0,SUM(G18:G21),"")</f>
        <v>414</v>
      </c>
      <c r="H22" s="27">
        <f>IF(ISNUMBER($G22),SUM(H18:H21),"")</f>
        <v>1</v>
      </c>
      <c r="I22" s="166"/>
      <c r="K22" s="167">
        <v>1257</v>
      </c>
      <c r="L22" s="168"/>
      <c r="M22" s="26" t="s">
        <v>18</v>
      </c>
      <c r="N22" s="27">
        <f>IF(ISNUMBER($G22),SUM(N18:N21),"")</f>
        <v>286</v>
      </c>
      <c r="O22" s="28">
        <f>IF(ISNUMBER($G22),SUM(O18:O21),"")</f>
        <v>147</v>
      </c>
      <c r="P22" s="28">
        <f>IF(ISNUMBER($G22),SUM(P18:P21),"")</f>
        <v>4</v>
      </c>
      <c r="Q22" s="29">
        <f>IF(SUM($G18:$G21)+SUM($Q18:$Q21)&gt;0,SUM(Q18:Q21),"")</f>
        <v>433</v>
      </c>
      <c r="R22" s="27">
        <f>IF(ISNUMBER($G22),SUM(R18:R21),"")</f>
        <v>1</v>
      </c>
      <c r="S22" s="166"/>
    </row>
    <row r="23" spans="1:19" ht="12.75" customHeight="1">
      <c r="A23" s="169" t="s">
        <v>131</v>
      </c>
      <c r="B23" s="170"/>
      <c r="C23" s="10">
        <v>1</v>
      </c>
      <c r="D23" s="11">
        <v>162</v>
      </c>
      <c r="E23" s="12">
        <v>79</v>
      </c>
      <c r="F23" s="12">
        <v>1</v>
      </c>
      <c r="G23" s="13">
        <f>IF(AND(ISBLANK(D23),ISBLANK(E23)),"",D23+E23)</f>
        <v>241</v>
      </c>
      <c r="H23" s="14">
        <f>IF(OR(ISNUMBER($G23),ISNUMBER($Q23)),(SIGN(N($G23)-N($Q23))+1)/2,"")</f>
        <v>1</v>
      </c>
      <c r="I23" s="15"/>
      <c r="K23" s="169" t="s">
        <v>137</v>
      </c>
      <c r="L23" s="170"/>
      <c r="M23" s="10">
        <v>1</v>
      </c>
      <c r="N23" s="11">
        <v>130</v>
      </c>
      <c r="O23" s="12">
        <v>54</v>
      </c>
      <c r="P23" s="12">
        <v>3</v>
      </c>
      <c r="Q23" s="13">
        <f>IF(AND(ISBLANK(N23),ISBLANK(O23)),"",N23+O23)</f>
        <v>184</v>
      </c>
      <c r="R23" s="14">
        <f>IF(ISNUMBER($H23),1-$H23,"")</f>
        <v>0</v>
      </c>
      <c r="S23" s="15"/>
    </row>
    <row r="24" spans="1:19" ht="12.75" customHeight="1">
      <c r="A24" s="171"/>
      <c r="B24" s="172"/>
      <c r="C24" s="16">
        <v>2</v>
      </c>
      <c r="D24" s="17">
        <v>139</v>
      </c>
      <c r="E24" s="18">
        <v>57</v>
      </c>
      <c r="F24" s="18">
        <v>1</v>
      </c>
      <c r="G24" s="19">
        <f>IF(AND(ISBLANK(D24),ISBLANK(E24)),"",D24+E24)</f>
        <v>196</v>
      </c>
      <c r="H24" s="20">
        <f>IF(OR(ISNUMBER($G24),ISNUMBER($Q24)),(SIGN(N($G24)-N($Q24))+1)/2,"")</f>
        <v>0</v>
      </c>
      <c r="I24" s="15"/>
      <c r="K24" s="171"/>
      <c r="L24" s="172"/>
      <c r="M24" s="16">
        <v>2</v>
      </c>
      <c r="N24" s="17">
        <v>160</v>
      </c>
      <c r="O24" s="18">
        <v>72</v>
      </c>
      <c r="P24" s="18">
        <v>3</v>
      </c>
      <c r="Q24" s="19">
        <f>IF(AND(ISBLANK(N24),ISBLANK(O24)),"",N24+O24)</f>
        <v>232</v>
      </c>
      <c r="R24" s="20">
        <f>IF(ISNUMBER($H24),1-$H24,"")</f>
        <v>1</v>
      </c>
      <c r="S24" s="15"/>
    </row>
    <row r="25" spans="1:19" ht="12.75" customHeight="1" thickBot="1">
      <c r="A25" s="173" t="s">
        <v>138</v>
      </c>
      <c r="B25" s="1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3" t="s">
        <v>139</v>
      </c>
      <c r="L25" s="1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5"/>
      <c r="B26" s="1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65">
        <f>IF(ISNUMBER(H27),(SIGN(1000*($H27-$R27)+$G27-$Q27)+1)/2,"")</f>
        <v>1</v>
      </c>
      <c r="K26" s="175"/>
      <c r="L26" s="1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65">
        <f>IF(ISNUMBER($I26),1-$I26,"")</f>
        <v>0</v>
      </c>
    </row>
    <row r="27" spans="1:19" ht="15.75" customHeight="1" thickBot="1">
      <c r="A27" s="167">
        <v>1061</v>
      </c>
      <c r="B27" s="168"/>
      <c r="C27" s="26" t="s">
        <v>18</v>
      </c>
      <c r="D27" s="27">
        <f>IF(ISNUMBER($G27),SUM(D23:D26),"")</f>
        <v>301</v>
      </c>
      <c r="E27" s="28">
        <f>IF(ISNUMBER($G27),SUM(E23:E26),"")</f>
        <v>136</v>
      </c>
      <c r="F27" s="28">
        <f>IF(ISNUMBER($G27),SUM(F23:F26),"")</f>
        <v>2</v>
      </c>
      <c r="G27" s="29">
        <f>IF(SUM($G23:$G26)+SUM($Q23:$Q26)&gt;0,SUM(G23:G26),"")</f>
        <v>437</v>
      </c>
      <c r="H27" s="27">
        <f>IF(ISNUMBER($G27),SUM(H23:H26),"")</f>
        <v>1</v>
      </c>
      <c r="I27" s="166"/>
      <c r="K27" s="167">
        <v>13044</v>
      </c>
      <c r="L27" s="168"/>
      <c r="M27" s="26" t="s">
        <v>18</v>
      </c>
      <c r="N27" s="27">
        <f>IF(ISNUMBER($G27),SUM(N23:N26),"")</f>
        <v>290</v>
      </c>
      <c r="O27" s="28">
        <f>IF(ISNUMBER($G27),SUM(O23:O26),"")</f>
        <v>126</v>
      </c>
      <c r="P27" s="28">
        <f>IF(ISNUMBER($G27),SUM(P23:P26),"")</f>
        <v>6</v>
      </c>
      <c r="Q27" s="29">
        <f>IF(SUM($G23:$G26)+SUM($Q23:$Q26)&gt;0,SUM(Q23:Q26),"")</f>
        <v>416</v>
      </c>
      <c r="R27" s="27">
        <f>IF(ISNUMBER($G27),SUM(R23:R26),"")</f>
        <v>1</v>
      </c>
      <c r="S27" s="166"/>
    </row>
    <row r="28" spans="1:19" ht="12.75" customHeight="1">
      <c r="A28" s="169" t="s">
        <v>140</v>
      </c>
      <c r="B28" s="170"/>
      <c r="C28" s="10">
        <v>1</v>
      </c>
      <c r="D28" s="11">
        <v>140</v>
      </c>
      <c r="E28" s="12">
        <v>83</v>
      </c>
      <c r="F28" s="12">
        <v>0</v>
      </c>
      <c r="G28" s="13">
        <f>IF(AND(ISBLANK(D28),ISBLANK(E28)),"",D28+E28)</f>
        <v>223</v>
      </c>
      <c r="H28" s="14">
        <f>IF(OR(ISNUMBER($G28),ISNUMBER($Q28)),(SIGN(N($G28)-N($Q28))+1)/2,"")</f>
        <v>1</v>
      </c>
      <c r="I28" s="15"/>
      <c r="K28" s="169" t="s">
        <v>141</v>
      </c>
      <c r="L28" s="170"/>
      <c r="M28" s="10">
        <v>1</v>
      </c>
      <c r="N28" s="11">
        <v>146</v>
      </c>
      <c r="O28" s="12">
        <v>62</v>
      </c>
      <c r="P28" s="12">
        <v>1</v>
      </c>
      <c r="Q28" s="13">
        <f>IF(AND(ISBLANK(N28),ISBLANK(O28)),"",N28+O28)</f>
        <v>208</v>
      </c>
      <c r="R28" s="14">
        <f>IF(ISNUMBER($H28),1-$H28,"")</f>
        <v>0</v>
      </c>
      <c r="S28" s="15"/>
    </row>
    <row r="29" spans="1:19" ht="12.75" customHeight="1">
      <c r="A29" s="171"/>
      <c r="B29" s="172"/>
      <c r="C29" s="16">
        <v>2</v>
      </c>
      <c r="D29" s="17">
        <v>158</v>
      </c>
      <c r="E29" s="18">
        <v>89</v>
      </c>
      <c r="F29" s="18">
        <v>0</v>
      </c>
      <c r="G29" s="19">
        <f>IF(AND(ISBLANK(D29),ISBLANK(E29)),"",D29+E29)</f>
        <v>247</v>
      </c>
      <c r="H29" s="20">
        <f>IF(OR(ISNUMBER($G29),ISNUMBER($Q29)),(SIGN(N($G29)-N($Q29))+1)/2,"")</f>
        <v>1</v>
      </c>
      <c r="I29" s="15"/>
      <c r="K29" s="171"/>
      <c r="L29" s="172"/>
      <c r="M29" s="16">
        <v>2</v>
      </c>
      <c r="N29" s="17">
        <v>156</v>
      </c>
      <c r="O29" s="18">
        <v>58</v>
      </c>
      <c r="P29" s="18">
        <v>4</v>
      </c>
      <c r="Q29" s="19">
        <f>IF(AND(ISBLANK(N29),ISBLANK(O29)),"",N29+O29)</f>
        <v>214</v>
      </c>
      <c r="R29" s="20">
        <f>IF(ISNUMBER($H29),1-$H29,"")</f>
        <v>0</v>
      </c>
      <c r="S29" s="15"/>
    </row>
    <row r="30" spans="1:19" ht="12.75" customHeight="1" thickBot="1">
      <c r="A30" s="173" t="s">
        <v>99</v>
      </c>
      <c r="B30" s="1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3" t="s">
        <v>142</v>
      </c>
      <c r="L30" s="1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5"/>
      <c r="B31" s="1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65">
        <f>IF(ISNUMBER(H32),(SIGN(1000*($H32-$R32)+$G32-$Q32)+1)/2,"")</f>
        <v>1</v>
      </c>
      <c r="K31" s="175"/>
      <c r="L31" s="1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65">
        <f>IF(ISNUMBER($I31),1-$I31,"")</f>
        <v>0</v>
      </c>
    </row>
    <row r="32" spans="1:19" ht="15.75" customHeight="1" thickBot="1">
      <c r="A32" s="167">
        <v>2022</v>
      </c>
      <c r="B32" s="168"/>
      <c r="C32" s="26" t="s">
        <v>18</v>
      </c>
      <c r="D32" s="27">
        <f>IF(ISNUMBER($G32),SUM(D28:D31),"")</f>
        <v>298</v>
      </c>
      <c r="E32" s="28">
        <f>IF(ISNUMBER($G32),SUM(E28:E31),"")</f>
        <v>172</v>
      </c>
      <c r="F32" s="28">
        <f>IF(ISNUMBER($G32),SUM(F28:F31),"")</f>
        <v>0</v>
      </c>
      <c r="G32" s="29">
        <f>IF(SUM($G28:$G31)+SUM($Q28:$Q31)&gt;0,SUM(G28:G31),"")</f>
        <v>470</v>
      </c>
      <c r="H32" s="27">
        <f>IF(ISNUMBER($G32),SUM(H28:H31),"")</f>
        <v>2</v>
      </c>
      <c r="I32" s="166"/>
      <c r="K32" s="167">
        <v>4420</v>
      </c>
      <c r="L32" s="168"/>
      <c r="M32" s="26" t="s">
        <v>18</v>
      </c>
      <c r="N32" s="27">
        <f>IF(ISNUMBER($G32),SUM(N28:N31),"")</f>
        <v>302</v>
      </c>
      <c r="O32" s="28">
        <f>IF(ISNUMBER($G32),SUM(O28:O31),"")</f>
        <v>120</v>
      </c>
      <c r="P32" s="28">
        <f>IF(ISNUMBER($G32),SUM(P28:P31),"")</f>
        <v>5</v>
      </c>
      <c r="Q32" s="29">
        <f>IF(SUM($G28:$G31)+SUM($Q28:$Q31)&gt;0,SUM(Q28:Q31),"")</f>
        <v>422</v>
      </c>
      <c r="R32" s="27">
        <f>IF(ISNUMBER($G32),SUM(R28:R31),"")</f>
        <v>0</v>
      </c>
      <c r="S32" s="166"/>
    </row>
    <row r="33" spans="1:19" ht="12.75" customHeight="1">
      <c r="A33" s="169" t="s">
        <v>143</v>
      </c>
      <c r="B33" s="170"/>
      <c r="C33" s="10">
        <v>1</v>
      </c>
      <c r="D33" s="11">
        <v>167</v>
      </c>
      <c r="E33" s="12">
        <v>45</v>
      </c>
      <c r="F33" s="12">
        <v>6</v>
      </c>
      <c r="G33" s="13">
        <f>IF(AND(ISBLANK(D33),ISBLANK(E33)),"",D33+E33)</f>
        <v>212</v>
      </c>
      <c r="H33" s="14">
        <f>IF(OR(ISNUMBER($G33),ISNUMBER($Q33)),(SIGN(N($G33)-N($Q33))+1)/2,"")</f>
        <v>1</v>
      </c>
      <c r="I33" s="15"/>
      <c r="K33" s="169" t="s">
        <v>144</v>
      </c>
      <c r="L33" s="170"/>
      <c r="M33" s="10">
        <v>1</v>
      </c>
      <c r="N33" s="11">
        <v>151</v>
      </c>
      <c r="O33" s="12">
        <v>44</v>
      </c>
      <c r="P33" s="12">
        <v>6</v>
      </c>
      <c r="Q33" s="13">
        <f>IF(AND(ISBLANK(N33),ISBLANK(O33)),"",N33+O33)</f>
        <v>195</v>
      </c>
      <c r="R33" s="14">
        <f>IF(ISNUMBER($H33),1-$H33,"")</f>
        <v>0</v>
      </c>
      <c r="S33" s="15"/>
    </row>
    <row r="34" spans="1:19" ht="12.75" customHeight="1">
      <c r="A34" s="171"/>
      <c r="B34" s="172"/>
      <c r="C34" s="16">
        <v>2</v>
      </c>
      <c r="D34" s="17">
        <v>147</v>
      </c>
      <c r="E34" s="18">
        <v>54</v>
      </c>
      <c r="F34" s="18">
        <v>6</v>
      </c>
      <c r="G34" s="19">
        <f>IF(AND(ISBLANK(D34),ISBLANK(E34)),"",D34+E34)</f>
        <v>201</v>
      </c>
      <c r="H34" s="20">
        <f>IF(OR(ISNUMBER($G34),ISNUMBER($Q34)),(SIGN(N($G34)-N($Q34))+1)/2,"")</f>
        <v>0</v>
      </c>
      <c r="I34" s="15"/>
      <c r="K34" s="171"/>
      <c r="L34" s="172"/>
      <c r="M34" s="16">
        <v>2</v>
      </c>
      <c r="N34" s="17">
        <v>148</v>
      </c>
      <c r="O34" s="18">
        <v>61</v>
      </c>
      <c r="P34" s="18">
        <v>4</v>
      </c>
      <c r="Q34" s="19">
        <f>IF(AND(ISBLANK(N34),ISBLANK(O34)),"",N34+O34)</f>
        <v>209</v>
      </c>
      <c r="R34" s="20">
        <f>IF(ISNUMBER($H34),1-$H34,"")</f>
        <v>1</v>
      </c>
      <c r="S34" s="15"/>
    </row>
    <row r="35" spans="1:19" ht="12.75" customHeight="1" thickBot="1">
      <c r="A35" s="173" t="s">
        <v>99</v>
      </c>
      <c r="B35" s="1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3" t="s">
        <v>74</v>
      </c>
      <c r="L35" s="1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5"/>
      <c r="B36" s="1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65">
        <f>IF(ISNUMBER(H37),(SIGN(1000*($H37-$R37)+$G37-$Q37)+1)/2,"")</f>
        <v>1</v>
      </c>
      <c r="K36" s="175"/>
      <c r="L36" s="1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65">
        <f>IF(ISNUMBER($I36),1-$I36,"")</f>
        <v>0</v>
      </c>
    </row>
    <row r="37" spans="1:19" ht="15.75" customHeight="1" thickBot="1">
      <c r="A37" s="167">
        <v>10543</v>
      </c>
      <c r="B37" s="168"/>
      <c r="C37" s="26" t="s">
        <v>18</v>
      </c>
      <c r="D37" s="27">
        <f>IF(ISNUMBER($G37),SUM(D33:D36),"")</f>
        <v>314</v>
      </c>
      <c r="E37" s="28">
        <f>IF(ISNUMBER($G37),SUM(E33:E36),"")</f>
        <v>99</v>
      </c>
      <c r="F37" s="28">
        <f>IF(ISNUMBER($G37),SUM(F33:F36),"")</f>
        <v>12</v>
      </c>
      <c r="G37" s="29">
        <f>IF(SUM($G33:$G36)+SUM($Q33:$Q36)&gt;0,SUM(G33:G36),"")</f>
        <v>413</v>
      </c>
      <c r="H37" s="27">
        <f>IF(ISNUMBER($G37),SUM(H33:H36),"")</f>
        <v>1</v>
      </c>
      <c r="I37" s="166"/>
      <c r="K37" s="167">
        <v>17300</v>
      </c>
      <c r="L37" s="168"/>
      <c r="M37" s="26" t="s">
        <v>18</v>
      </c>
      <c r="N37" s="27">
        <f>IF(ISNUMBER($G37),SUM(N33:N36),"")</f>
        <v>299</v>
      </c>
      <c r="O37" s="28">
        <f>IF(ISNUMBER($G37),SUM(O33:O36),"")</f>
        <v>105</v>
      </c>
      <c r="P37" s="28">
        <f>IF(ISNUMBER($G37),SUM(P33:P36),"")</f>
        <v>10</v>
      </c>
      <c r="Q37" s="29">
        <f>IF(SUM($G33:$G36)+SUM($Q33:$Q36)&gt;0,SUM(Q33:Q36),"")</f>
        <v>404</v>
      </c>
      <c r="R37" s="27">
        <f>IF(ISNUMBER($G37),SUM(R33:R36),"")</f>
        <v>1</v>
      </c>
      <c r="S37" s="166"/>
    </row>
    <row r="38" ht="4.5" customHeight="1" thickBot="1"/>
    <row r="39" spans="1:19" ht="19.5" customHeight="1" thickBot="1">
      <c r="A39" s="30"/>
      <c r="B39" s="31"/>
      <c r="C39" s="32" t="s">
        <v>42</v>
      </c>
      <c r="D39" s="33">
        <f>IF(ISNUMBER($G39),SUM(D12,D17,D22,D27,D32,D37),"")</f>
        <v>1805</v>
      </c>
      <c r="E39" s="34">
        <f>IF(ISNUMBER($G39),SUM(E12,E17,E22,E27,E32,E37),"")</f>
        <v>886</v>
      </c>
      <c r="F39" s="34">
        <f>IF(ISNUMBER($G39),SUM(F12,F17,F22,F27,F32,F37),"")</f>
        <v>29</v>
      </c>
      <c r="G39" s="35">
        <f>IF(SUM($G$8:$G$37)+SUM($Q$8:$Q$37)&gt;0,SUM(G12,G17,G22,G27,G32,G37),"")</f>
        <v>2691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1752</v>
      </c>
      <c r="O39" s="34">
        <f>IF(ISNUMBER($G39),SUM(O12,O17,O22,O27,O32,O37),"")</f>
        <v>687</v>
      </c>
      <c r="P39" s="34">
        <f>IF(ISNUMBER($G39),SUM(P12,P17,P22,P27,P32,P37),"")</f>
        <v>46</v>
      </c>
      <c r="Q39" s="35">
        <f>IF(SUM($G$8:$G$37)+SUM($Q$8:$Q$37)&gt;0,SUM(Q12,Q17,Q22,Q27,Q32,Q37),"")</f>
        <v>2439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43</v>
      </c>
      <c r="C41" s="159" t="s">
        <v>145</v>
      </c>
      <c r="D41" s="159"/>
      <c r="E41" s="159"/>
      <c r="G41" s="160"/>
      <c r="H41" s="160"/>
      <c r="I41" s="40">
        <f>IF(ISNUMBER(I$39),SUM(I11,I16,I21,I26,I31,I36,I39),"")</f>
        <v>7</v>
      </c>
      <c r="K41" s="38"/>
      <c r="L41" s="39" t="s">
        <v>43</v>
      </c>
      <c r="M41" s="159" t="s">
        <v>146</v>
      </c>
      <c r="N41" s="159"/>
      <c r="O41" s="159"/>
      <c r="Q41" s="160" t="s">
        <v>46</v>
      </c>
      <c r="R41" s="160"/>
      <c r="S41" s="40">
        <f>IF(ISNUMBER(S$39),SUM(S11,S16,S21,S26,S31,S36,S39),"")</f>
        <v>1</v>
      </c>
    </row>
    <row r="42" spans="1:19" ht="18" customHeight="1">
      <c r="A42" s="38"/>
      <c r="B42" s="39" t="s">
        <v>47</v>
      </c>
      <c r="C42" s="161"/>
      <c r="D42" s="161"/>
      <c r="E42" s="161"/>
      <c r="G42" s="41"/>
      <c r="H42" s="41"/>
      <c r="I42" s="41"/>
      <c r="K42" s="38"/>
      <c r="L42" s="39" t="s">
        <v>47</v>
      </c>
      <c r="M42" s="161"/>
      <c r="N42" s="161"/>
      <c r="O42" s="161"/>
      <c r="Q42" s="41"/>
      <c r="R42" s="41"/>
      <c r="S42" s="41"/>
    </row>
    <row r="43" spans="1:19" ht="19.5" customHeight="1">
      <c r="A43" s="39" t="s">
        <v>48</v>
      </c>
      <c r="B43" s="39" t="s">
        <v>49</v>
      </c>
      <c r="C43" s="162"/>
      <c r="D43" s="162"/>
      <c r="E43" s="162"/>
      <c r="F43" s="162"/>
      <c r="G43" s="162"/>
      <c r="H43" s="162"/>
      <c r="I43" s="39"/>
      <c r="J43" s="39"/>
      <c r="K43" s="39" t="s">
        <v>50</v>
      </c>
      <c r="L43" s="163"/>
      <c r="M43" s="163"/>
      <c r="O43" s="39" t="s">
        <v>47</v>
      </c>
      <c r="P43" s="162"/>
      <c r="Q43" s="162"/>
      <c r="R43" s="162"/>
      <c r="S43" s="162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Slavoj Praha C – SK Uhelné sklady Praha  A</v>
      </c>
    </row>
    <row r="46" spans="2:11" ht="19.5" customHeight="1">
      <c r="B46" s="72" t="s">
        <v>51</v>
      </c>
      <c r="C46" s="198">
        <v>0.7291666666666666</v>
      </c>
      <c r="D46" s="164"/>
      <c r="I46" s="72" t="s">
        <v>52</v>
      </c>
      <c r="J46" s="164">
        <v>20</v>
      </c>
      <c r="K46" s="164"/>
    </row>
    <row r="47" spans="2:19" ht="19.5" customHeight="1">
      <c r="B47" s="72" t="s">
        <v>53</v>
      </c>
      <c r="C47" s="197">
        <v>0.9166666666666666</v>
      </c>
      <c r="D47" s="156"/>
      <c r="I47" s="72" t="s">
        <v>54</v>
      </c>
      <c r="J47" s="156">
        <v>15</v>
      </c>
      <c r="K47" s="156"/>
      <c r="P47" s="72" t="s">
        <v>55</v>
      </c>
      <c r="Q47" s="157">
        <v>43317</v>
      </c>
      <c r="R47" s="158"/>
      <c r="S47" s="158"/>
    </row>
    <row r="48" ht="9.75" customHeight="1"/>
    <row r="49" spans="1:19" ht="15" customHeight="1">
      <c r="A49" s="140" t="s">
        <v>56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2"/>
    </row>
    <row r="50" spans="1:19" ht="81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5"/>
    </row>
    <row r="51" ht="4.5" customHeight="1"/>
    <row r="52" spans="1:19" ht="15" customHeight="1">
      <c r="A52" s="140" t="s">
        <v>57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21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21" customHeight="1">
      <c r="A57" s="62"/>
      <c r="B57" s="147"/>
      <c r="C57" s="148"/>
      <c r="D57" s="63"/>
      <c r="E57" s="147"/>
      <c r="F57" s="149"/>
      <c r="G57" s="149"/>
      <c r="H57" s="148"/>
      <c r="I57" s="63"/>
      <c r="J57" s="44"/>
      <c r="K57" s="64"/>
      <c r="L57" s="147"/>
      <c r="M57" s="148"/>
      <c r="N57" s="63"/>
      <c r="O57" s="147"/>
      <c r="P57" s="149"/>
      <c r="Q57" s="149"/>
      <c r="R57" s="148"/>
      <c r="S57" s="65"/>
    </row>
    <row r="58" spans="1:19" ht="21" customHeight="1">
      <c r="A58" s="62"/>
      <c r="B58" s="147"/>
      <c r="C58" s="148"/>
      <c r="D58" s="63"/>
      <c r="E58" s="147"/>
      <c r="F58" s="149"/>
      <c r="G58" s="149"/>
      <c r="H58" s="148"/>
      <c r="I58" s="63"/>
      <c r="J58" s="44"/>
      <c r="K58" s="64"/>
      <c r="L58" s="147"/>
      <c r="M58" s="148"/>
      <c r="N58" s="63"/>
      <c r="O58" s="147"/>
      <c r="P58" s="149"/>
      <c r="Q58" s="149"/>
      <c r="R58" s="148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50" t="s">
        <v>63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40" t="s">
        <v>64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</row>
    <row r="65" spans="1:19" ht="81" customHeight="1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</row>
    <row r="66" spans="1:8" ht="30" customHeight="1">
      <c r="A66" s="69"/>
      <c r="B66" s="70" t="s">
        <v>65</v>
      </c>
      <c r="C66" s="146"/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5" t="s">
        <v>91</v>
      </c>
      <c r="C1" s="205"/>
      <c r="D1" s="207" t="s">
        <v>1</v>
      </c>
      <c r="E1" s="207"/>
      <c r="F1" s="207"/>
      <c r="G1" s="207"/>
      <c r="H1" s="207"/>
      <c r="I1" s="207"/>
      <c r="K1" s="73" t="s">
        <v>92</v>
      </c>
      <c r="L1" s="208" t="s">
        <v>147</v>
      </c>
      <c r="M1" s="208"/>
      <c r="N1" s="208"/>
      <c r="O1" s="209" t="s">
        <v>94</v>
      </c>
      <c r="P1" s="209"/>
      <c r="Q1" s="210">
        <v>43034</v>
      </c>
      <c r="R1" s="210"/>
      <c r="S1" s="210"/>
    </row>
    <row r="2" spans="2:3" ht="9.75" customHeight="1" thickBot="1">
      <c r="B2" s="206"/>
      <c r="C2" s="206"/>
    </row>
    <row r="3" spans="1:19" ht="18.75" thickBot="1">
      <c r="A3" s="74" t="s">
        <v>6</v>
      </c>
      <c r="B3" s="211" t="s">
        <v>148</v>
      </c>
      <c r="C3" s="212"/>
      <c r="D3" s="212"/>
      <c r="E3" s="212"/>
      <c r="F3" s="212"/>
      <c r="G3" s="212"/>
      <c r="H3" s="212"/>
      <c r="I3" s="213"/>
      <c r="J3" s="75"/>
      <c r="K3" s="74" t="s">
        <v>8</v>
      </c>
      <c r="L3" s="211" t="s">
        <v>149</v>
      </c>
      <c r="M3" s="212"/>
      <c r="N3" s="212"/>
      <c r="O3" s="212"/>
      <c r="P3" s="212"/>
      <c r="Q3" s="212"/>
      <c r="R3" s="212"/>
      <c r="S3" s="213"/>
    </row>
    <row r="4" spans="1:19" ht="4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12.75" customHeight="1">
      <c r="A5" s="214" t="s">
        <v>10</v>
      </c>
      <c r="B5" s="215"/>
      <c r="C5" s="216" t="s">
        <v>11</v>
      </c>
      <c r="D5" s="200" t="s">
        <v>12</v>
      </c>
      <c r="E5" s="201"/>
      <c r="F5" s="201"/>
      <c r="G5" s="202"/>
      <c r="H5" s="76" t="s">
        <v>19</v>
      </c>
      <c r="I5" s="77" t="s">
        <v>13</v>
      </c>
      <c r="J5" s="75"/>
      <c r="K5" s="214" t="s">
        <v>10</v>
      </c>
      <c r="L5" s="215"/>
      <c r="M5" s="216" t="s">
        <v>11</v>
      </c>
      <c r="N5" s="200" t="s">
        <v>12</v>
      </c>
      <c r="O5" s="201"/>
      <c r="P5" s="201"/>
      <c r="Q5" s="202"/>
      <c r="R5" s="76" t="s">
        <v>19</v>
      </c>
      <c r="S5" s="77" t="s">
        <v>13</v>
      </c>
    </row>
    <row r="6" spans="1:19" ht="12.75" customHeight="1">
      <c r="A6" s="203" t="s">
        <v>14</v>
      </c>
      <c r="B6" s="204"/>
      <c r="C6" s="217"/>
      <c r="D6" s="78" t="s">
        <v>15</v>
      </c>
      <c r="E6" s="79" t="s">
        <v>16</v>
      </c>
      <c r="F6" s="79" t="s">
        <v>17</v>
      </c>
      <c r="G6" s="80" t="s">
        <v>18</v>
      </c>
      <c r="H6" s="81" t="s">
        <v>13</v>
      </c>
      <c r="I6" s="82" t="s">
        <v>20</v>
      </c>
      <c r="J6" s="75"/>
      <c r="K6" s="203" t="s">
        <v>14</v>
      </c>
      <c r="L6" s="204"/>
      <c r="M6" s="217"/>
      <c r="N6" s="78" t="s">
        <v>15</v>
      </c>
      <c r="O6" s="79" t="s">
        <v>16</v>
      </c>
      <c r="P6" s="79" t="s">
        <v>17</v>
      </c>
      <c r="Q6" s="80" t="s">
        <v>18</v>
      </c>
      <c r="R6" s="81" t="s">
        <v>13</v>
      </c>
      <c r="S6" s="82" t="s">
        <v>20</v>
      </c>
    </row>
    <row r="7" spans="1:19" ht="4.5" customHeight="1">
      <c r="A7" s="83"/>
      <c r="B7" s="83"/>
      <c r="C7" s="75"/>
      <c r="D7" s="75"/>
      <c r="E7" s="75"/>
      <c r="F7" s="75"/>
      <c r="G7" s="75"/>
      <c r="H7" s="75"/>
      <c r="I7" s="75"/>
      <c r="J7" s="75"/>
      <c r="K7" s="83"/>
      <c r="L7" s="83"/>
      <c r="M7" s="75"/>
      <c r="N7" s="75"/>
      <c r="O7" s="75"/>
      <c r="P7" s="75"/>
      <c r="Q7" s="75"/>
      <c r="R7" s="75"/>
      <c r="S7" s="75"/>
    </row>
    <row r="8" spans="1:19" ht="12.75" customHeight="1">
      <c r="A8" s="222" t="s">
        <v>150</v>
      </c>
      <c r="B8" s="223"/>
      <c r="C8" s="84">
        <v>1</v>
      </c>
      <c r="D8" s="85">
        <v>151</v>
      </c>
      <c r="E8" s="86">
        <v>87</v>
      </c>
      <c r="F8" s="87">
        <v>1</v>
      </c>
      <c r="G8" s="88">
        <v>238</v>
      </c>
      <c r="H8" s="89">
        <v>0.5</v>
      </c>
      <c r="I8" s="90"/>
      <c r="J8" s="75"/>
      <c r="K8" s="222" t="s">
        <v>151</v>
      </c>
      <c r="L8" s="223"/>
      <c r="M8" s="84">
        <v>2</v>
      </c>
      <c r="N8" s="85">
        <v>149</v>
      </c>
      <c r="O8" s="86">
        <v>89</v>
      </c>
      <c r="P8" s="86">
        <v>0</v>
      </c>
      <c r="Q8" s="88">
        <v>238</v>
      </c>
      <c r="R8" s="89">
        <v>0.5</v>
      </c>
      <c r="S8" s="90"/>
    </row>
    <row r="9" spans="1:19" ht="12.75" customHeight="1">
      <c r="A9" s="224"/>
      <c r="B9" s="225"/>
      <c r="C9" s="91">
        <v>2</v>
      </c>
      <c r="D9" s="92">
        <v>140</v>
      </c>
      <c r="E9" s="93">
        <v>72</v>
      </c>
      <c r="F9" s="94">
        <v>5</v>
      </c>
      <c r="G9" s="95">
        <v>212</v>
      </c>
      <c r="H9" s="96">
        <v>0</v>
      </c>
      <c r="I9" s="90"/>
      <c r="J9" s="75"/>
      <c r="K9" s="224"/>
      <c r="L9" s="225"/>
      <c r="M9" s="91">
        <v>1</v>
      </c>
      <c r="N9" s="92">
        <v>162</v>
      </c>
      <c r="O9" s="93">
        <v>80</v>
      </c>
      <c r="P9" s="93">
        <v>3</v>
      </c>
      <c r="Q9" s="95">
        <v>242</v>
      </c>
      <c r="R9" s="96">
        <v>1</v>
      </c>
      <c r="S9" s="90"/>
    </row>
    <row r="10" spans="1:19" ht="9.75" customHeight="1">
      <c r="A10" s="226" t="s">
        <v>152</v>
      </c>
      <c r="B10" s="227"/>
      <c r="C10" s="97"/>
      <c r="D10" s="98"/>
      <c r="E10" s="98"/>
      <c r="F10" s="98"/>
      <c r="G10" s="99"/>
      <c r="H10" s="100"/>
      <c r="I10" s="101"/>
      <c r="J10" s="75"/>
      <c r="K10" s="226" t="s">
        <v>112</v>
      </c>
      <c r="L10" s="227"/>
      <c r="M10" s="97"/>
      <c r="N10" s="98"/>
      <c r="O10" s="98"/>
      <c r="P10" s="98"/>
      <c r="Q10" s="99"/>
      <c r="R10" s="100"/>
      <c r="S10" s="101"/>
    </row>
    <row r="11" spans="1:19" ht="9.75" customHeight="1" thickBot="1">
      <c r="A11" s="226"/>
      <c r="B11" s="227"/>
      <c r="C11" s="102"/>
      <c r="D11" s="103"/>
      <c r="E11" s="103"/>
      <c r="F11" s="103"/>
      <c r="G11" s="104"/>
      <c r="H11" s="105"/>
      <c r="I11" s="218">
        <v>0</v>
      </c>
      <c r="J11" s="75"/>
      <c r="K11" s="226"/>
      <c r="L11" s="227"/>
      <c r="M11" s="102"/>
      <c r="N11" s="103"/>
      <c r="O11" s="103"/>
      <c r="P11" s="103"/>
      <c r="Q11" s="104"/>
      <c r="R11" s="105"/>
      <c r="S11" s="218">
        <v>1</v>
      </c>
    </row>
    <row r="12" spans="1:19" ht="15.75" customHeight="1" thickBot="1">
      <c r="A12" s="220">
        <v>19701</v>
      </c>
      <c r="B12" s="221"/>
      <c r="C12" s="106" t="s">
        <v>18</v>
      </c>
      <c r="D12" s="107">
        <v>291</v>
      </c>
      <c r="E12" s="108">
        <v>159</v>
      </c>
      <c r="F12" s="109">
        <v>6</v>
      </c>
      <c r="G12" s="110">
        <v>450</v>
      </c>
      <c r="H12" s="27">
        <v>0.5</v>
      </c>
      <c r="I12" s="219"/>
      <c r="J12" s="75"/>
      <c r="K12" s="220">
        <v>11112</v>
      </c>
      <c r="L12" s="221"/>
      <c r="M12" s="106" t="s">
        <v>18</v>
      </c>
      <c r="N12" s="107">
        <v>311</v>
      </c>
      <c r="O12" s="108">
        <v>169</v>
      </c>
      <c r="P12" s="109">
        <v>3</v>
      </c>
      <c r="Q12" s="110">
        <v>480</v>
      </c>
      <c r="R12" s="27">
        <v>1.5</v>
      </c>
      <c r="S12" s="219"/>
    </row>
    <row r="13" spans="1:19" ht="12.75" customHeight="1" thickTop="1">
      <c r="A13" s="228" t="s">
        <v>153</v>
      </c>
      <c r="B13" s="229"/>
      <c r="C13" s="111">
        <v>1</v>
      </c>
      <c r="D13" s="112">
        <v>139</v>
      </c>
      <c r="E13" s="113">
        <v>63</v>
      </c>
      <c r="F13" s="114">
        <v>4</v>
      </c>
      <c r="G13" s="115">
        <v>202</v>
      </c>
      <c r="H13" s="89">
        <v>0</v>
      </c>
      <c r="I13" s="90"/>
      <c r="J13" s="75"/>
      <c r="K13" s="228" t="s">
        <v>154</v>
      </c>
      <c r="L13" s="229"/>
      <c r="M13" s="84">
        <v>2</v>
      </c>
      <c r="N13" s="112">
        <v>154</v>
      </c>
      <c r="O13" s="113">
        <v>89</v>
      </c>
      <c r="P13" s="113">
        <v>0</v>
      </c>
      <c r="Q13" s="115">
        <v>243</v>
      </c>
      <c r="R13" s="89">
        <v>1</v>
      </c>
      <c r="S13" s="90"/>
    </row>
    <row r="14" spans="1:19" ht="12.75" customHeight="1">
      <c r="A14" s="224"/>
      <c r="B14" s="225"/>
      <c r="C14" s="91">
        <v>2</v>
      </c>
      <c r="D14" s="92">
        <v>154</v>
      </c>
      <c r="E14" s="93">
        <v>63</v>
      </c>
      <c r="F14" s="94">
        <v>4</v>
      </c>
      <c r="G14" s="95">
        <v>217</v>
      </c>
      <c r="H14" s="96">
        <v>0</v>
      </c>
      <c r="I14" s="90"/>
      <c r="J14" s="75"/>
      <c r="K14" s="224"/>
      <c r="L14" s="225"/>
      <c r="M14" s="91">
        <v>1</v>
      </c>
      <c r="N14" s="92">
        <v>158</v>
      </c>
      <c r="O14" s="93">
        <v>80</v>
      </c>
      <c r="P14" s="93">
        <v>3</v>
      </c>
      <c r="Q14" s="95">
        <v>238</v>
      </c>
      <c r="R14" s="96">
        <v>1</v>
      </c>
      <c r="S14" s="90"/>
    </row>
    <row r="15" spans="1:19" ht="9.75" customHeight="1">
      <c r="A15" s="226" t="s">
        <v>155</v>
      </c>
      <c r="B15" s="227"/>
      <c r="C15" s="97"/>
      <c r="D15" s="98"/>
      <c r="E15" s="98"/>
      <c r="F15" s="98"/>
      <c r="G15" s="99"/>
      <c r="H15" s="100"/>
      <c r="I15" s="101"/>
      <c r="J15" s="75"/>
      <c r="K15" s="226" t="s">
        <v>71</v>
      </c>
      <c r="L15" s="227"/>
      <c r="M15" s="97"/>
      <c r="N15" s="98"/>
      <c r="O15" s="98"/>
      <c r="P15" s="98"/>
      <c r="Q15" s="99"/>
      <c r="R15" s="100"/>
      <c r="S15" s="101"/>
    </row>
    <row r="16" spans="1:19" ht="9.75" customHeight="1" thickBot="1">
      <c r="A16" s="226"/>
      <c r="B16" s="227"/>
      <c r="C16" s="102"/>
      <c r="D16" s="103"/>
      <c r="E16" s="103"/>
      <c r="F16" s="103"/>
      <c r="G16" s="116"/>
      <c r="H16" s="105"/>
      <c r="I16" s="218">
        <v>0</v>
      </c>
      <c r="J16" s="75"/>
      <c r="K16" s="226"/>
      <c r="L16" s="227"/>
      <c r="M16" s="102"/>
      <c r="N16" s="103"/>
      <c r="O16" s="103"/>
      <c r="P16" s="103"/>
      <c r="Q16" s="116"/>
      <c r="R16" s="105"/>
      <c r="S16" s="218">
        <v>1</v>
      </c>
    </row>
    <row r="17" spans="1:19" ht="15.75" customHeight="1" thickBot="1">
      <c r="A17" s="220">
        <v>23635</v>
      </c>
      <c r="B17" s="221"/>
      <c r="C17" s="106" t="s">
        <v>18</v>
      </c>
      <c r="D17" s="107">
        <v>293</v>
      </c>
      <c r="E17" s="108">
        <v>126</v>
      </c>
      <c r="F17" s="109">
        <v>8</v>
      </c>
      <c r="G17" s="110">
        <v>419</v>
      </c>
      <c r="H17" s="27">
        <v>0</v>
      </c>
      <c r="I17" s="219"/>
      <c r="J17" s="75"/>
      <c r="K17" s="220">
        <v>787</v>
      </c>
      <c r="L17" s="221"/>
      <c r="M17" s="106" t="s">
        <v>18</v>
      </c>
      <c r="N17" s="107">
        <v>312</v>
      </c>
      <c r="O17" s="108">
        <v>169</v>
      </c>
      <c r="P17" s="109">
        <v>3</v>
      </c>
      <c r="Q17" s="110">
        <v>481</v>
      </c>
      <c r="R17" s="27">
        <v>2</v>
      </c>
      <c r="S17" s="219"/>
    </row>
    <row r="18" spans="1:19" ht="12.75" customHeight="1" thickTop="1">
      <c r="A18" s="228" t="s">
        <v>156</v>
      </c>
      <c r="B18" s="229"/>
      <c r="C18" s="111">
        <v>1</v>
      </c>
      <c r="D18" s="112">
        <v>133</v>
      </c>
      <c r="E18" s="113">
        <v>51</v>
      </c>
      <c r="F18" s="114">
        <v>6</v>
      </c>
      <c r="G18" s="115">
        <v>184</v>
      </c>
      <c r="H18" s="89">
        <v>0</v>
      </c>
      <c r="I18" s="90"/>
      <c r="J18" s="75"/>
      <c r="K18" s="228" t="s">
        <v>157</v>
      </c>
      <c r="L18" s="229"/>
      <c r="M18" s="84">
        <v>2</v>
      </c>
      <c r="N18" s="112">
        <v>154</v>
      </c>
      <c r="O18" s="113">
        <v>63</v>
      </c>
      <c r="P18" s="113">
        <v>2</v>
      </c>
      <c r="Q18" s="115">
        <v>217</v>
      </c>
      <c r="R18" s="89">
        <v>1</v>
      </c>
      <c r="S18" s="90"/>
    </row>
    <row r="19" spans="1:19" ht="12.75" customHeight="1">
      <c r="A19" s="224"/>
      <c r="B19" s="225"/>
      <c r="C19" s="91">
        <v>2</v>
      </c>
      <c r="D19" s="92">
        <v>152</v>
      </c>
      <c r="E19" s="93">
        <v>80</v>
      </c>
      <c r="F19" s="94">
        <v>2</v>
      </c>
      <c r="G19" s="95">
        <v>232</v>
      </c>
      <c r="H19" s="96">
        <v>1</v>
      </c>
      <c r="I19" s="90"/>
      <c r="J19" s="75"/>
      <c r="K19" s="224"/>
      <c r="L19" s="225"/>
      <c r="M19" s="91">
        <v>1</v>
      </c>
      <c r="N19" s="92">
        <v>145</v>
      </c>
      <c r="O19" s="93">
        <v>60</v>
      </c>
      <c r="P19" s="93">
        <v>4</v>
      </c>
      <c r="Q19" s="95">
        <v>205</v>
      </c>
      <c r="R19" s="96">
        <v>0</v>
      </c>
      <c r="S19" s="90"/>
    </row>
    <row r="20" spans="1:19" ht="9.75" customHeight="1">
      <c r="A20" s="226" t="s">
        <v>99</v>
      </c>
      <c r="B20" s="227"/>
      <c r="C20" s="97"/>
      <c r="D20" s="98"/>
      <c r="E20" s="98"/>
      <c r="F20" s="98"/>
      <c r="G20" s="99"/>
      <c r="H20" s="100"/>
      <c r="I20" s="101"/>
      <c r="J20" s="75"/>
      <c r="K20" s="226" t="s">
        <v>158</v>
      </c>
      <c r="L20" s="227"/>
      <c r="M20" s="97"/>
      <c r="N20" s="98"/>
      <c r="O20" s="98"/>
      <c r="P20" s="98"/>
      <c r="Q20" s="99"/>
      <c r="R20" s="100"/>
      <c r="S20" s="101"/>
    </row>
    <row r="21" spans="1:19" ht="9.75" customHeight="1" thickBot="1">
      <c r="A21" s="226"/>
      <c r="B21" s="227"/>
      <c r="C21" s="102"/>
      <c r="D21" s="103"/>
      <c r="E21" s="103"/>
      <c r="F21" s="103"/>
      <c r="G21" s="116"/>
      <c r="H21" s="105"/>
      <c r="I21" s="218">
        <v>0</v>
      </c>
      <c r="J21" s="75"/>
      <c r="K21" s="226"/>
      <c r="L21" s="227"/>
      <c r="M21" s="102"/>
      <c r="N21" s="103"/>
      <c r="O21" s="103"/>
      <c r="P21" s="103"/>
      <c r="Q21" s="116"/>
      <c r="R21" s="105"/>
      <c r="S21" s="218">
        <v>1</v>
      </c>
    </row>
    <row r="22" spans="1:19" ht="15.75" customHeight="1" thickBot="1">
      <c r="A22" s="220">
        <v>10387</v>
      </c>
      <c r="B22" s="221"/>
      <c r="C22" s="106" t="s">
        <v>18</v>
      </c>
      <c r="D22" s="107">
        <v>285</v>
      </c>
      <c r="E22" s="108">
        <v>131</v>
      </c>
      <c r="F22" s="109">
        <v>8</v>
      </c>
      <c r="G22" s="110">
        <v>416</v>
      </c>
      <c r="H22" s="27">
        <v>1</v>
      </c>
      <c r="I22" s="219"/>
      <c r="J22" s="75"/>
      <c r="K22" s="220">
        <v>2514</v>
      </c>
      <c r="L22" s="221"/>
      <c r="M22" s="106" t="s">
        <v>18</v>
      </c>
      <c r="N22" s="107">
        <v>299</v>
      </c>
      <c r="O22" s="108">
        <v>123</v>
      </c>
      <c r="P22" s="109">
        <v>6</v>
      </c>
      <c r="Q22" s="110">
        <v>422</v>
      </c>
      <c r="R22" s="27">
        <v>1</v>
      </c>
      <c r="S22" s="219"/>
    </row>
    <row r="23" spans="1:19" ht="12.75" customHeight="1" thickTop="1">
      <c r="A23" s="228" t="s">
        <v>159</v>
      </c>
      <c r="B23" s="229"/>
      <c r="C23" s="111">
        <v>1</v>
      </c>
      <c r="D23" s="112">
        <v>150</v>
      </c>
      <c r="E23" s="113">
        <v>71</v>
      </c>
      <c r="F23" s="114">
        <v>5</v>
      </c>
      <c r="G23" s="115">
        <v>221</v>
      </c>
      <c r="H23" s="89">
        <v>1</v>
      </c>
      <c r="I23" s="90"/>
      <c r="J23" s="75"/>
      <c r="K23" s="228" t="s">
        <v>160</v>
      </c>
      <c r="L23" s="229"/>
      <c r="M23" s="84">
        <v>2</v>
      </c>
      <c r="N23" s="112">
        <v>156</v>
      </c>
      <c r="O23" s="113">
        <v>53</v>
      </c>
      <c r="P23" s="113">
        <v>5</v>
      </c>
      <c r="Q23" s="115">
        <v>209</v>
      </c>
      <c r="R23" s="89">
        <v>0</v>
      </c>
      <c r="S23" s="90"/>
    </row>
    <row r="24" spans="1:19" ht="12.75" customHeight="1">
      <c r="A24" s="224"/>
      <c r="B24" s="225"/>
      <c r="C24" s="91">
        <v>2</v>
      </c>
      <c r="D24" s="92">
        <v>164</v>
      </c>
      <c r="E24" s="93">
        <v>72</v>
      </c>
      <c r="F24" s="94">
        <v>0</v>
      </c>
      <c r="G24" s="95">
        <v>236</v>
      </c>
      <c r="H24" s="96">
        <v>1</v>
      </c>
      <c r="I24" s="90"/>
      <c r="J24" s="75"/>
      <c r="K24" s="224"/>
      <c r="L24" s="225"/>
      <c r="M24" s="91">
        <v>1</v>
      </c>
      <c r="N24" s="92">
        <v>152</v>
      </c>
      <c r="O24" s="93">
        <v>53</v>
      </c>
      <c r="P24" s="93">
        <v>8</v>
      </c>
      <c r="Q24" s="95">
        <v>205</v>
      </c>
      <c r="R24" s="96">
        <v>0</v>
      </c>
      <c r="S24" s="90"/>
    </row>
    <row r="25" spans="1:19" ht="9.75" customHeight="1">
      <c r="A25" s="226" t="s">
        <v>111</v>
      </c>
      <c r="B25" s="227"/>
      <c r="C25" s="97"/>
      <c r="D25" s="98"/>
      <c r="E25" s="98"/>
      <c r="F25" s="98"/>
      <c r="G25" s="99"/>
      <c r="H25" s="100"/>
      <c r="I25" s="101"/>
      <c r="J25" s="75"/>
      <c r="K25" s="226" t="s">
        <v>161</v>
      </c>
      <c r="L25" s="227"/>
      <c r="M25" s="97"/>
      <c r="N25" s="98"/>
      <c r="O25" s="98"/>
      <c r="P25" s="98"/>
      <c r="Q25" s="99"/>
      <c r="R25" s="100"/>
      <c r="S25" s="101"/>
    </row>
    <row r="26" spans="1:19" ht="9.75" customHeight="1" thickBot="1">
      <c r="A26" s="226"/>
      <c r="B26" s="227"/>
      <c r="C26" s="102"/>
      <c r="D26" s="103"/>
      <c r="E26" s="103"/>
      <c r="F26" s="103"/>
      <c r="G26" s="116"/>
      <c r="H26" s="105"/>
      <c r="I26" s="218">
        <v>1</v>
      </c>
      <c r="J26" s="75"/>
      <c r="K26" s="226"/>
      <c r="L26" s="227"/>
      <c r="M26" s="102"/>
      <c r="N26" s="103"/>
      <c r="O26" s="103"/>
      <c r="P26" s="103"/>
      <c r="Q26" s="116"/>
      <c r="R26" s="105"/>
      <c r="S26" s="218">
        <v>0</v>
      </c>
    </row>
    <row r="27" spans="1:19" ht="15.75" customHeight="1" thickBot="1">
      <c r="A27" s="220">
        <v>5689</v>
      </c>
      <c r="B27" s="221"/>
      <c r="C27" s="106" t="s">
        <v>18</v>
      </c>
      <c r="D27" s="107">
        <v>314</v>
      </c>
      <c r="E27" s="108">
        <v>143</v>
      </c>
      <c r="F27" s="109">
        <v>5</v>
      </c>
      <c r="G27" s="110">
        <v>457</v>
      </c>
      <c r="H27" s="27">
        <v>2</v>
      </c>
      <c r="I27" s="219"/>
      <c r="J27" s="75"/>
      <c r="K27" s="220">
        <v>13269</v>
      </c>
      <c r="L27" s="221"/>
      <c r="M27" s="106" t="s">
        <v>18</v>
      </c>
      <c r="N27" s="107">
        <v>308</v>
      </c>
      <c r="O27" s="108">
        <v>106</v>
      </c>
      <c r="P27" s="109">
        <v>13</v>
      </c>
      <c r="Q27" s="110">
        <v>414</v>
      </c>
      <c r="R27" s="27">
        <v>0</v>
      </c>
      <c r="S27" s="219"/>
    </row>
    <row r="28" spans="1:19" ht="12.75" customHeight="1" thickTop="1">
      <c r="A28" s="228" t="s">
        <v>162</v>
      </c>
      <c r="B28" s="229"/>
      <c r="C28" s="111">
        <v>1</v>
      </c>
      <c r="D28" s="112">
        <v>132</v>
      </c>
      <c r="E28" s="113">
        <v>70</v>
      </c>
      <c r="F28" s="114">
        <v>3</v>
      </c>
      <c r="G28" s="115">
        <v>202</v>
      </c>
      <c r="H28" s="89">
        <v>0</v>
      </c>
      <c r="I28" s="90"/>
      <c r="J28" s="75"/>
      <c r="K28" s="228" t="s">
        <v>163</v>
      </c>
      <c r="L28" s="229"/>
      <c r="M28" s="84">
        <v>2</v>
      </c>
      <c r="N28" s="112">
        <v>152</v>
      </c>
      <c r="O28" s="113">
        <v>63</v>
      </c>
      <c r="P28" s="113">
        <v>2</v>
      </c>
      <c r="Q28" s="115">
        <v>215</v>
      </c>
      <c r="R28" s="89">
        <v>1</v>
      </c>
      <c r="S28" s="90"/>
    </row>
    <row r="29" spans="1:19" ht="12.75" customHeight="1">
      <c r="A29" s="224"/>
      <c r="B29" s="225"/>
      <c r="C29" s="91">
        <v>2</v>
      </c>
      <c r="D29" s="92">
        <v>161</v>
      </c>
      <c r="E29" s="93">
        <v>59</v>
      </c>
      <c r="F29" s="94">
        <v>3</v>
      </c>
      <c r="G29" s="95">
        <v>220</v>
      </c>
      <c r="H29" s="96">
        <v>0</v>
      </c>
      <c r="I29" s="90"/>
      <c r="J29" s="75"/>
      <c r="K29" s="224"/>
      <c r="L29" s="225"/>
      <c r="M29" s="91">
        <v>1</v>
      </c>
      <c r="N29" s="92">
        <v>138</v>
      </c>
      <c r="O29" s="93">
        <v>85</v>
      </c>
      <c r="P29" s="93">
        <v>5</v>
      </c>
      <c r="Q29" s="95">
        <v>223</v>
      </c>
      <c r="R29" s="96">
        <v>1</v>
      </c>
      <c r="S29" s="90"/>
    </row>
    <row r="30" spans="1:19" ht="9.75" customHeight="1">
      <c r="A30" s="226" t="s">
        <v>164</v>
      </c>
      <c r="B30" s="227"/>
      <c r="C30" s="97"/>
      <c r="D30" s="98"/>
      <c r="E30" s="98"/>
      <c r="F30" s="98"/>
      <c r="G30" s="99"/>
      <c r="H30" s="100"/>
      <c r="I30" s="101"/>
      <c r="J30" s="75"/>
      <c r="K30" s="226" t="s">
        <v>165</v>
      </c>
      <c r="L30" s="227"/>
      <c r="M30" s="97"/>
      <c r="N30" s="98"/>
      <c r="O30" s="98"/>
      <c r="P30" s="98"/>
      <c r="Q30" s="99"/>
      <c r="R30" s="100"/>
      <c r="S30" s="101"/>
    </row>
    <row r="31" spans="1:19" ht="9.75" customHeight="1" thickBot="1">
      <c r="A31" s="226"/>
      <c r="B31" s="227"/>
      <c r="C31" s="102"/>
      <c r="D31" s="103"/>
      <c r="E31" s="103"/>
      <c r="F31" s="103"/>
      <c r="G31" s="116"/>
      <c r="H31" s="105"/>
      <c r="I31" s="218">
        <v>0</v>
      </c>
      <c r="J31" s="75"/>
      <c r="K31" s="226"/>
      <c r="L31" s="227"/>
      <c r="M31" s="102"/>
      <c r="N31" s="103"/>
      <c r="O31" s="103"/>
      <c r="P31" s="103"/>
      <c r="Q31" s="116"/>
      <c r="R31" s="105"/>
      <c r="S31" s="218">
        <v>1</v>
      </c>
    </row>
    <row r="32" spans="1:19" ht="15.75" customHeight="1" thickBot="1">
      <c r="A32" s="220">
        <v>10041</v>
      </c>
      <c r="B32" s="221"/>
      <c r="C32" s="106" t="s">
        <v>18</v>
      </c>
      <c r="D32" s="107">
        <v>293</v>
      </c>
      <c r="E32" s="108">
        <v>129</v>
      </c>
      <c r="F32" s="109">
        <v>6</v>
      </c>
      <c r="G32" s="110">
        <v>422</v>
      </c>
      <c r="H32" s="27">
        <v>0</v>
      </c>
      <c r="I32" s="219"/>
      <c r="J32" s="75"/>
      <c r="K32" s="220">
        <v>14609</v>
      </c>
      <c r="L32" s="221"/>
      <c r="M32" s="106" t="s">
        <v>18</v>
      </c>
      <c r="N32" s="107">
        <v>290</v>
      </c>
      <c r="O32" s="108">
        <v>148</v>
      </c>
      <c r="P32" s="109">
        <v>7</v>
      </c>
      <c r="Q32" s="110">
        <v>438</v>
      </c>
      <c r="R32" s="27">
        <v>2</v>
      </c>
      <c r="S32" s="219"/>
    </row>
    <row r="33" spans="1:19" ht="12.75" customHeight="1" thickTop="1">
      <c r="A33" s="228" t="s">
        <v>156</v>
      </c>
      <c r="B33" s="229"/>
      <c r="C33" s="111">
        <v>1</v>
      </c>
      <c r="D33" s="112">
        <v>139</v>
      </c>
      <c r="E33" s="113">
        <v>79</v>
      </c>
      <c r="F33" s="114">
        <v>1</v>
      </c>
      <c r="G33" s="115">
        <v>218</v>
      </c>
      <c r="H33" s="89">
        <v>1</v>
      </c>
      <c r="I33" s="90"/>
      <c r="J33" s="75"/>
      <c r="K33" s="228" t="s">
        <v>166</v>
      </c>
      <c r="L33" s="229"/>
      <c r="M33" s="84">
        <v>2</v>
      </c>
      <c r="N33" s="112">
        <v>148</v>
      </c>
      <c r="O33" s="113">
        <v>53</v>
      </c>
      <c r="P33" s="113">
        <v>7</v>
      </c>
      <c r="Q33" s="115">
        <v>201</v>
      </c>
      <c r="R33" s="89">
        <v>0</v>
      </c>
      <c r="S33" s="90"/>
    </row>
    <row r="34" spans="1:19" ht="12.75" customHeight="1">
      <c r="A34" s="224"/>
      <c r="B34" s="225"/>
      <c r="C34" s="91">
        <v>2</v>
      </c>
      <c r="D34" s="92">
        <v>153</v>
      </c>
      <c r="E34" s="93">
        <v>54</v>
      </c>
      <c r="F34" s="94">
        <v>1</v>
      </c>
      <c r="G34" s="95">
        <v>207</v>
      </c>
      <c r="H34" s="96">
        <v>1</v>
      </c>
      <c r="I34" s="90"/>
      <c r="J34" s="75"/>
      <c r="K34" s="224"/>
      <c r="L34" s="225"/>
      <c r="M34" s="91">
        <v>1</v>
      </c>
      <c r="N34" s="92">
        <v>143</v>
      </c>
      <c r="O34" s="93">
        <v>30</v>
      </c>
      <c r="P34" s="93">
        <v>10</v>
      </c>
      <c r="Q34" s="95">
        <v>173</v>
      </c>
      <c r="R34" s="96">
        <v>0</v>
      </c>
      <c r="S34" s="90"/>
    </row>
    <row r="35" spans="1:19" ht="9.75" customHeight="1">
      <c r="A35" s="226" t="s">
        <v>167</v>
      </c>
      <c r="B35" s="227"/>
      <c r="C35" s="97"/>
      <c r="D35" s="98"/>
      <c r="E35" s="98"/>
      <c r="F35" s="98"/>
      <c r="G35" s="99"/>
      <c r="H35" s="100"/>
      <c r="I35" s="101"/>
      <c r="J35" s="75"/>
      <c r="K35" s="226" t="s">
        <v>99</v>
      </c>
      <c r="L35" s="227"/>
      <c r="M35" s="97"/>
      <c r="N35" s="98"/>
      <c r="O35" s="98"/>
      <c r="P35" s="98"/>
      <c r="Q35" s="99"/>
      <c r="R35" s="100"/>
      <c r="S35" s="101"/>
    </row>
    <row r="36" spans="1:19" ht="9.75" customHeight="1" thickBot="1">
      <c r="A36" s="226"/>
      <c r="B36" s="227"/>
      <c r="C36" s="102"/>
      <c r="D36" s="103"/>
      <c r="E36" s="103"/>
      <c r="F36" s="103"/>
      <c r="G36" s="116"/>
      <c r="H36" s="105"/>
      <c r="I36" s="218">
        <v>1</v>
      </c>
      <c r="J36" s="75"/>
      <c r="K36" s="226"/>
      <c r="L36" s="227"/>
      <c r="M36" s="102"/>
      <c r="N36" s="103"/>
      <c r="O36" s="103"/>
      <c r="P36" s="103"/>
      <c r="Q36" s="116"/>
      <c r="R36" s="105"/>
      <c r="S36" s="218">
        <v>0</v>
      </c>
    </row>
    <row r="37" spans="1:19" ht="15.75" customHeight="1" thickBot="1">
      <c r="A37" s="220">
        <v>893</v>
      </c>
      <c r="B37" s="221"/>
      <c r="C37" s="106" t="s">
        <v>18</v>
      </c>
      <c r="D37" s="107">
        <v>292</v>
      </c>
      <c r="E37" s="108">
        <v>133</v>
      </c>
      <c r="F37" s="109">
        <v>2</v>
      </c>
      <c r="G37" s="110">
        <v>425</v>
      </c>
      <c r="H37" s="27">
        <v>2</v>
      </c>
      <c r="I37" s="219"/>
      <c r="J37" s="75"/>
      <c r="K37" s="220">
        <v>14616</v>
      </c>
      <c r="L37" s="221"/>
      <c r="M37" s="106" t="s">
        <v>18</v>
      </c>
      <c r="N37" s="107">
        <v>291</v>
      </c>
      <c r="O37" s="108">
        <v>83</v>
      </c>
      <c r="P37" s="109">
        <v>17</v>
      </c>
      <c r="Q37" s="110">
        <v>374</v>
      </c>
      <c r="R37" s="27">
        <v>0</v>
      </c>
      <c r="S37" s="219"/>
    </row>
    <row r="38" spans="1:19" ht="4.5" customHeight="1" thickBot="1" thickTop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</row>
    <row r="39" spans="1:19" ht="19.5" customHeight="1" thickBot="1">
      <c r="A39" s="117">
        <v>6</v>
      </c>
      <c r="B39" s="118"/>
      <c r="C39" s="119" t="s">
        <v>42</v>
      </c>
      <c r="D39" s="120">
        <v>1768</v>
      </c>
      <c r="E39" s="121">
        <v>821</v>
      </c>
      <c r="F39" s="122">
        <v>35</v>
      </c>
      <c r="G39" s="123">
        <v>2589</v>
      </c>
      <c r="H39" s="123">
        <v>5.5</v>
      </c>
      <c r="I39" s="124">
        <v>0</v>
      </c>
      <c r="J39" s="75"/>
      <c r="K39" s="117">
        <v>6</v>
      </c>
      <c r="L39" s="118"/>
      <c r="M39" s="119" t="s">
        <v>42</v>
      </c>
      <c r="N39" s="120">
        <v>1811</v>
      </c>
      <c r="O39" s="121">
        <v>798</v>
      </c>
      <c r="P39" s="122">
        <v>49</v>
      </c>
      <c r="Q39" s="123">
        <v>2609</v>
      </c>
      <c r="R39" s="123">
        <v>6.5</v>
      </c>
      <c r="S39" s="124">
        <v>2</v>
      </c>
    </row>
    <row r="40" spans="1:19" ht="4.5" customHeight="1" thickBo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1:19" ht="21.75" customHeight="1" thickBot="1">
      <c r="A41" s="125"/>
      <c r="B41" s="126" t="s">
        <v>43</v>
      </c>
      <c r="C41" s="233"/>
      <c r="D41" s="233" t="s">
        <v>168</v>
      </c>
      <c r="E41" s="233"/>
      <c r="F41" s="75"/>
      <c r="G41" s="234" t="s">
        <v>46</v>
      </c>
      <c r="H41" s="235"/>
      <c r="I41" s="127">
        <v>2</v>
      </c>
      <c r="J41" s="75"/>
      <c r="K41" s="125"/>
      <c r="L41" s="126" t="s">
        <v>43</v>
      </c>
      <c r="M41" s="233" t="s">
        <v>169</v>
      </c>
      <c r="N41" s="233"/>
      <c r="O41" s="233"/>
      <c r="P41" s="75"/>
      <c r="Q41" s="234" t="s">
        <v>46</v>
      </c>
      <c r="R41" s="235"/>
      <c r="S41" s="127">
        <v>6</v>
      </c>
    </row>
    <row r="42" spans="1:19" ht="19.5" customHeight="1">
      <c r="A42" s="38"/>
      <c r="B42" s="39" t="s">
        <v>47</v>
      </c>
      <c r="C42" s="161"/>
      <c r="D42" s="161"/>
      <c r="E42" s="161"/>
      <c r="F42" s="128"/>
      <c r="G42" s="128"/>
      <c r="H42" s="128"/>
      <c r="I42" s="128"/>
      <c r="J42" s="128"/>
      <c r="K42" s="38"/>
      <c r="L42" s="39" t="s">
        <v>47</v>
      </c>
      <c r="M42" s="161"/>
      <c r="N42" s="161"/>
      <c r="O42" s="161"/>
      <c r="P42" s="129"/>
      <c r="Q42" s="130"/>
      <c r="R42" s="130"/>
      <c r="S42" s="130"/>
    </row>
    <row r="43" spans="1:19" ht="24.75" customHeight="1">
      <c r="A43" s="39" t="s">
        <v>48</v>
      </c>
      <c r="B43" s="39" t="s">
        <v>49</v>
      </c>
      <c r="C43" s="236"/>
      <c r="D43" s="236"/>
      <c r="E43" s="236"/>
      <c r="F43" s="236"/>
      <c r="G43" s="236"/>
      <c r="H43" s="236"/>
      <c r="I43" s="39"/>
      <c r="J43" s="39"/>
      <c r="K43" s="39" t="s">
        <v>50</v>
      </c>
      <c r="L43" s="237"/>
      <c r="M43" s="237"/>
      <c r="N43" s="1"/>
      <c r="O43" s="39" t="s">
        <v>47</v>
      </c>
      <c r="P43" s="162"/>
      <c r="Q43" s="162"/>
      <c r="R43" s="162"/>
      <c r="S43" s="162"/>
    </row>
    <row r="44" spans="1:19" ht="9.75" customHeight="1">
      <c r="A44" s="39"/>
      <c r="B44" s="39"/>
      <c r="C44" s="131"/>
      <c r="D44" s="131"/>
      <c r="E44" s="131"/>
      <c r="F44" s="131"/>
      <c r="G44" s="131"/>
      <c r="H44" s="131"/>
      <c r="I44" s="39"/>
      <c r="J44" s="39"/>
      <c r="K44" s="39"/>
      <c r="L44" s="132"/>
      <c r="M44" s="132"/>
      <c r="N44" s="1"/>
      <c r="O44" s="39"/>
      <c r="P44" s="131"/>
      <c r="Q44" s="131"/>
      <c r="R44" s="131"/>
      <c r="S44" s="131"/>
    </row>
    <row r="45" ht="30" customHeight="1">
      <c r="A45" s="133" t="s">
        <v>114</v>
      </c>
    </row>
    <row r="46" spans="2:11" ht="19.5" customHeight="1">
      <c r="B46" s="134" t="s">
        <v>115</v>
      </c>
      <c r="C46" s="238" t="s">
        <v>170</v>
      </c>
      <c r="D46" s="238"/>
      <c r="I46" s="134" t="s">
        <v>117</v>
      </c>
      <c r="J46" s="239"/>
      <c r="K46" s="239"/>
    </row>
    <row r="47" spans="2:19" ht="19.5" customHeight="1">
      <c r="B47" s="134" t="s">
        <v>118</v>
      </c>
      <c r="C47" s="230" t="s">
        <v>119</v>
      </c>
      <c r="D47" s="230"/>
      <c r="I47" s="134" t="s">
        <v>120</v>
      </c>
      <c r="J47" s="231"/>
      <c r="K47" s="231"/>
      <c r="P47" s="134" t="s">
        <v>121</v>
      </c>
      <c r="Q47" s="232"/>
      <c r="R47" s="232"/>
      <c r="S47" s="232"/>
    </row>
    <row r="48" ht="9.75" customHeight="1"/>
    <row r="49" spans="1:19" ht="15" customHeight="1">
      <c r="A49" s="240" t="s">
        <v>56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ht="90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140" t="s">
        <v>57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</row>
    <row r="53" spans="1:19" ht="6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18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18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18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18" customHeight="1">
      <c r="A57" s="62"/>
      <c r="B57" s="147"/>
      <c r="C57" s="148"/>
      <c r="D57" s="135"/>
      <c r="E57" s="147"/>
      <c r="F57" s="149"/>
      <c r="G57" s="149"/>
      <c r="H57" s="148"/>
      <c r="I57" s="135"/>
      <c r="J57" s="136"/>
      <c r="K57" s="64"/>
      <c r="L57" s="147"/>
      <c r="M57" s="148"/>
      <c r="N57" s="135"/>
      <c r="O57" s="147"/>
      <c r="P57" s="149"/>
      <c r="Q57" s="149"/>
      <c r="R57" s="148"/>
      <c r="S57" s="137"/>
    </row>
    <row r="58" spans="1:19" ht="18" customHeight="1">
      <c r="A58" s="62"/>
      <c r="B58" s="147"/>
      <c r="C58" s="148"/>
      <c r="D58" s="135"/>
      <c r="E58" s="147"/>
      <c r="F58" s="149"/>
      <c r="G58" s="149"/>
      <c r="H58" s="148"/>
      <c r="I58" s="135"/>
      <c r="J58" s="136"/>
      <c r="K58" s="64"/>
      <c r="L58" s="147"/>
      <c r="M58" s="148"/>
      <c r="N58" s="135"/>
      <c r="O58" s="147"/>
      <c r="P58" s="149"/>
      <c r="Q58" s="149"/>
      <c r="R58" s="148"/>
      <c r="S58" s="137"/>
    </row>
    <row r="59" spans="1:19" ht="11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3.75" customHeight="1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7"/>
      <c r="L60" s="44"/>
      <c r="M60" s="44"/>
      <c r="N60" s="44"/>
      <c r="O60" s="44"/>
      <c r="P60" s="44"/>
      <c r="Q60" s="44"/>
      <c r="R60" s="44"/>
      <c r="S60" s="44"/>
    </row>
    <row r="61" spans="1:19" ht="19.5" customHeight="1">
      <c r="A61" s="248" t="s">
        <v>63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</row>
    <row r="62" spans="1:19" ht="90" customHeight="1">
      <c r="A62" s="251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</row>
    <row r="63" ht="4.5" customHeight="1"/>
    <row r="64" spans="1:19" ht="15" customHeight="1">
      <c r="A64" s="240" t="s">
        <v>64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2"/>
    </row>
    <row r="65" spans="1:19" ht="90" customHeight="1">
      <c r="A65" s="243" t="s">
        <v>171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246" t="s">
        <v>122</v>
      </c>
      <c r="B66" s="246"/>
      <c r="C66" s="247"/>
      <c r="D66" s="247"/>
      <c r="E66" s="247"/>
      <c r="F66" s="247"/>
      <c r="G66" s="247"/>
      <c r="H66" s="247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05" t="s">
        <v>91</v>
      </c>
      <c r="C1" s="205"/>
      <c r="D1" s="207" t="s">
        <v>1</v>
      </c>
      <c r="E1" s="207"/>
      <c r="F1" s="207"/>
      <c r="G1" s="207"/>
      <c r="H1" s="207"/>
      <c r="I1" s="207"/>
      <c r="K1" s="73" t="s">
        <v>92</v>
      </c>
      <c r="L1" s="208" t="s">
        <v>172</v>
      </c>
      <c r="M1" s="208"/>
      <c r="N1" s="208"/>
      <c r="O1" s="209" t="s">
        <v>94</v>
      </c>
      <c r="P1" s="209"/>
      <c r="Q1" s="210">
        <v>43077</v>
      </c>
      <c r="R1" s="210"/>
      <c r="S1" s="210"/>
    </row>
    <row r="2" spans="2:3" ht="9.75" customHeight="1" thickBot="1">
      <c r="B2" s="206"/>
      <c r="C2" s="206"/>
    </row>
    <row r="3" spans="1:19" ht="18.75" thickBot="1">
      <c r="A3" s="74" t="s">
        <v>6</v>
      </c>
      <c r="B3" s="211" t="s">
        <v>173</v>
      </c>
      <c r="C3" s="212"/>
      <c r="D3" s="212"/>
      <c r="E3" s="212"/>
      <c r="F3" s="212"/>
      <c r="G3" s="212"/>
      <c r="H3" s="212"/>
      <c r="I3" s="213"/>
      <c r="J3" s="75"/>
      <c r="K3" s="74" t="s">
        <v>8</v>
      </c>
      <c r="L3" s="211" t="s">
        <v>174</v>
      </c>
      <c r="M3" s="212"/>
      <c r="N3" s="212"/>
      <c r="O3" s="212"/>
      <c r="P3" s="212"/>
      <c r="Q3" s="212"/>
      <c r="R3" s="212"/>
      <c r="S3" s="213"/>
    </row>
    <row r="4" spans="1:19" ht="4.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12.75" customHeight="1">
      <c r="A5" s="214" t="s">
        <v>10</v>
      </c>
      <c r="B5" s="215"/>
      <c r="C5" s="216" t="s">
        <v>11</v>
      </c>
      <c r="D5" s="200" t="s">
        <v>12</v>
      </c>
      <c r="E5" s="201"/>
      <c r="F5" s="201"/>
      <c r="G5" s="202"/>
      <c r="H5" s="76" t="s">
        <v>19</v>
      </c>
      <c r="I5" s="77" t="s">
        <v>13</v>
      </c>
      <c r="J5" s="75"/>
      <c r="K5" s="214" t="s">
        <v>10</v>
      </c>
      <c r="L5" s="215"/>
      <c r="M5" s="216" t="s">
        <v>11</v>
      </c>
      <c r="N5" s="200" t="s">
        <v>12</v>
      </c>
      <c r="O5" s="201"/>
      <c r="P5" s="201"/>
      <c r="Q5" s="202"/>
      <c r="R5" s="76" t="s">
        <v>19</v>
      </c>
      <c r="S5" s="77" t="s">
        <v>13</v>
      </c>
    </row>
    <row r="6" spans="1:19" ht="12.75" customHeight="1">
      <c r="A6" s="203" t="s">
        <v>14</v>
      </c>
      <c r="B6" s="204"/>
      <c r="C6" s="217"/>
      <c r="D6" s="78" t="s">
        <v>15</v>
      </c>
      <c r="E6" s="79" t="s">
        <v>16</v>
      </c>
      <c r="F6" s="79" t="s">
        <v>17</v>
      </c>
      <c r="G6" s="80" t="s">
        <v>18</v>
      </c>
      <c r="H6" s="81" t="s">
        <v>13</v>
      </c>
      <c r="I6" s="82" t="s">
        <v>20</v>
      </c>
      <c r="J6" s="75"/>
      <c r="K6" s="203" t="s">
        <v>14</v>
      </c>
      <c r="L6" s="204"/>
      <c r="M6" s="217"/>
      <c r="N6" s="78" t="s">
        <v>15</v>
      </c>
      <c r="O6" s="79" t="s">
        <v>16</v>
      </c>
      <c r="P6" s="79" t="s">
        <v>17</v>
      </c>
      <c r="Q6" s="80" t="s">
        <v>18</v>
      </c>
      <c r="R6" s="81" t="s">
        <v>13</v>
      </c>
      <c r="S6" s="82" t="s">
        <v>20</v>
      </c>
    </row>
    <row r="7" spans="1:19" ht="4.5" customHeight="1">
      <c r="A7" s="83"/>
      <c r="B7" s="83"/>
      <c r="C7" s="75"/>
      <c r="D7" s="75"/>
      <c r="E7" s="75"/>
      <c r="F7" s="75"/>
      <c r="G7" s="75"/>
      <c r="H7" s="75"/>
      <c r="I7" s="75"/>
      <c r="J7" s="75"/>
      <c r="K7" s="83"/>
      <c r="L7" s="83"/>
      <c r="M7" s="75"/>
      <c r="N7" s="75"/>
      <c r="O7" s="75"/>
      <c r="P7" s="75"/>
      <c r="Q7" s="75"/>
      <c r="R7" s="75"/>
      <c r="S7" s="75"/>
    </row>
    <row r="8" spans="1:19" ht="12.75" customHeight="1">
      <c r="A8" s="222" t="s">
        <v>175</v>
      </c>
      <c r="B8" s="223"/>
      <c r="C8" s="84">
        <v>1</v>
      </c>
      <c r="D8" s="85">
        <v>146</v>
      </c>
      <c r="E8" s="86">
        <v>63</v>
      </c>
      <c r="F8" s="87">
        <v>2</v>
      </c>
      <c r="G8" s="88">
        <v>209</v>
      </c>
      <c r="H8" s="89">
        <v>0</v>
      </c>
      <c r="I8" s="90"/>
      <c r="J8" s="75"/>
      <c r="K8" s="222" t="s">
        <v>176</v>
      </c>
      <c r="L8" s="223"/>
      <c r="M8" s="84">
        <v>2</v>
      </c>
      <c r="N8" s="85">
        <v>147</v>
      </c>
      <c r="O8" s="86">
        <v>67</v>
      </c>
      <c r="P8" s="86">
        <v>2</v>
      </c>
      <c r="Q8" s="88">
        <v>214</v>
      </c>
      <c r="R8" s="89">
        <v>1</v>
      </c>
      <c r="S8" s="90"/>
    </row>
    <row r="9" spans="1:19" ht="12.75" customHeight="1">
      <c r="A9" s="224"/>
      <c r="B9" s="225"/>
      <c r="C9" s="91">
        <v>2</v>
      </c>
      <c r="D9" s="92">
        <v>146</v>
      </c>
      <c r="E9" s="93">
        <v>53</v>
      </c>
      <c r="F9" s="94">
        <v>2</v>
      </c>
      <c r="G9" s="95">
        <v>199</v>
      </c>
      <c r="H9" s="96">
        <v>0</v>
      </c>
      <c r="I9" s="90"/>
      <c r="J9" s="75"/>
      <c r="K9" s="224"/>
      <c r="L9" s="225"/>
      <c r="M9" s="91">
        <v>1</v>
      </c>
      <c r="N9" s="92">
        <v>141</v>
      </c>
      <c r="O9" s="93">
        <v>60</v>
      </c>
      <c r="P9" s="93">
        <v>4</v>
      </c>
      <c r="Q9" s="95">
        <v>201</v>
      </c>
      <c r="R9" s="96">
        <v>1</v>
      </c>
      <c r="S9" s="90"/>
    </row>
    <row r="10" spans="1:19" ht="9.75" customHeight="1">
      <c r="A10" s="226" t="s">
        <v>81</v>
      </c>
      <c r="B10" s="227"/>
      <c r="C10" s="97"/>
      <c r="D10" s="98"/>
      <c r="E10" s="98"/>
      <c r="F10" s="98"/>
      <c r="G10" s="99"/>
      <c r="H10" s="100"/>
      <c r="I10" s="101"/>
      <c r="J10" s="75"/>
      <c r="K10" s="226" t="s">
        <v>177</v>
      </c>
      <c r="L10" s="227"/>
      <c r="M10" s="97"/>
      <c r="N10" s="98"/>
      <c r="O10" s="98"/>
      <c r="P10" s="98"/>
      <c r="Q10" s="99"/>
      <c r="R10" s="100"/>
      <c r="S10" s="101"/>
    </row>
    <row r="11" spans="1:19" ht="9.75" customHeight="1" thickBot="1">
      <c r="A11" s="226"/>
      <c r="B11" s="227"/>
      <c r="C11" s="102"/>
      <c r="D11" s="103"/>
      <c r="E11" s="103"/>
      <c r="F11" s="103"/>
      <c r="G11" s="104"/>
      <c r="H11" s="105"/>
      <c r="I11" s="218">
        <v>0</v>
      </c>
      <c r="J11" s="75"/>
      <c r="K11" s="226"/>
      <c r="L11" s="227"/>
      <c r="M11" s="102"/>
      <c r="N11" s="103"/>
      <c r="O11" s="103"/>
      <c r="P11" s="103"/>
      <c r="Q11" s="104"/>
      <c r="R11" s="105"/>
      <c r="S11" s="218">
        <v>1</v>
      </c>
    </row>
    <row r="12" spans="1:19" ht="15.75" customHeight="1" thickBot="1">
      <c r="A12" s="220">
        <v>5804</v>
      </c>
      <c r="B12" s="221"/>
      <c r="C12" s="106" t="s">
        <v>18</v>
      </c>
      <c r="D12" s="107">
        <v>292</v>
      </c>
      <c r="E12" s="108">
        <v>116</v>
      </c>
      <c r="F12" s="109">
        <v>4</v>
      </c>
      <c r="G12" s="110">
        <v>408</v>
      </c>
      <c r="H12" s="27">
        <v>0</v>
      </c>
      <c r="I12" s="219"/>
      <c r="J12" s="75"/>
      <c r="K12" s="220">
        <v>955</v>
      </c>
      <c r="L12" s="221"/>
      <c r="M12" s="106" t="s">
        <v>18</v>
      </c>
      <c r="N12" s="107">
        <v>288</v>
      </c>
      <c r="O12" s="108">
        <v>127</v>
      </c>
      <c r="P12" s="109">
        <v>6</v>
      </c>
      <c r="Q12" s="110">
        <v>415</v>
      </c>
      <c r="R12" s="27">
        <v>2</v>
      </c>
      <c r="S12" s="219"/>
    </row>
    <row r="13" spans="1:19" ht="12.75" customHeight="1" thickTop="1">
      <c r="A13" s="228" t="s">
        <v>178</v>
      </c>
      <c r="B13" s="229"/>
      <c r="C13" s="111">
        <v>1</v>
      </c>
      <c r="D13" s="112">
        <v>126</v>
      </c>
      <c r="E13" s="113">
        <v>60</v>
      </c>
      <c r="F13" s="114">
        <v>4</v>
      </c>
      <c r="G13" s="115">
        <v>186</v>
      </c>
      <c r="H13" s="89">
        <v>0</v>
      </c>
      <c r="I13" s="90"/>
      <c r="J13" s="75"/>
      <c r="K13" s="228" t="s">
        <v>179</v>
      </c>
      <c r="L13" s="229"/>
      <c r="M13" s="84">
        <v>2</v>
      </c>
      <c r="N13" s="112">
        <v>150</v>
      </c>
      <c r="O13" s="113">
        <v>52</v>
      </c>
      <c r="P13" s="113">
        <v>8</v>
      </c>
      <c r="Q13" s="115">
        <v>202</v>
      </c>
      <c r="R13" s="89">
        <v>1</v>
      </c>
      <c r="S13" s="90"/>
    </row>
    <row r="14" spans="1:19" ht="12.75" customHeight="1">
      <c r="A14" s="224"/>
      <c r="B14" s="225"/>
      <c r="C14" s="91">
        <v>2</v>
      </c>
      <c r="D14" s="92">
        <v>144</v>
      </c>
      <c r="E14" s="93">
        <v>71</v>
      </c>
      <c r="F14" s="94">
        <v>1</v>
      </c>
      <c r="G14" s="95">
        <v>215</v>
      </c>
      <c r="H14" s="96">
        <v>1</v>
      </c>
      <c r="I14" s="90"/>
      <c r="J14" s="75"/>
      <c r="K14" s="224"/>
      <c r="L14" s="225"/>
      <c r="M14" s="91">
        <v>1</v>
      </c>
      <c r="N14" s="92">
        <v>152</v>
      </c>
      <c r="O14" s="93">
        <v>48</v>
      </c>
      <c r="P14" s="93">
        <v>2</v>
      </c>
      <c r="Q14" s="95">
        <v>200</v>
      </c>
      <c r="R14" s="96">
        <v>0</v>
      </c>
      <c r="S14" s="90"/>
    </row>
    <row r="15" spans="1:19" ht="9.75" customHeight="1">
      <c r="A15" s="226" t="s">
        <v>74</v>
      </c>
      <c r="B15" s="227"/>
      <c r="C15" s="97"/>
      <c r="D15" s="98"/>
      <c r="E15" s="98"/>
      <c r="F15" s="98"/>
      <c r="G15" s="99"/>
      <c r="H15" s="100"/>
      <c r="I15" s="101"/>
      <c r="J15" s="75"/>
      <c r="K15" s="226" t="s">
        <v>177</v>
      </c>
      <c r="L15" s="227"/>
      <c r="M15" s="97"/>
      <c r="N15" s="98"/>
      <c r="O15" s="98"/>
      <c r="P15" s="98"/>
      <c r="Q15" s="99"/>
      <c r="R15" s="100"/>
      <c r="S15" s="101"/>
    </row>
    <row r="16" spans="1:19" ht="9.75" customHeight="1" thickBot="1">
      <c r="A16" s="226"/>
      <c r="B16" s="227"/>
      <c r="C16" s="102"/>
      <c r="D16" s="103"/>
      <c r="E16" s="103"/>
      <c r="F16" s="103"/>
      <c r="G16" s="116"/>
      <c r="H16" s="105"/>
      <c r="I16" s="218">
        <v>0</v>
      </c>
      <c r="J16" s="75"/>
      <c r="K16" s="226"/>
      <c r="L16" s="227"/>
      <c r="M16" s="102"/>
      <c r="N16" s="103"/>
      <c r="O16" s="103"/>
      <c r="P16" s="103"/>
      <c r="Q16" s="116"/>
      <c r="R16" s="105"/>
      <c r="S16" s="218">
        <v>1</v>
      </c>
    </row>
    <row r="17" spans="1:19" ht="15.75" customHeight="1" thickBot="1">
      <c r="A17" s="220">
        <v>6087</v>
      </c>
      <c r="B17" s="221"/>
      <c r="C17" s="106" t="s">
        <v>18</v>
      </c>
      <c r="D17" s="107">
        <v>270</v>
      </c>
      <c r="E17" s="108">
        <v>131</v>
      </c>
      <c r="F17" s="109">
        <v>5</v>
      </c>
      <c r="G17" s="110">
        <v>401</v>
      </c>
      <c r="H17" s="27">
        <v>1</v>
      </c>
      <c r="I17" s="219"/>
      <c r="J17" s="75"/>
      <c r="K17" s="220">
        <v>13557</v>
      </c>
      <c r="L17" s="221"/>
      <c r="M17" s="106" t="s">
        <v>18</v>
      </c>
      <c r="N17" s="107">
        <v>302</v>
      </c>
      <c r="O17" s="108">
        <v>100</v>
      </c>
      <c r="P17" s="109">
        <v>10</v>
      </c>
      <c r="Q17" s="110">
        <v>402</v>
      </c>
      <c r="R17" s="27">
        <v>1</v>
      </c>
      <c r="S17" s="219"/>
    </row>
    <row r="18" spans="1:19" ht="12.75" customHeight="1" thickTop="1">
      <c r="A18" s="228" t="s">
        <v>180</v>
      </c>
      <c r="B18" s="229"/>
      <c r="C18" s="111">
        <v>1</v>
      </c>
      <c r="D18" s="112">
        <v>156</v>
      </c>
      <c r="E18" s="113">
        <v>61</v>
      </c>
      <c r="F18" s="114">
        <v>4</v>
      </c>
      <c r="G18" s="115">
        <v>217</v>
      </c>
      <c r="H18" s="89">
        <v>1</v>
      </c>
      <c r="I18" s="90"/>
      <c r="J18" s="75"/>
      <c r="K18" s="228" t="s">
        <v>181</v>
      </c>
      <c r="L18" s="229"/>
      <c r="M18" s="84">
        <v>2</v>
      </c>
      <c r="N18" s="112">
        <v>148</v>
      </c>
      <c r="O18" s="113">
        <v>35</v>
      </c>
      <c r="P18" s="113">
        <v>10</v>
      </c>
      <c r="Q18" s="115">
        <v>183</v>
      </c>
      <c r="R18" s="89">
        <v>0</v>
      </c>
      <c r="S18" s="90"/>
    </row>
    <row r="19" spans="1:19" ht="12.75" customHeight="1">
      <c r="A19" s="224"/>
      <c r="B19" s="225"/>
      <c r="C19" s="91">
        <v>2</v>
      </c>
      <c r="D19" s="92">
        <v>142</v>
      </c>
      <c r="E19" s="93">
        <v>70</v>
      </c>
      <c r="F19" s="94">
        <v>5</v>
      </c>
      <c r="G19" s="95">
        <v>212</v>
      </c>
      <c r="H19" s="96">
        <v>1</v>
      </c>
      <c r="I19" s="90"/>
      <c r="J19" s="75"/>
      <c r="K19" s="224"/>
      <c r="L19" s="225"/>
      <c r="M19" s="91">
        <v>1</v>
      </c>
      <c r="N19" s="92">
        <v>124</v>
      </c>
      <c r="O19" s="93">
        <v>62</v>
      </c>
      <c r="P19" s="93">
        <v>6</v>
      </c>
      <c r="Q19" s="95">
        <v>186</v>
      </c>
      <c r="R19" s="96">
        <v>0</v>
      </c>
      <c r="S19" s="90"/>
    </row>
    <row r="20" spans="1:19" ht="9.75" customHeight="1">
      <c r="A20" s="226" t="s">
        <v>40</v>
      </c>
      <c r="B20" s="227"/>
      <c r="C20" s="97"/>
      <c r="D20" s="98"/>
      <c r="E20" s="98"/>
      <c r="F20" s="98"/>
      <c r="G20" s="99"/>
      <c r="H20" s="100"/>
      <c r="I20" s="101"/>
      <c r="J20" s="75"/>
      <c r="K20" s="226" t="s">
        <v>182</v>
      </c>
      <c r="L20" s="227"/>
      <c r="M20" s="97"/>
      <c r="N20" s="98"/>
      <c r="O20" s="98"/>
      <c r="P20" s="98"/>
      <c r="Q20" s="99"/>
      <c r="R20" s="100"/>
      <c r="S20" s="101"/>
    </row>
    <row r="21" spans="1:19" ht="9.75" customHeight="1" thickBot="1">
      <c r="A21" s="226"/>
      <c r="B21" s="227"/>
      <c r="C21" s="102"/>
      <c r="D21" s="103"/>
      <c r="E21" s="103"/>
      <c r="F21" s="103"/>
      <c r="G21" s="116"/>
      <c r="H21" s="105"/>
      <c r="I21" s="218">
        <v>1</v>
      </c>
      <c r="J21" s="75"/>
      <c r="K21" s="226"/>
      <c r="L21" s="227"/>
      <c r="M21" s="102"/>
      <c r="N21" s="103"/>
      <c r="O21" s="103"/>
      <c r="P21" s="103"/>
      <c r="Q21" s="116"/>
      <c r="R21" s="105"/>
      <c r="S21" s="218">
        <v>0</v>
      </c>
    </row>
    <row r="22" spans="1:19" ht="15.75" customHeight="1" thickBot="1">
      <c r="A22" s="220">
        <v>5800</v>
      </c>
      <c r="B22" s="221"/>
      <c r="C22" s="106" t="s">
        <v>18</v>
      </c>
      <c r="D22" s="107">
        <v>298</v>
      </c>
      <c r="E22" s="108">
        <v>131</v>
      </c>
      <c r="F22" s="109">
        <v>9</v>
      </c>
      <c r="G22" s="110">
        <v>429</v>
      </c>
      <c r="H22" s="27">
        <v>2</v>
      </c>
      <c r="I22" s="219"/>
      <c r="J22" s="75"/>
      <c r="K22" s="220">
        <v>24837</v>
      </c>
      <c r="L22" s="221"/>
      <c r="M22" s="106" t="s">
        <v>18</v>
      </c>
      <c r="N22" s="107">
        <v>272</v>
      </c>
      <c r="O22" s="108">
        <v>97</v>
      </c>
      <c r="P22" s="109">
        <v>16</v>
      </c>
      <c r="Q22" s="110">
        <v>369</v>
      </c>
      <c r="R22" s="27">
        <v>0</v>
      </c>
      <c r="S22" s="219"/>
    </row>
    <row r="23" spans="1:19" ht="12.75" customHeight="1" thickTop="1">
      <c r="A23" s="228" t="s">
        <v>183</v>
      </c>
      <c r="B23" s="229"/>
      <c r="C23" s="111">
        <v>1</v>
      </c>
      <c r="D23" s="112">
        <v>159</v>
      </c>
      <c r="E23" s="113">
        <v>63</v>
      </c>
      <c r="F23" s="114">
        <v>4</v>
      </c>
      <c r="G23" s="115">
        <v>222</v>
      </c>
      <c r="H23" s="89">
        <v>1</v>
      </c>
      <c r="I23" s="90"/>
      <c r="J23" s="75"/>
      <c r="K23" s="228" t="s">
        <v>184</v>
      </c>
      <c r="L23" s="229"/>
      <c r="M23" s="84">
        <v>2</v>
      </c>
      <c r="N23" s="112">
        <v>158</v>
      </c>
      <c r="O23" s="113">
        <v>45</v>
      </c>
      <c r="P23" s="113">
        <v>4</v>
      </c>
      <c r="Q23" s="115">
        <v>203</v>
      </c>
      <c r="R23" s="89">
        <v>0</v>
      </c>
      <c r="S23" s="90"/>
    </row>
    <row r="24" spans="1:19" ht="12.75" customHeight="1">
      <c r="A24" s="224"/>
      <c r="B24" s="225"/>
      <c r="C24" s="91">
        <v>2</v>
      </c>
      <c r="D24" s="92">
        <v>133</v>
      </c>
      <c r="E24" s="93">
        <v>63</v>
      </c>
      <c r="F24" s="94">
        <v>0</v>
      </c>
      <c r="G24" s="95">
        <v>196</v>
      </c>
      <c r="H24" s="96">
        <v>0</v>
      </c>
      <c r="I24" s="90"/>
      <c r="J24" s="75"/>
      <c r="K24" s="224"/>
      <c r="L24" s="225"/>
      <c r="M24" s="91">
        <v>1</v>
      </c>
      <c r="N24" s="92">
        <v>139</v>
      </c>
      <c r="O24" s="93">
        <v>62</v>
      </c>
      <c r="P24" s="93">
        <v>1</v>
      </c>
      <c r="Q24" s="95">
        <v>201</v>
      </c>
      <c r="R24" s="96">
        <v>1</v>
      </c>
      <c r="S24" s="90"/>
    </row>
    <row r="25" spans="1:19" ht="9.75" customHeight="1">
      <c r="A25" s="226" t="s">
        <v>185</v>
      </c>
      <c r="B25" s="227"/>
      <c r="C25" s="97"/>
      <c r="D25" s="98"/>
      <c r="E25" s="98"/>
      <c r="F25" s="98"/>
      <c r="G25" s="99"/>
      <c r="H25" s="100"/>
      <c r="I25" s="101"/>
      <c r="J25" s="75"/>
      <c r="K25" s="226" t="s">
        <v>186</v>
      </c>
      <c r="L25" s="227"/>
      <c r="M25" s="97"/>
      <c r="N25" s="98"/>
      <c r="O25" s="98"/>
      <c r="P25" s="98"/>
      <c r="Q25" s="99"/>
      <c r="R25" s="100"/>
      <c r="S25" s="101"/>
    </row>
    <row r="26" spans="1:19" ht="9.75" customHeight="1" thickBot="1">
      <c r="A26" s="226"/>
      <c r="B26" s="227"/>
      <c r="C26" s="102"/>
      <c r="D26" s="103"/>
      <c r="E26" s="103"/>
      <c r="F26" s="103"/>
      <c r="G26" s="116"/>
      <c r="H26" s="105"/>
      <c r="I26" s="218">
        <v>1</v>
      </c>
      <c r="J26" s="75"/>
      <c r="K26" s="226"/>
      <c r="L26" s="227"/>
      <c r="M26" s="102"/>
      <c r="N26" s="103"/>
      <c r="O26" s="103"/>
      <c r="P26" s="103"/>
      <c r="Q26" s="116"/>
      <c r="R26" s="105"/>
      <c r="S26" s="218">
        <v>0</v>
      </c>
    </row>
    <row r="27" spans="1:19" ht="15.75" customHeight="1" thickBot="1">
      <c r="A27" s="220">
        <v>20146</v>
      </c>
      <c r="B27" s="221"/>
      <c r="C27" s="106" t="s">
        <v>18</v>
      </c>
      <c r="D27" s="107">
        <v>292</v>
      </c>
      <c r="E27" s="108">
        <v>126</v>
      </c>
      <c r="F27" s="109">
        <v>4</v>
      </c>
      <c r="G27" s="110">
        <v>418</v>
      </c>
      <c r="H27" s="27">
        <v>1</v>
      </c>
      <c r="I27" s="219"/>
      <c r="J27" s="75"/>
      <c r="K27" s="220">
        <v>1089</v>
      </c>
      <c r="L27" s="221"/>
      <c r="M27" s="106" t="s">
        <v>18</v>
      </c>
      <c r="N27" s="107">
        <v>297</v>
      </c>
      <c r="O27" s="108">
        <v>107</v>
      </c>
      <c r="P27" s="109">
        <v>5</v>
      </c>
      <c r="Q27" s="110">
        <v>404</v>
      </c>
      <c r="R27" s="27">
        <v>1</v>
      </c>
      <c r="S27" s="219"/>
    </row>
    <row r="28" spans="1:19" ht="12.75" customHeight="1" thickTop="1">
      <c r="A28" s="228" t="s">
        <v>187</v>
      </c>
      <c r="B28" s="229"/>
      <c r="C28" s="111">
        <v>1</v>
      </c>
      <c r="D28" s="112">
        <v>136</v>
      </c>
      <c r="E28" s="113">
        <v>54</v>
      </c>
      <c r="F28" s="114">
        <v>4</v>
      </c>
      <c r="G28" s="115">
        <v>190</v>
      </c>
      <c r="H28" s="89">
        <v>0</v>
      </c>
      <c r="I28" s="90"/>
      <c r="J28" s="75"/>
      <c r="K28" s="228" t="s">
        <v>188</v>
      </c>
      <c r="L28" s="229"/>
      <c r="M28" s="84">
        <v>2</v>
      </c>
      <c r="N28" s="112">
        <v>170</v>
      </c>
      <c r="O28" s="113">
        <v>81</v>
      </c>
      <c r="P28" s="113">
        <v>0</v>
      </c>
      <c r="Q28" s="115">
        <v>251</v>
      </c>
      <c r="R28" s="89">
        <v>1</v>
      </c>
      <c r="S28" s="90"/>
    </row>
    <row r="29" spans="1:19" ht="12.75" customHeight="1">
      <c r="A29" s="224"/>
      <c r="B29" s="225"/>
      <c r="C29" s="91">
        <v>2</v>
      </c>
      <c r="D29" s="92">
        <v>157</v>
      </c>
      <c r="E29" s="93">
        <v>69</v>
      </c>
      <c r="F29" s="94">
        <v>1</v>
      </c>
      <c r="G29" s="95">
        <v>226</v>
      </c>
      <c r="H29" s="96">
        <v>1</v>
      </c>
      <c r="I29" s="90"/>
      <c r="J29" s="75"/>
      <c r="K29" s="224"/>
      <c r="L29" s="225"/>
      <c r="M29" s="91">
        <v>1</v>
      </c>
      <c r="N29" s="92">
        <v>144</v>
      </c>
      <c r="O29" s="93">
        <v>63</v>
      </c>
      <c r="P29" s="93">
        <v>3</v>
      </c>
      <c r="Q29" s="95">
        <v>207</v>
      </c>
      <c r="R29" s="96">
        <v>0</v>
      </c>
      <c r="S29" s="90"/>
    </row>
    <row r="30" spans="1:19" ht="9.75" customHeight="1">
      <c r="A30" s="226" t="s">
        <v>88</v>
      </c>
      <c r="B30" s="227"/>
      <c r="C30" s="97"/>
      <c r="D30" s="98"/>
      <c r="E30" s="98"/>
      <c r="F30" s="98"/>
      <c r="G30" s="99"/>
      <c r="H30" s="100"/>
      <c r="I30" s="101"/>
      <c r="J30" s="75"/>
      <c r="K30" s="226" t="s">
        <v>158</v>
      </c>
      <c r="L30" s="227"/>
      <c r="M30" s="97"/>
      <c r="N30" s="98"/>
      <c r="O30" s="98"/>
      <c r="P30" s="98"/>
      <c r="Q30" s="99"/>
      <c r="R30" s="100"/>
      <c r="S30" s="101"/>
    </row>
    <row r="31" spans="1:19" ht="9.75" customHeight="1" thickBot="1">
      <c r="A31" s="226"/>
      <c r="B31" s="227"/>
      <c r="C31" s="102"/>
      <c r="D31" s="103"/>
      <c r="E31" s="103"/>
      <c r="F31" s="103"/>
      <c r="G31" s="116"/>
      <c r="H31" s="105"/>
      <c r="I31" s="218">
        <v>0</v>
      </c>
      <c r="J31" s="75"/>
      <c r="K31" s="226"/>
      <c r="L31" s="227"/>
      <c r="M31" s="102"/>
      <c r="N31" s="103"/>
      <c r="O31" s="103"/>
      <c r="P31" s="103"/>
      <c r="Q31" s="116"/>
      <c r="R31" s="105"/>
      <c r="S31" s="218">
        <v>1</v>
      </c>
    </row>
    <row r="32" spans="1:19" ht="15.75" customHeight="1" thickBot="1">
      <c r="A32" s="220">
        <v>11350</v>
      </c>
      <c r="B32" s="221"/>
      <c r="C32" s="106" t="s">
        <v>18</v>
      </c>
      <c r="D32" s="107">
        <v>293</v>
      </c>
      <c r="E32" s="108">
        <v>123</v>
      </c>
      <c r="F32" s="109">
        <v>5</v>
      </c>
      <c r="G32" s="110">
        <v>416</v>
      </c>
      <c r="H32" s="27">
        <v>1</v>
      </c>
      <c r="I32" s="219"/>
      <c r="J32" s="75"/>
      <c r="K32" s="220">
        <v>924</v>
      </c>
      <c r="L32" s="221"/>
      <c r="M32" s="106" t="s">
        <v>18</v>
      </c>
      <c r="N32" s="107">
        <v>314</v>
      </c>
      <c r="O32" s="108">
        <v>144</v>
      </c>
      <c r="P32" s="109">
        <v>3</v>
      </c>
      <c r="Q32" s="110">
        <v>458</v>
      </c>
      <c r="R32" s="27">
        <v>1</v>
      </c>
      <c r="S32" s="219"/>
    </row>
    <row r="33" spans="1:19" ht="12.75" customHeight="1" thickTop="1">
      <c r="A33" s="228" t="s">
        <v>189</v>
      </c>
      <c r="B33" s="229"/>
      <c r="C33" s="111">
        <v>1</v>
      </c>
      <c r="D33" s="112">
        <v>161</v>
      </c>
      <c r="E33" s="113">
        <v>53</v>
      </c>
      <c r="F33" s="114">
        <v>6</v>
      </c>
      <c r="G33" s="115">
        <v>214</v>
      </c>
      <c r="H33" s="89">
        <v>1</v>
      </c>
      <c r="I33" s="90"/>
      <c r="J33" s="75"/>
      <c r="K33" s="228" t="s">
        <v>190</v>
      </c>
      <c r="L33" s="229"/>
      <c r="M33" s="84">
        <v>2</v>
      </c>
      <c r="N33" s="112">
        <v>151</v>
      </c>
      <c r="O33" s="113">
        <v>44</v>
      </c>
      <c r="P33" s="113">
        <v>6</v>
      </c>
      <c r="Q33" s="115">
        <v>195</v>
      </c>
      <c r="R33" s="89">
        <v>0</v>
      </c>
      <c r="S33" s="90"/>
    </row>
    <row r="34" spans="1:19" ht="12.75" customHeight="1">
      <c r="A34" s="224"/>
      <c r="B34" s="225"/>
      <c r="C34" s="91">
        <v>2</v>
      </c>
      <c r="D34" s="92">
        <v>127</v>
      </c>
      <c r="E34" s="93">
        <v>70</v>
      </c>
      <c r="F34" s="94">
        <v>0</v>
      </c>
      <c r="G34" s="95">
        <v>197</v>
      </c>
      <c r="H34" s="96">
        <v>0</v>
      </c>
      <c r="I34" s="90"/>
      <c r="J34" s="75"/>
      <c r="K34" s="224"/>
      <c r="L34" s="225"/>
      <c r="M34" s="91">
        <v>1</v>
      </c>
      <c r="N34" s="92">
        <v>149</v>
      </c>
      <c r="O34" s="93">
        <v>70</v>
      </c>
      <c r="P34" s="93">
        <v>5</v>
      </c>
      <c r="Q34" s="95">
        <v>219</v>
      </c>
      <c r="R34" s="96">
        <v>1</v>
      </c>
      <c r="S34" s="90"/>
    </row>
    <row r="35" spans="1:19" ht="9.75" customHeight="1">
      <c r="A35" s="226" t="s">
        <v>75</v>
      </c>
      <c r="B35" s="227"/>
      <c r="C35" s="97"/>
      <c r="D35" s="98"/>
      <c r="E35" s="98"/>
      <c r="F35" s="98"/>
      <c r="G35" s="99"/>
      <c r="H35" s="100"/>
      <c r="I35" s="101"/>
      <c r="J35" s="75"/>
      <c r="K35" s="226" t="s">
        <v>191</v>
      </c>
      <c r="L35" s="227"/>
      <c r="M35" s="97"/>
      <c r="N35" s="98"/>
      <c r="O35" s="98"/>
      <c r="P35" s="98"/>
      <c r="Q35" s="99"/>
      <c r="R35" s="100"/>
      <c r="S35" s="101"/>
    </row>
    <row r="36" spans="1:19" ht="9.75" customHeight="1" thickBot="1">
      <c r="A36" s="226"/>
      <c r="B36" s="227"/>
      <c r="C36" s="102"/>
      <c r="D36" s="103"/>
      <c r="E36" s="103"/>
      <c r="F36" s="103"/>
      <c r="G36" s="116"/>
      <c r="H36" s="105"/>
      <c r="I36" s="218">
        <v>0</v>
      </c>
      <c r="J36" s="75"/>
      <c r="K36" s="226"/>
      <c r="L36" s="227"/>
      <c r="M36" s="102"/>
      <c r="N36" s="103"/>
      <c r="O36" s="103"/>
      <c r="P36" s="103"/>
      <c r="Q36" s="116"/>
      <c r="R36" s="105"/>
      <c r="S36" s="218">
        <v>1</v>
      </c>
    </row>
    <row r="37" spans="1:19" ht="15.75" customHeight="1" thickBot="1">
      <c r="A37" s="220">
        <v>1297</v>
      </c>
      <c r="B37" s="221"/>
      <c r="C37" s="106" t="s">
        <v>18</v>
      </c>
      <c r="D37" s="107">
        <v>288</v>
      </c>
      <c r="E37" s="108">
        <v>123</v>
      </c>
      <c r="F37" s="109">
        <v>6</v>
      </c>
      <c r="G37" s="110">
        <v>411</v>
      </c>
      <c r="H37" s="27">
        <v>1</v>
      </c>
      <c r="I37" s="219"/>
      <c r="J37" s="75"/>
      <c r="K37" s="220">
        <v>5243</v>
      </c>
      <c r="L37" s="221"/>
      <c r="M37" s="106" t="s">
        <v>18</v>
      </c>
      <c r="N37" s="107">
        <v>300</v>
      </c>
      <c r="O37" s="108">
        <v>114</v>
      </c>
      <c r="P37" s="109">
        <v>11</v>
      </c>
      <c r="Q37" s="110">
        <v>414</v>
      </c>
      <c r="R37" s="27">
        <v>1</v>
      </c>
      <c r="S37" s="219"/>
    </row>
    <row r="38" spans="1:19" ht="4.5" customHeight="1" thickBot="1" thickTop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</row>
    <row r="39" spans="1:19" ht="19.5" customHeight="1" thickBot="1">
      <c r="A39" s="117">
        <v>6</v>
      </c>
      <c r="B39" s="118"/>
      <c r="C39" s="119" t="s">
        <v>42</v>
      </c>
      <c r="D39" s="120">
        <v>1733</v>
      </c>
      <c r="E39" s="121">
        <v>750</v>
      </c>
      <c r="F39" s="122">
        <v>33</v>
      </c>
      <c r="G39" s="123">
        <v>2483</v>
      </c>
      <c r="H39" s="123">
        <v>6</v>
      </c>
      <c r="I39" s="124">
        <v>2</v>
      </c>
      <c r="J39" s="75"/>
      <c r="K39" s="117">
        <v>6</v>
      </c>
      <c r="L39" s="118"/>
      <c r="M39" s="119" t="s">
        <v>42</v>
      </c>
      <c r="N39" s="120">
        <v>1773</v>
      </c>
      <c r="O39" s="121">
        <v>689</v>
      </c>
      <c r="P39" s="122">
        <v>51</v>
      </c>
      <c r="Q39" s="123">
        <v>2462</v>
      </c>
      <c r="R39" s="123">
        <v>6</v>
      </c>
      <c r="S39" s="124">
        <v>0</v>
      </c>
    </row>
    <row r="40" spans="1:19" ht="4.5" customHeight="1" thickBo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  <row r="41" spans="1:19" ht="21.75" customHeight="1" thickBot="1">
      <c r="A41" s="125"/>
      <c r="B41" s="126" t="s">
        <v>43</v>
      </c>
      <c r="C41" s="233"/>
      <c r="D41" s="233"/>
      <c r="E41" s="233"/>
      <c r="F41" s="75"/>
      <c r="G41" s="234" t="s">
        <v>46</v>
      </c>
      <c r="H41" s="235"/>
      <c r="I41" s="127">
        <v>4</v>
      </c>
      <c r="J41" s="75"/>
      <c r="K41" s="125"/>
      <c r="L41" s="126" t="s">
        <v>43</v>
      </c>
      <c r="M41" s="233"/>
      <c r="N41" s="233"/>
      <c r="O41" s="233"/>
      <c r="P41" s="75"/>
      <c r="Q41" s="234" t="s">
        <v>46</v>
      </c>
      <c r="R41" s="235"/>
      <c r="S41" s="127">
        <v>4</v>
      </c>
    </row>
    <row r="42" spans="1:19" ht="19.5" customHeight="1">
      <c r="A42" s="38"/>
      <c r="B42" s="39" t="s">
        <v>47</v>
      </c>
      <c r="C42" s="161"/>
      <c r="D42" s="161"/>
      <c r="E42" s="161"/>
      <c r="F42" s="128"/>
      <c r="G42" s="128"/>
      <c r="H42" s="128"/>
      <c r="I42" s="128"/>
      <c r="J42" s="128"/>
      <c r="K42" s="38"/>
      <c r="L42" s="39" t="s">
        <v>47</v>
      </c>
      <c r="M42" s="161"/>
      <c r="N42" s="161"/>
      <c r="O42" s="161"/>
      <c r="P42" s="129"/>
      <c r="Q42" s="130"/>
      <c r="R42" s="130"/>
      <c r="S42" s="130"/>
    </row>
    <row r="43" spans="1:19" ht="24.75" customHeight="1">
      <c r="A43" s="39" t="s">
        <v>48</v>
      </c>
      <c r="B43" s="39" t="s">
        <v>49</v>
      </c>
      <c r="C43" s="236"/>
      <c r="D43" s="236"/>
      <c r="E43" s="236"/>
      <c r="F43" s="236"/>
      <c r="G43" s="236"/>
      <c r="H43" s="236"/>
      <c r="I43" s="39"/>
      <c r="J43" s="39"/>
      <c r="K43" s="39" t="s">
        <v>50</v>
      </c>
      <c r="L43" s="237"/>
      <c r="M43" s="237"/>
      <c r="N43" s="1"/>
      <c r="O43" s="39" t="s">
        <v>47</v>
      </c>
      <c r="P43" s="162"/>
      <c r="Q43" s="162"/>
      <c r="R43" s="162"/>
      <c r="S43" s="162"/>
    </row>
    <row r="44" spans="1:19" ht="9.75" customHeight="1">
      <c r="A44" s="39"/>
      <c r="B44" s="39"/>
      <c r="C44" s="131"/>
      <c r="D44" s="131"/>
      <c r="E44" s="131"/>
      <c r="F44" s="131"/>
      <c r="G44" s="131"/>
      <c r="H44" s="131"/>
      <c r="I44" s="39"/>
      <c r="J44" s="39"/>
      <c r="K44" s="39"/>
      <c r="L44" s="132"/>
      <c r="M44" s="132"/>
      <c r="N44" s="1"/>
      <c r="O44" s="39"/>
      <c r="P44" s="131"/>
      <c r="Q44" s="131"/>
      <c r="R44" s="131"/>
      <c r="S44" s="131"/>
    </row>
    <row r="45" ht="30" customHeight="1">
      <c r="A45" s="133" t="s">
        <v>114</v>
      </c>
    </row>
    <row r="46" spans="2:11" ht="19.5" customHeight="1">
      <c r="B46" s="139" t="s">
        <v>115</v>
      </c>
      <c r="C46" s="238" t="s">
        <v>192</v>
      </c>
      <c r="D46" s="238"/>
      <c r="I46" s="139" t="s">
        <v>117</v>
      </c>
      <c r="J46" s="239">
        <v>18</v>
      </c>
      <c r="K46" s="239"/>
    </row>
    <row r="47" spans="2:19" ht="19.5" customHeight="1">
      <c r="B47" s="139" t="s">
        <v>118</v>
      </c>
      <c r="C47" s="230" t="s">
        <v>193</v>
      </c>
      <c r="D47" s="230"/>
      <c r="I47" s="139" t="s">
        <v>120</v>
      </c>
      <c r="J47" s="231">
        <v>4</v>
      </c>
      <c r="K47" s="231"/>
      <c r="P47" s="139" t="s">
        <v>121</v>
      </c>
      <c r="Q47" s="232"/>
      <c r="R47" s="232"/>
      <c r="S47" s="232"/>
    </row>
    <row r="48" ht="9.75" customHeight="1"/>
    <row r="49" spans="1:19" ht="15" customHeight="1">
      <c r="A49" s="240" t="s">
        <v>56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2"/>
    </row>
    <row r="50" spans="1:19" ht="90" customHeight="1">
      <c r="A50" s="243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5"/>
    </row>
    <row r="51" ht="4.5" customHeight="1"/>
    <row r="52" spans="1:19" ht="15" customHeight="1">
      <c r="A52" s="140" t="s">
        <v>57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</row>
    <row r="53" spans="1:19" ht="6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18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18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18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18" customHeight="1">
      <c r="A57" s="62"/>
      <c r="B57" s="147"/>
      <c r="C57" s="148"/>
      <c r="D57" s="135"/>
      <c r="E57" s="147"/>
      <c r="F57" s="149"/>
      <c r="G57" s="149"/>
      <c r="H57" s="148"/>
      <c r="I57" s="135"/>
      <c r="J57" s="136"/>
      <c r="K57" s="64"/>
      <c r="L57" s="147"/>
      <c r="M57" s="148"/>
      <c r="N57" s="135"/>
      <c r="O57" s="147"/>
      <c r="P57" s="149"/>
      <c r="Q57" s="149"/>
      <c r="R57" s="148"/>
      <c r="S57" s="137"/>
    </row>
    <row r="58" spans="1:19" ht="18" customHeight="1">
      <c r="A58" s="62"/>
      <c r="B58" s="147"/>
      <c r="C58" s="148"/>
      <c r="D58" s="135"/>
      <c r="E58" s="147"/>
      <c r="F58" s="149"/>
      <c r="G58" s="149"/>
      <c r="H58" s="148"/>
      <c r="I58" s="135"/>
      <c r="J58" s="136"/>
      <c r="K58" s="64"/>
      <c r="L58" s="147"/>
      <c r="M58" s="148"/>
      <c r="N58" s="135"/>
      <c r="O58" s="147"/>
      <c r="P58" s="149"/>
      <c r="Q58" s="149"/>
      <c r="R58" s="148"/>
      <c r="S58" s="137"/>
    </row>
    <row r="59" spans="1:19" ht="11.2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3.75" customHeight="1">
      <c r="A60" s="47"/>
      <c r="B60" s="44"/>
      <c r="C60" s="44"/>
      <c r="D60" s="44"/>
      <c r="E60" s="44"/>
      <c r="F60" s="44"/>
      <c r="G60" s="44"/>
      <c r="H60" s="44"/>
      <c r="I60" s="44"/>
      <c r="J60" s="44"/>
      <c r="K60" s="47"/>
      <c r="L60" s="44"/>
      <c r="M60" s="44"/>
      <c r="N60" s="44"/>
      <c r="O60" s="44"/>
      <c r="P60" s="44"/>
      <c r="Q60" s="44"/>
      <c r="R60" s="44"/>
      <c r="S60" s="44"/>
    </row>
    <row r="61" spans="1:19" ht="19.5" customHeight="1">
      <c r="A61" s="248" t="s">
        <v>63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50"/>
    </row>
    <row r="62" spans="1:19" ht="90" customHeight="1">
      <c r="A62" s="251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</row>
    <row r="63" ht="4.5" customHeight="1"/>
    <row r="64" spans="1:19" ht="15" customHeight="1">
      <c r="A64" s="240" t="s">
        <v>64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2"/>
    </row>
    <row r="65" spans="1:19" ht="90" customHeight="1">
      <c r="A65" s="243" t="s">
        <v>194</v>
      </c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5"/>
    </row>
    <row r="66" spans="1:8" ht="30" customHeight="1">
      <c r="A66" s="246" t="s">
        <v>122</v>
      </c>
      <c r="B66" s="246"/>
      <c r="C66" s="247"/>
      <c r="D66" s="247"/>
      <c r="E66" s="247"/>
      <c r="F66" s="247"/>
      <c r="G66" s="247"/>
      <c r="H66" s="247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S66"/>
  <sheetViews>
    <sheetView showGridLines="0" showRowColHeaders="0" zoomScalePageLayoutView="0" workbookViewId="0" topLeftCell="A1">
      <selection activeCell="W39" sqref="W3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1" t="s">
        <v>0</v>
      </c>
      <c r="C1" s="191"/>
      <c r="D1" s="193" t="s">
        <v>1</v>
      </c>
      <c r="E1" s="193"/>
      <c r="F1" s="193"/>
      <c r="G1" s="193"/>
      <c r="H1" s="193"/>
      <c r="I1" s="193"/>
      <c r="K1" s="138" t="s">
        <v>2</v>
      </c>
      <c r="L1" s="194" t="s">
        <v>66</v>
      </c>
      <c r="M1" s="194"/>
      <c r="N1" s="194"/>
      <c r="O1" s="195" t="s">
        <v>4</v>
      </c>
      <c r="P1" s="195"/>
      <c r="Q1" s="199">
        <v>43077</v>
      </c>
      <c r="R1" s="196"/>
      <c r="S1" s="196"/>
    </row>
    <row r="2" spans="2:3" ht="6" customHeight="1" thickBot="1">
      <c r="B2" s="192"/>
      <c r="C2" s="192"/>
    </row>
    <row r="3" spans="1:19" ht="19.5" customHeight="1" thickBot="1">
      <c r="A3" s="3" t="s">
        <v>6</v>
      </c>
      <c r="B3" s="188" t="s">
        <v>67</v>
      </c>
      <c r="C3" s="189"/>
      <c r="D3" s="189"/>
      <c r="E3" s="189"/>
      <c r="F3" s="189"/>
      <c r="G3" s="189"/>
      <c r="H3" s="189"/>
      <c r="I3" s="190"/>
      <c r="K3" s="3" t="s">
        <v>8</v>
      </c>
      <c r="L3" s="188" t="s">
        <v>195</v>
      </c>
      <c r="M3" s="189"/>
      <c r="N3" s="189"/>
      <c r="O3" s="189"/>
      <c r="P3" s="189"/>
      <c r="Q3" s="189"/>
      <c r="R3" s="189"/>
      <c r="S3" s="190"/>
    </row>
    <row r="4" ht="4.5" customHeight="1" thickBot="1"/>
    <row r="5" spans="1:19" ht="12.75" customHeight="1">
      <c r="A5" s="184" t="s">
        <v>10</v>
      </c>
      <c r="B5" s="185"/>
      <c r="C5" s="186" t="s">
        <v>11</v>
      </c>
      <c r="D5" s="177" t="s">
        <v>12</v>
      </c>
      <c r="E5" s="178"/>
      <c r="F5" s="178"/>
      <c r="G5" s="179"/>
      <c r="H5" s="180" t="s">
        <v>13</v>
      </c>
      <c r="I5" s="181"/>
      <c r="K5" s="184" t="s">
        <v>10</v>
      </c>
      <c r="L5" s="185"/>
      <c r="M5" s="186" t="s">
        <v>11</v>
      </c>
      <c r="N5" s="177" t="s">
        <v>12</v>
      </c>
      <c r="O5" s="178"/>
      <c r="P5" s="178"/>
      <c r="Q5" s="179"/>
      <c r="R5" s="180" t="s">
        <v>13</v>
      </c>
      <c r="S5" s="181"/>
    </row>
    <row r="6" spans="1:19" ht="12.75" customHeight="1" thickBot="1">
      <c r="A6" s="182" t="s">
        <v>14</v>
      </c>
      <c r="B6" s="183"/>
      <c r="C6" s="187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82" t="s">
        <v>14</v>
      </c>
      <c r="L6" s="183"/>
      <c r="M6" s="187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72</v>
      </c>
      <c r="B8" s="170"/>
      <c r="C8" s="10">
        <v>1</v>
      </c>
      <c r="D8" s="11">
        <v>167</v>
      </c>
      <c r="E8" s="12">
        <v>59</v>
      </c>
      <c r="F8" s="12">
        <v>6</v>
      </c>
      <c r="G8" s="13">
        <f>IF(AND(ISBLANK(D8),ISBLANK(E8)),"",D8+E8)</f>
        <v>226</v>
      </c>
      <c r="H8" s="14">
        <f>IF(OR(ISNUMBER($G8),ISNUMBER($Q8)),(SIGN(N($G8)-N($Q8))+1)/2,"")</f>
        <v>1</v>
      </c>
      <c r="I8" s="15"/>
      <c r="K8" s="169" t="s">
        <v>196</v>
      </c>
      <c r="L8" s="170"/>
      <c r="M8" s="10">
        <v>1</v>
      </c>
      <c r="N8" s="11">
        <v>130</v>
      </c>
      <c r="O8" s="12">
        <v>62</v>
      </c>
      <c r="P8" s="12">
        <v>6</v>
      </c>
      <c r="Q8" s="13">
        <f>IF(AND(ISBLANK(N8),ISBLANK(O8)),"",N8+O8)</f>
        <v>192</v>
      </c>
      <c r="R8" s="14">
        <f>IF(ISNUMBER($H8),1-$H8,"")</f>
        <v>0</v>
      </c>
      <c r="S8" s="15"/>
    </row>
    <row r="9" spans="1:19" ht="12.75" customHeight="1">
      <c r="A9" s="171"/>
      <c r="B9" s="172"/>
      <c r="C9" s="16">
        <v>2</v>
      </c>
      <c r="D9" s="17">
        <v>141</v>
      </c>
      <c r="E9" s="18">
        <v>58</v>
      </c>
      <c r="F9" s="18">
        <v>7</v>
      </c>
      <c r="G9" s="19">
        <f>IF(AND(ISBLANK(D9),ISBLANK(E9)),"",D9+E9)</f>
        <v>199</v>
      </c>
      <c r="H9" s="20">
        <f>IF(OR(ISNUMBER($G9),ISNUMBER($Q9)),(SIGN(N($G9)-N($Q9))+1)/2,"")</f>
        <v>0</v>
      </c>
      <c r="I9" s="15"/>
      <c r="K9" s="171"/>
      <c r="L9" s="172"/>
      <c r="M9" s="16">
        <v>2</v>
      </c>
      <c r="N9" s="17">
        <v>138</v>
      </c>
      <c r="O9" s="18">
        <v>63</v>
      </c>
      <c r="P9" s="18">
        <v>3</v>
      </c>
      <c r="Q9" s="19">
        <f>IF(AND(ISBLANK(N9),ISBLANK(O9)),"",N9+O9)</f>
        <v>201</v>
      </c>
      <c r="R9" s="20">
        <f>IF(ISNUMBER($H9),1-$H9,"")</f>
        <v>1</v>
      </c>
      <c r="S9" s="15"/>
    </row>
    <row r="10" spans="1:19" ht="12.75" customHeight="1" thickBot="1">
      <c r="A10" s="173" t="s">
        <v>74</v>
      </c>
      <c r="B10" s="174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73" t="s">
        <v>40</v>
      </c>
      <c r="L10" s="174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75"/>
      <c r="B11" s="17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65">
        <f>IF(ISNUMBER(H12),(SIGN(1000*($H12-$R12)+$G12-$Q12)+1)/2,"")</f>
        <v>1</v>
      </c>
      <c r="K11" s="175"/>
      <c r="L11" s="17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65">
        <f>IF(ISNUMBER($I11),1-$I11,"")</f>
        <v>0</v>
      </c>
    </row>
    <row r="12" spans="1:19" ht="15.75" customHeight="1" thickBot="1">
      <c r="A12" s="167">
        <v>12110</v>
      </c>
      <c r="B12" s="168"/>
      <c r="C12" s="26" t="s">
        <v>18</v>
      </c>
      <c r="D12" s="27">
        <f>IF(ISNUMBER($G12),SUM(D8:D11),"")</f>
        <v>308</v>
      </c>
      <c r="E12" s="28">
        <f>IF(ISNUMBER($G12),SUM(E8:E11),"")</f>
        <v>117</v>
      </c>
      <c r="F12" s="28">
        <f>IF(ISNUMBER($G12),SUM(F8:F11),"")</f>
        <v>13</v>
      </c>
      <c r="G12" s="29">
        <f>IF(SUM($G8:$G11)+SUM($Q8:$Q11)&gt;0,SUM(G8:G11),"")</f>
        <v>425</v>
      </c>
      <c r="H12" s="27">
        <f>IF(ISNUMBER($G12),SUM(H8:H11),"")</f>
        <v>1</v>
      </c>
      <c r="I12" s="166"/>
      <c r="K12" s="167">
        <v>10037</v>
      </c>
      <c r="L12" s="168"/>
      <c r="M12" s="26" t="s">
        <v>18</v>
      </c>
      <c r="N12" s="27">
        <f>IF(ISNUMBER($G12),SUM(N8:N11),"")</f>
        <v>268</v>
      </c>
      <c r="O12" s="28">
        <f>IF(ISNUMBER($G12),SUM(O8:O11),"")</f>
        <v>125</v>
      </c>
      <c r="P12" s="28">
        <f>IF(ISNUMBER($G12),SUM(P8:P11),"")</f>
        <v>9</v>
      </c>
      <c r="Q12" s="29">
        <f>IF(SUM($G8:$G11)+SUM($Q8:$Q11)&gt;0,SUM(Q8:Q11),"")</f>
        <v>393</v>
      </c>
      <c r="R12" s="27">
        <f>IF(ISNUMBER($G12),SUM(R8:R11),"")</f>
        <v>1</v>
      </c>
      <c r="S12" s="166"/>
    </row>
    <row r="13" spans="1:19" ht="12.75" customHeight="1">
      <c r="A13" s="169" t="s">
        <v>69</v>
      </c>
      <c r="B13" s="170"/>
      <c r="C13" s="10">
        <v>1</v>
      </c>
      <c r="D13" s="11">
        <v>150</v>
      </c>
      <c r="E13" s="12">
        <v>71</v>
      </c>
      <c r="F13" s="12">
        <v>3</v>
      </c>
      <c r="G13" s="13">
        <f>IF(AND(ISBLANK(D13),ISBLANK(E13)),"",D13+E13)</f>
        <v>221</v>
      </c>
      <c r="H13" s="14">
        <f>IF(OR(ISNUMBER($G13),ISNUMBER($Q13)),(SIGN(N($G13)-N($Q13))+1)/2,"")</f>
        <v>1</v>
      </c>
      <c r="I13" s="15"/>
      <c r="K13" s="169" t="s">
        <v>197</v>
      </c>
      <c r="L13" s="170"/>
      <c r="M13" s="10">
        <v>1</v>
      </c>
      <c r="N13" s="11">
        <v>130</v>
      </c>
      <c r="O13" s="12">
        <v>27</v>
      </c>
      <c r="P13" s="12">
        <v>12</v>
      </c>
      <c r="Q13" s="13">
        <f>IF(AND(ISBLANK(N13),ISBLANK(O13)),"",N13+O13)</f>
        <v>157</v>
      </c>
      <c r="R13" s="14">
        <f>IF(ISNUMBER($H13),1-$H13,"")</f>
        <v>0</v>
      </c>
      <c r="S13" s="15"/>
    </row>
    <row r="14" spans="1:19" ht="12.75" customHeight="1">
      <c r="A14" s="171"/>
      <c r="B14" s="172"/>
      <c r="C14" s="16">
        <v>2</v>
      </c>
      <c r="D14" s="17">
        <v>135</v>
      </c>
      <c r="E14" s="18">
        <v>63</v>
      </c>
      <c r="F14" s="18">
        <v>2</v>
      </c>
      <c r="G14" s="19">
        <f>IF(AND(ISBLANK(D14),ISBLANK(E14)),"",D14+E14)</f>
        <v>198</v>
      </c>
      <c r="H14" s="20">
        <f>IF(OR(ISNUMBER($G14),ISNUMBER($Q14)),(SIGN(N($G14)-N($Q14))+1)/2,"")</f>
        <v>1</v>
      </c>
      <c r="I14" s="15"/>
      <c r="K14" s="171"/>
      <c r="L14" s="172"/>
      <c r="M14" s="16">
        <v>2</v>
      </c>
      <c r="N14" s="17">
        <v>141</v>
      </c>
      <c r="O14" s="18">
        <v>52</v>
      </c>
      <c r="P14" s="18">
        <v>7</v>
      </c>
      <c r="Q14" s="19">
        <f>IF(AND(ISBLANK(N14),ISBLANK(O14)),"",N14+O14)</f>
        <v>193</v>
      </c>
      <c r="R14" s="20">
        <f>IF(ISNUMBER($H14),1-$H14,"")</f>
        <v>0</v>
      </c>
      <c r="S14" s="15"/>
    </row>
    <row r="15" spans="1:19" ht="12.75" customHeight="1" thickBot="1">
      <c r="A15" s="173" t="s">
        <v>71</v>
      </c>
      <c r="B15" s="174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73" t="s">
        <v>198</v>
      </c>
      <c r="L15" s="174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75"/>
      <c r="B16" s="17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65">
        <f>IF(ISNUMBER(H17),(SIGN(1000*($H17-$R17)+$G17-$Q17)+1)/2,"")</f>
        <v>1</v>
      </c>
      <c r="K16" s="175"/>
      <c r="L16" s="17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65">
        <f>IF(ISNUMBER($I16),1-$I16,"")</f>
        <v>0</v>
      </c>
    </row>
    <row r="17" spans="1:19" ht="15.75" customHeight="1" thickBot="1">
      <c r="A17" s="167">
        <v>12108</v>
      </c>
      <c r="B17" s="168"/>
      <c r="C17" s="26" t="s">
        <v>18</v>
      </c>
      <c r="D17" s="27">
        <f>IF(ISNUMBER($G17),SUM(D13:D16),"")</f>
        <v>285</v>
      </c>
      <c r="E17" s="28">
        <f>IF(ISNUMBER($G17),SUM(E13:E16),"")</f>
        <v>134</v>
      </c>
      <c r="F17" s="28">
        <f>IF(ISNUMBER($G17),SUM(F13:F16),"")</f>
        <v>5</v>
      </c>
      <c r="G17" s="29">
        <f>IF(SUM($G13:$G16)+SUM($Q13:$Q16)&gt;0,SUM(G13:G16),"")</f>
        <v>419</v>
      </c>
      <c r="H17" s="27">
        <f>IF(ISNUMBER($G17),SUM(H13:H16),"")</f>
        <v>2</v>
      </c>
      <c r="I17" s="166"/>
      <c r="K17" s="167">
        <v>741</v>
      </c>
      <c r="L17" s="168"/>
      <c r="M17" s="26" t="s">
        <v>18</v>
      </c>
      <c r="N17" s="27">
        <f>IF(ISNUMBER($G17),SUM(N13:N16),"")</f>
        <v>271</v>
      </c>
      <c r="O17" s="28">
        <f>IF(ISNUMBER($G17),SUM(O13:O16),"")</f>
        <v>79</v>
      </c>
      <c r="P17" s="28">
        <f>IF(ISNUMBER($G17),SUM(P13:P16),"")</f>
        <v>19</v>
      </c>
      <c r="Q17" s="29">
        <f>IF(SUM($G13:$G16)+SUM($Q13:$Q16)&gt;0,SUM(Q13:Q16),"")</f>
        <v>350</v>
      </c>
      <c r="R17" s="27">
        <f>IF(ISNUMBER($G17),SUM(R13:R16),"")</f>
        <v>0</v>
      </c>
      <c r="S17" s="166"/>
    </row>
    <row r="18" spans="1:19" ht="12.75" customHeight="1">
      <c r="A18" s="169" t="s">
        <v>78</v>
      </c>
      <c r="B18" s="170"/>
      <c r="C18" s="10">
        <v>1</v>
      </c>
      <c r="D18" s="11">
        <v>131</v>
      </c>
      <c r="E18" s="12">
        <v>44</v>
      </c>
      <c r="F18" s="12">
        <v>5</v>
      </c>
      <c r="G18" s="13">
        <f>IF(AND(ISBLANK(D18),ISBLANK(E18)),"",D18+E18)</f>
        <v>175</v>
      </c>
      <c r="H18" s="14">
        <f>IF(OR(ISNUMBER($G18),ISNUMBER($Q18)),(SIGN(N($G18)-N($Q18))+1)/2,"")</f>
        <v>0</v>
      </c>
      <c r="I18" s="15"/>
      <c r="K18" s="169" t="s">
        <v>199</v>
      </c>
      <c r="L18" s="170"/>
      <c r="M18" s="10">
        <v>1</v>
      </c>
      <c r="N18" s="11">
        <v>153</v>
      </c>
      <c r="O18" s="12">
        <v>62</v>
      </c>
      <c r="P18" s="12">
        <v>2</v>
      </c>
      <c r="Q18" s="13">
        <f>IF(AND(ISBLANK(N18),ISBLANK(O18)),"",N18+O18)</f>
        <v>215</v>
      </c>
      <c r="R18" s="14">
        <f>IF(ISNUMBER($H18),1-$H18,"")</f>
        <v>1</v>
      </c>
      <c r="S18" s="15"/>
    </row>
    <row r="19" spans="1:19" ht="12.75" customHeight="1">
      <c r="A19" s="171"/>
      <c r="B19" s="172"/>
      <c r="C19" s="16">
        <v>2</v>
      </c>
      <c r="D19" s="17">
        <v>143</v>
      </c>
      <c r="E19" s="18">
        <v>43</v>
      </c>
      <c r="F19" s="18">
        <v>4</v>
      </c>
      <c r="G19" s="19">
        <f>IF(AND(ISBLANK(D19),ISBLANK(E19)),"",D19+E19)</f>
        <v>186</v>
      </c>
      <c r="H19" s="20">
        <f>IF(OR(ISNUMBER($G19),ISNUMBER($Q19)),(SIGN(N($G19)-N($Q19))+1)/2,"")</f>
        <v>0</v>
      </c>
      <c r="I19" s="15"/>
      <c r="K19" s="171"/>
      <c r="L19" s="172"/>
      <c r="M19" s="16">
        <v>2</v>
      </c>
      <c r="N19" s="17">
        <v>155</v>
      </c>
      <c r="O19" s="18">
        <v>59</v>
      </c>
      <c r="P19" s="18">
        <v>4</v>
      </c>
      <c r="Q19" s="19">
        <f>IF(AND(ISBLANK(N19),ISBLANK(O19)),"",N19+O19)</f>
        <v>214</v>
      </c>
      <c r="R19" s="20">
        <f>IF(ISNUMBER($H19),1-$H19,"")</f>
        <v>1</v>
      </c>
      <c r="S19" s="15"/>
    </row>
    <row r="20" spans="1:19" ht="12.75" customHeight="1" thickBot="1">
      <c r="A20" s="173" t="s">
        <v>80</v>
      </c>
      <c r="B20" s="174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73" t="s">
        <v>200</v>
      </c>
      <c r="L20" s="174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75"/>
      <c r="B21" s="17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65">
        <f>IF(ISNUMBER(H22),(SIGN(1000*($H22-$R22)+$G22-$Q22)+1)/2,"")</f>
        <v>0</v>
      </c>
      <c r="K21" s="175"/>
      <c r="L21" s="17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65">
        <f>IF(ISNUMBER($I21),1-$I21,"")</f>
        <v>1</v>
      </c>
    </row>
    <row r="22" spans="1:19" ht="15.75" customHeight="1" thickBot="1">
      <c r="A22" s="167">
        <v>23055</v>
      </c>
      <c r="B22" s="168"/>
      <c r="C22" s="26" t="s">
        <v>18</v>
      </c>
      <c r="D22" s="27">
        <f>IF(ISNUMBER($G22),SUM(D18:D21),"")</f>
        <v>274</v>
      </c>
      <c r="E22" s="28">
        <f>IF(ISNUMBER($G22),SUM(E18:E21),"")</f>
        <v>87</v>
      </c>
      <c r="F22" s="28">
        <f>IF(ISNUMBER($G22),SUM(F18:F21),"")</f>
        <v>9</v>
      </c>
      <c r="G22" s="29">
        <f>IF(SUM($G18:$G21)+SUM($Q18:$Q21)&gt;0,SUM(G18:G21),"")</f>
        <v>361</v>
      </c>
      <c r="H22" s="27">
        <f>IF(ISNUMBER($G22),SUM(H18:H21),"")</f>
        <v>0</v>
      </c>
      <c r="I22" s="166"/>
      <c r="K22" s="167">
        <v>736</v>
      </c>
      <c r="L22" s="168"/>
      <c r="M22" s="26" t="s">
        <v>18</v>
      </c>
      <c r="N22" s="27">
        <f>IF(ISNUMBER($G22),SUM(N18:N21),"")</f>
        <v>308</v>
      </c>
      <c r="O22" s="28">
        <f>IF(ISNUMBER($G22),SUM(O18:O21),"")</f>
        <v>121</v>
      </c>
      <c r="P22" s="28">
        <f>IF(ISNUMBER($G22),SUM(P18:P21),"")</f>
        <v>6</v>
      </c>
      <c r="Q22" s="29">
        <f>IF(SUM($G18:$G21)+SUM($Q18:$Q21)&gt;0,SUM(Q18:Q21),"")</f>
        <v>429</v>
      </c>
      <c r="R22" s="27">
        <f>IF(ISNUMBER($G22),SUM(R18:R21),"")</f>
        <v>2</v>
      </c>
      <c r="S22" s="166"/>
    </row>
    <row r="23" spans="1:19" ht="12.75" customHeight="1">
      <c r="A23" s="169" t="s">
        <v>201</v>
      </c>
      <c r="B23" s="170"/>
      <c r="C23" s="10">
        <v>1</v>
      </c>
      <c r="D23" s="11">
        <v>149</v>
      </c>
      <c r="E23" s="12">
        <v>54</v>
      </c>
      <c r="F23" s="12">
        <v>5</v>
      </c>
      <c r="G23" s="13">
        <f>IF(AND(ISBLANK(D23),ISBLANK(E23)),"",D23+E23)</f>
        <v>203</v>
      </c>
      <c r="H23" s="14">
        <f>IF(OR(ISNUMBER($G23),ISNUMBER($Q23)),(SIGN(N($G23)-N($Q23))+1)/2,"")</f>
        <v>1</v>
      </c>
      <c r="I23" s="15"/>
      <c r="K23" s="169" t="s">
        <v>202</v>
      </c>
      <c r="L23" s="170"/>
      <c r="M23" s="10">
        <v>1</v>
      </c>
      <c r="N23" s="11">
        <v>133</v>
      </c>
      <c r="O23" s="12">
        <v>41</v>
      </c>
      <c r="P23" s="12">
        <v>6</v>
      </c>
      <c r="Q23" s="13">
        <f>IF(AND(ISBLANK(N23),ISBLANK(O23)),"",N23+O23)</f>
        <v>174</v>
      </c>
      <c r="R23" s="14">
        <f>IF(ISNUMBER($H23),1-$H23,"")</f>
        <v>0</v>
      </c>
      <c r="S23" s="15"/>
    </row>
    <row r="24" spans="1:19" ht="12.75" customHeight="1">
      <c r="A24" s="171"/>
      <c r="B24" s="172"/>
      <c r="C24" s="16">
        <v>2</v>
      </c>
      <c r="D24" s="17">
        <v>132</v>
      </c>
      <c r="E24" s="18">
        <v>52</v>
      </c>
      <c r="F24" s="18">
        <v>6</v>
      </c>
      <c r="G24" s="19">
        <f>IF(AND(ISBLANK(D24),ISBLANK(E24)),"",D24+E24)</f>
        <v>184</v>
      </c>
      <c r="H24" s="20">
        <f>IF(OR(ISNUMBER($G24),ISNUMBER($Q24)),(SIGN(N($G24)-N($Q24))+1)/2,"")</f>
        <v>0</v>
      </c>
      <c r="I24" s="15"/>
      <c r="K24" s="171"/>
      <c r="L24" s="172"/>
      <c r="M24" s="16">
        <v>2</v>
      </c>
      <c r="N24" s="17">
        <v>135</v>
      </c>
      <c r="O24" s="18">
        <v>60</v>
      </c>
      <c r="P24" s="18">
        <v>7</v>
      </c>
      <c r="Q24" s="19">
        <f>IF(AND(ISBLANK(N24),ISBLANK(O24)),"",N24+O24)</f>
        <v>195</v>
      </c>
      <c r="R24" s="20">
        <f>IF(ISNUMBER($H24),1-$H24,"")</f>
        <v>1</v>
      </c>
      <c r="S24" s="15"/>
    </row>
    <row r="25" spans="1:19" ht="12.75" customHeight="1" thickBot="1">
      <c r="A25" s="173" t="s">
        <v>203</v>
      </c>
      <c r="B25" s="174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73" t="s">
        <v>191</v>
      </c>
      <c r="L25" s="174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75"/>
      <c r="B26" s="17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65">
        <f>IF(ISNUMBER(H27),(SIGN(1000*($H27-$R27)+$G27-$Q27)+1)/2,"")</f>
        <v>1</v>
      </c>
      <c r="K26" s="175"/>
      <c r="L26" s="17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65">
        <f>IF(ISNUMBER($I26),1-$I26,"")</f>
        <v>0</v>
      </c>
    </row>
    <row r="27" spans="1:19" ht="15.75" customHeight="1" thickBot="1">
      <c r="A27" s="167">
        <v>12109</v>
      </c>
      <c r="B27" s="168"/>
      <c r="C27" s="26" t="s">
        <v>18</v>
      </c>
      <c r="D27" s="27">
        <f>IF(ISNUMBER($G27),SUM(D23:D26),"")</f>
        <v>281</v>
      </c>
      <c r="E27" s="28">
        <f>IF(ISNUMBER($G27),SUM(E23:E26),"")</f>
        <v>106</v>
      </c>
      <c r="F27" s="28">
        <f>IF(ISNUMBER($G27),SUM(F23:F26),"")</f>
        <v>11</v>
      </c>
      <c r="G27" s="29">
        <f>IF(SUM($G23:$G26)+SUM($Q23:$Q26)&gt;0,SUM(G23:G26),"")</f>
        <v>387</v>
      </c>
      <c r="H27" s="27">
        <f>IF(ISNUMBER($G27),SUM(H23:H26),"")</f>
        <v>1</v>
      </c>
      <c r="I27" s="166"/>
      <c r="K27" s="167">
        <v>734</v>
      </c>
      <c r="L27" s="168"/>
      <c r="M27" s="26" t="s">
        <v>18</v>
      </c>
      <c r="N27" s="27">
        <f>IF(ISNUMBER($G27),SUM(N23:N26),"")</f>
        <v>268</v>
      </c>
      <c r="O27" s="28">
        <f>IF(ISNUMBER($G27),SUM(O23:O26),"")</f>
        <v>101</v>
      </c>
      <c r="P27" s="28">
        <f>IF(ISNUMBER($G27),SUM(P23:P26),"")</f>
        <v>13</v>
      </c>
      <c r="Q27" s="29">
        <f>IF(SUM($G23:$G26)+SUM($Q23:$Q26)&gt;0,SUM(Q23:Q26),"")</f>
        <v>369</v>
      </c>
      <c r="R27" s="27">
        <f>IF(ISNUMBER($G27),SUM(R23:R26),"")</f>
        <v>1</v>
      </c>
      <c r="S27" s="166"/>
    </row>
    <row r="28" spans="1:19" ht="12.75" customHeight="1">
      <c r="A28" s="169" t="s">
        <v>76</v>
      </c>
      <c r="B28" s="170"/>
      <c r="C28" s="10">
        <v>1</v>
      </c>
      <c r="D28" s="11">
        <v>144</v>
      </c>
      <c r="E28" s="12">
        <v>68</v>
      </c>
      <c r="F28" s="12">
        <v>3</v>
      </c>
      <c r="G28" s="13">
        <f>IF(AND(ISBLANK(D28),ISBLANK(E28)),"",D28+E28)</f>
        <v>212</v>
      </c>
      <c r="H28" s="14">
        <f>IF(OR(ISNUMBER($G28),ISNUMBER($Q28)),(SIGN(N($G28)-N($Q28))+1)/2,"")</f>
        <v>1</v>
      </c>
      <c r="I28" s="15"/>
      <c r="K28" s="169" t="s">
        <v>204</v>
      </c>
      <c r="L28" s="170"/>
      <c r="M28" s="10">
        <v>1</v>
      </c>
      <c r="N28" s="11">
        <v>136</v>
      </c>
      <c r="O28" s="12">
        <v>63</v>
      </c>
      <c r="P28" s="12">
        <v>3</v>
      </c>
      <c r="Q28" s="13">
        <f>IF(AND(ISBLANK(N28),ISBLANK(O28)),"",N28+O28)</f>
        <v>199</v>
      </c>
      <c r="R28" s="14">
        <f>IF(ISNUMBER($H28),1-$H28,"")</f>
        <v>0</v>
      </c>
      <c r="S28" s="15"/>
    </row>
    <row r="29" spans="1:19" ht="12.75" customHeight="1">
      <c r="A29" s="171"/>
      <c r="B29" s="172"/>
      <c r="C29" s="16">
        <v>2</v>
      </c>
      <c r="D29" s="17">
        <v>143</v>
      </c>
      <c r="E29" s="18">
        <v>54</v>
      </c>
      <c r="F29" s="18">
        <v>6</v>
      </c>
      <c r="G29" s="19">
        <f>IF(AND(ISBLANK(D29),ISBLANK(E29)),"",D29+E29)</f>
        <v>197</v>
      </c>
      <c r="H29" s="20">
        <f>IF(OR(ISNUMBER($G29),ISNUMBER($Q29)),(SIGN(N($G29)-N($Q29))+1)/2,"")</f>
        <v>0</v>
      </c>
      <c r="I29" s="15"/>
      <c r="K29" s="171"/>
      <c r="L29" s="172"/>
      <c r="M29" s="16">
        <v>2</v>
      </c>
      <c r="N29" s="17">
        <v>155</v>
      </c>
      <c r="O29" s="18">
        <v>89</v>
      </c>
      <c r="P29" s="18">
        <v>1</v>
      </c>
      <c r="Q29" s="19">
        <f>IF(AND(ISBLANK(N29),ISBLANK(O29)),"",N29+O29)</f>
        <v>244</v>
      </c>
      <c r="R29" s="20">
        <f>IF(ISNUMBER($H29),1-$H29,"")</f>
        <v>1</v>
      </c>
      <c r="S29" s="15"/>
    </row>
    <row r="30" spans="1:19" ht="12.75" customHeight="1" thickBot="1">
      <c r="A30" s="173" t="s">
        <v>77</v>
      </c>
      <c r="B30" s="17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73" t="s">
        <v>111</v>
      </c>
      <c r="L30" s="17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75"/>
      <c r="B31" s="17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65">
        <f>IF(ISNUMBER(H32),(SIGN(1000*($H32-$R32)+$G32-$Q32)+1)/2,"")</f>
        <v>0</v>
      </c>
      <c r="K31" s="175"/>
      <c r="L31" s="17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65">
        <f>IF(ISNUMBER($I31),1-$I31,"")</f>
        <v>1</v>
      </c>
    </row>
    <row r="32" spans="1:19" ht="15.75" customHeight="1" thickBot="1">
      <c r="A32" s="167">
        <v>18116</v>
      </c>
      <c r="B32" s="168"/>
      <c r="C32" s="26" t="s">
        <v>18</v>
      </c>
      <c r="D32" s="27">
        <f>IF(ISNUMBER($G32),SUM(D28:D31),"")</f>
        <v>287</v>
      </c>
      <c r="E32" s="28">
        <f>IF(ISNUMBER($G32),SUM(E28:E31),"")</f>
        <v>122</v>
      </c>
      <c r="F32" s="28">
        <f>IF(ISNUMBER($G32),SUM(F28:F31),"")</f>
        <v>9</v>
      </c>
      <c r="G32" s="29">
        <f>IF(SUM($G28:$G31)+SUM($Q28:$Q31)&gt;0,SUM(G28:G31),"")</f>
        <v>409</v>
      </c>
      <c r="H32" s="27">
        <f>IF(ISNUMBER($G32),SUM(H28:H31),"")</f>
        <v>1</v>
      </c>
      <c r="I32" s="166"/>
      <c r="K32" s="167">
        <v>737</v>
      </c>
      <c r="L32" s="168"/>
      <c r="M32" s="26" t="s">
        <v>18</v>
      </c>
      <c r="N32" s="27">
        <f>IF(ISNUMBER($G32),SUM(N28:N31),"")</f>
        <v>291</v>
      </c>
      <c r="O32" s="28">
        <f>IF(ISNUMBER($G32),SUM(O28:O31),"")</f>
        <v>152</v>
      </c>
      <c r="P32" s="28">
        <f>IF(ISNUMBER($G32),SUM(P28:P31),"")</f>
        <v>4</v>
      </c>
      <c r="Q32" s="29">
        <f>IF(SUM($G28:$G31)+SUM($Q28:$Q31)&gt;0,SUM(Q28:Q31),"")</f>
        <v>443</v>
      </c>
      <c r="R32" s="27">
        <f>IF(ISNUMBER($G32),SUM(R28:R31),"")</f>
        <v>1</v>
      </c>
      <c r="S32" s="166"/>
    </row>
    <row r="33" spans="1:19" ht="12.75" customHeight="1">
      <c r="A33" s="169" t="s">
        <v>82</v>
      </c>
      <c r="B33" s="170"/>
      <c r="C33" s="10">
        <v>1</v>
      </c>
      <c r="D33" s="11">
        <v>140</v>
      </c>
      <c r="E33" s="12">
        <v>68</v>
      </c>
      <c r="F33" s="12">
        <v>2</v>
      </c>
      <c r="G33" s="13">
        <f>IF(AND(ISBLANK(D33),ISBLANK(E33)),"",D33+E33)</f>
        <v>208</v>
      </c>
      <c r="H33" s="14">
        <f>IF(OR(ISNUMBER($G33),ISNUMBER($Q33)),(SIGN(N($G33)-N($Q33))+1)/2,"")</f>
        <v>0</v>
      </c>
      <c r="I33" s="15"/>
      <c r="K33" s="169" t="s">
        <v>205</v>
      </c>
      <c r="L33" s="170"/>
      <c r="M33" s="10">
        <v>1</v>
      </c>
      <c r="N33" s="11">
        <v>140</v>
      </c>
      <c r="O33" s="12">
        <v>80</v>
      </c>
      <c r="P33" s="12">
        <v>2</v>
      </c>
      <c r="Q33" s="13">
        <f>IF(AND(ISBLANK(N33),ISBLANK(O33)),"",N33+O33)</f>
        <v>220</v>
      </c>
      <c r="R33" s="14">
        <f>IF(ISNUMBER($H33),1-$H33,"")</f>
        <v>1</v>
      </c>
      <c r="S33" s="15"/>
    </row>
    <row r="34" spans="1:19" ht="12.75" customHeight="1">
      <c r="A34" s="171"/>
      <c r="B34" s="172"/>
      <c r="C34" s="16">
        <v>2</v>
      </c>
      <c r="D34" s="17">
        <v>154</v>
      </c>
      <c r="E34" s="18">
        <v>61</v>
      </c>
      <c r="F34" s="18">
        <v>2</v>
      </c>
      <c r="G34" s="19">
        <f>IF(AND(ISBLANK(D34),ISBLANK(E34)),"",D34+E34)</f>
        <v>215</v>
      </c>
      <c r="H34" s="20">
        <f>IF(OR(ISNUMBER($G34),ISNUMBER($Q34)),(SIGN(N($G34)-N($Q34))+1)/2,"")</f>
        <v>1</v>
      </c>
      <c r="I34" s="15"/>
      <c r="K34" s="171"/>
      <c r="L34" s="172"/>
      <c r="M34" s="16">
        <v>2</v>
      </c>
      <c r="N34" s="17">
        <v>117</v>
      </c>
      <c r="O34" s="18">
        <v>86</v>
      </c>
      <c r="P34" s="18">
        <v>1</v>
      </c>
      <c r="Q34" s="19">
        <f>IF(AND(ISBLANK(N34),ISBLANK(O34)),"",N34+O34)</f>
        <v>203</v>
      </c>
      <c r="R34" s="20">
        <f>IF(ISNUMBER($H34),1-$H34,"")</f>
        <v>0</v>
      </c>
      <c r="S34" s="15"/>
    </row>
    <row r="35" spans="1:19" ht="12.75" customHeight="1" thickBot="1">
      <c r="A35" s="173" t="s">
        <v>88</v>
      </c>
      <c r="B35" s="17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73" t="s">
        <v>71</v>
      </c>
      <c r="L35" s="17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75"/>
      <c r="B36" s="17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65">
        <f>IF(ISNUMBER(H37),(SIGN(1000*($H37-$R37)+$G37-$Q37)+1)/2,"")</f>
        <v>0.5</v>
      </c>
      <c r="K36" s="175"/>
      <c r="L36" s="17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65">
        <f>IF(ISNUMBER($I36),1-$I36,"")</f>
        <v>0.5</v>
      </c>
    </row>
    <row r="37" spans="1:19" ht="15.75" customHeight="1" thickBot="1">
      <c r="A37" s="167">
        <v>14189</v>
      </c>
      <c r="B37" s="168"/>
      <c r="C37" s="26" t="s">
        <v>18</v>
      </c>
      <c r="D37" s="27">
        <f>IF(ISNUMBER($G37),SUM(D33:D36),"")</f>
        <v>294</v>
      </c>
      <c r="E37" s="28">
        <f>IF(ISNUMBER($G37),SUM(E33:E36),"")</f>
        <v>129</v>
      </c>
      <c r="F37" s="28">
        <f>IF(ISNUMBER($G37),SUM(F33:F36),"")</f>
        <v>4</v>
      </c>
      <c r="G37" s="29">
        <f>IF(SUM($G33:$G36)+SUM($Q33:$Q36)&gt;0,SUM(G33:G36),"")</f>
        <v>423</v>
      </c>
      <c r="H37" s="27">
        <f>IF(ISNUMBER($G37),SUM(H33:H36),"")</f>
        <v>1</v>
      </c>
      <c r="I37" s="166"/>
      <c r="K37" s="167">
        <v>12679</v>
      </c>
      <c r="L37" s="168"/>
      <c r="M37" s="26" t="s">
        <v>18</v>
      </c>
      <c r="N37" s="27">
        <f>IF(ISNUMBER($G37),SUM(N33:N36),"")</f>
        <v>257</v>
      </c>
      <c r="O37" s="28">
        <f>IF(ISNUMBER($G37),SUM(O33:O36),"")</f>
        <v>166</v>
      </c>
      <c r="P37" s="28">
        <f>IF(ISNUMBER($G37),SUM(P33:P36),"")</f>
        <v>3</v>
      </c>
      <c r="Q37" s="29">
        <f>IF(SUM($G33:$G36)+SUM($Q33:$Q36)&gt;0,SUM(Q33:Q36),"")</f>
        <v>423</v>
      </c>
      <c r="R37" s="27">
        <f>IF(ISNUMBER($G37),SUM(R33:R36),"")</f>
        <v>1</v>
      </c>
      <c r="S37" s="166"/>
    </row>
    <row r="38" ht="4.5" customHeight="1" thickBot="1"/>
    <row r="39" spans="1:19" ht="19.5" customHeight="1" thickBot="1">
      <c r="A39" s="30"/>
      <c r="B39" s="31"/>
      <c r="C39" s="32" t="s">
        <v>42</v>
      </c>
      <c r="D39" s="33">
        <f>IF(ISNUMBER($G39),SUM(D12,D17,D22,D27,D32,D37),"")</f>
        <v>1729</v>
      </c>
      <c r="E39" s="34">
        <f>IF(ISNUMBER($G39),SUM(E12,E17,E22,E27,E32,E37),"")</f>
        <v>695</v>
      </c>
      <c r="F39" s="34">
        <f>IF(ISNUMBER($G39),SUM(F12,F17,F22,F27,F32,F37),"")</f>
        <v>51</v>
      </c>
      <c r="G39" s="35">
        <f>IF(SUM($G$8:$G$37)+SUM($Q$8:$Q$37)&gt;0,SUM(G12,G17,G22,G27,G32,G37),"")</f>
        <v>2424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1663</v>
      </c>
      <c r="O39" s="34">
        <f>IF(ISNUMBER($G39),SUM(O12,O17,O22,O27,O32,O37),"")</f>
        <v>744</v>
      </c>
      <c r="P39" s="34">
        <f>IF(ISNUMBER($G39),SUM(P12,P17,P22,P27,P32,P37),"")</f>
        <v>54</v>
      </c>
      <c r="Q39" s="35">
        <f>IF(SUM($G$8:$G$37)+SUM($Q$8:$Q$37)&gt;0,SUM(Q12,Q17,Q22,Q27,Q32,Q37),"")</f>
        <v>2407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43</v>
      </c>
      <c r="C41" s="159" t="s">
        <v>69</v>
      </c>
      <c r="D41" s="159"/>
      <c r="E41" s="159"/>
      <c r="G41" s="160"/>
      <c r="H41" s="160"/>
      <c r="I41" s="40">
        <f>IF(ISNUMBER(I$39),SUM(I11,I16,I21,I26,I31,I36,I39),"")</f>
        <v>5.5</v>
      </c>
      <c r="K41" s="38"/>
      <c r="L41" s="39" t="s">
        <v>43</v>
      </c>
      <c r="M41" s="159" t="s">
        <v>202</v>
      </c>
      <c r="N41" s="159"/>
      <c r="O41" s="159"/>
      <c r="Q41" s="160" t="s">
        <v>46</v>
      </c>
      <c r="R41" s="160"/>
      <c r="S41" s="40">
        <f>IF(ISNUMBER(S$39),SUM(S11,S16,S21,S26,S31,S36,S39),"")</f>
        <v>2.5</v>
      </c>
    </row>
    <row r="42" spans="1:19" ht="18" customHeight="1">
      <c r="A42" s="38"/>
      <c r="B42" s="39" t="s">
        <v>47</v>
      </c>
      <c r="C42" s="161"/>
      <c r="D42" s="161"/>
      <c r="E42" s="161"/>
      <c r="G42" s="41"/>
      <c r="H42" s="41"/>
      <c r="I42" s="41"/>
      <c r="K42" s="38"/>
      <c r="L42" s="39" t="s">
        <v>47</v>
      </c>
      <c r="M42" s="161"/>
      <c r="N42" s="161"/>
      <c r="O42" s="161"/>
      <c r="Q42" s="41"/>
      <c r="R42" s="41"/>
      <c r="S42" s="41"/>
    </row>
    <row r="43" spans="1:19" ht="19.5" customHeight="1">
      <c r="A43" s="39" t="s">
        <v>48</v>
      </c>
      <c r="B43" s="39" t="s">
        <v>49</v>
      </c>
      <c r="C43" s="162"/>
      <c r="D43" s="162"/>
      <c r="E43" s="162"/>
      <c r="F43" s="162"/>
      <c r="G43" s="162"/>
      <c r="H43" s="162"/>
      <c r="I43" s="39"/>
      <c r="J43" s="39"/>
      <c r="K43" s="39" t="s">
        <v>50</v>
      </c>
      <c r="L43" s="163"/>
      <c r="M43" s="163"/>
      <c r="O43" s="39" t="s">
        <v>47</v>
      </c>
      <c r="P43" s="162"/>
      <c r="Q43" s="162"/>
      <c r="R43" s="162"/>
      <c r="S43" s="162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Rudná -  B – Admira Kobylisy -  A</v>
      </c>
    </row>
    <row r="46" spans="2:11" ht="19.5" customHeight="1">
      <c r="B46" s="138" t="s">
        <v>51</v>
      </c>
      <c r="C46" s="198">
        <v>0.7083333333333334</v>
      </c>
      <c r="D46" s="164"/>
      <c r="I46" s="138" t="s">
        <v>52</v>
      </c>
      <c r="J46" s="164">
        <v>21</v>
      </c>
      <c r="K46" s="164"/>
    </row>
    <row r="47" spans="2:19" ht="19.5" customHeight="1">
      <c r="B47" s="138" t="s">
        <v>53</v>
      </c>
      <c r="C47" s="197">
        <v>0.9013888888888889</v>
      </c>
      <c r="D47" s="156"/>
      <c r="I47" s="138" t="s">
        <v>54</v>
      </c>
      <c r="J47" s="156">
        <v>15</v>
      </c>
      <c r="K47" s="156"/>
      <c r="P47" s="138" t="s">
        <v>55</v>
      </c>
      <c r="Q47" s="157">
        <v>43329</v>
      </c>
      <c r="R47" s="158"/>
      <c r="S47" s="158"/>
    </row>
    <row r="48" ht="9.75" customHeight="1"/>
    <row r="49" spans="1:19" ht="15" customHeight="1">
      <c r="A49" s="140" t="s">
        <v>56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2"/>
    </row>
    <row r="50" spans="1:19" ht="81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5"/>
    </row>
    <row r="51" ht="4.5" customHeight="1"/>
    <row r="52" spans="1:19" ht="15" customHeight="1">
      <c r="A52" s="140" t="s">
        <v>57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58</v>
      </c>
      <c r="C55" s="50"/>
      <c r="D55" s="51"/>
      <c r="E55" s="49" t="s">
        <v>59</v>
      </c>
      <c r="F55" s="50"/>
      <c r="G55" s="50"/>
      <c r="H55" s="50"/>
      <c r="I55" s="51"/>
      <c r="J55" s="44"/>
      <c r="K55" s="52"/>
      <c r="L55" s="49" t="s">
        <v>58</v>
      </c>
      <c r="M55" s="50"/>
      <c r="N55" s="51"/>
      <c r="O55" s="49" t="s">
        <v>59</v>
      </c>
      <c r="P55" s="50"/>
      <c r="Q55" s="50"/>
      <c r="R55" s="50"/>
      <c r="S55" s="53"/>
    </row>
    <row r="56" spans="1:19" ht="21" customHeight="1">
      <c r="A56" s="54" t="s">
        <v>60</v>
      </c>
      <c r="B56" s="55" t="s">
        <v>61</v>
      </c>
      <c r="C56" s="56"/>
      <c r="D56" s="57" t="s">
        <v>62</v>
      </c>
      <c r="E56" s="55" t="s">
        <v>61</v>
      </c>
      <c r="F56" s="58"/>
      <c r="G56" s="58"/>
      <c r="H56" s="59"/>
      <c r="I56" s="57" t="s">
        <v>62</v>
      </c>
      <c r="J56" s="44"/>
      <c r="K56" s="60" t="s">
        <v>60</v>
      </c>
      <c r="L56" s="55" t="s">
        <v>61</v>
      </c>
      <c r="M56" s="56"/>
      <c r="N56" s="57" t="s">
        <v>62</v>
      </c>
      <c r="O56" s="55" t="s">
        <v>61</v>
      </c>
      <c r="P56" s="58"/>
      <c r="Q56" s="58"/>
      <c r="R56" s="59"/>
      <c r="S56" s="61" t="s">
        <v>62</v>
      </c>
    </row>
    <row r="57" spans="1:19" ht="21" customHeight="1">
      <c r="A57" s="62"/>
      <c r="B57" s="147"/>
      <c r="C57" s="148"/>
      <c r="D57" s="63"/>
      <c r="E57" s="147"/>
      <c r="F57" s="149"/>
      <c r="G57" s="149"/>
      <c r="H57" s="148"/>
      <c r="I57" s="63"/>
      <c r="J57" s="44"/>
      <c r="K57" s="64"/>
      <c r="L57" s="147"/>
      <c r="M57" s="148"/>
      <c r="N57" s="63"/>
      <c r="O57" s="147"/>
      <c r="P57" s="149"/>
      <c r="Q57" s="149"/>
      <c r="R57" s="148"/>
      <c r="S57" s="65"/>
    </row>
    <row r="58" spans="1:19" ht="21" customHeight="1">
      <c r="A58" s="62"/>
      <c r="B58" s="147"/>
      <c r="C58" s="148"/>
      <c r="D58" s="63"/>
      <c r="E58" s="147"/>
      <c r="F58" s="149"/>
      <c r="G58" s="149"/>
      <c r="H58" s="148"/>
      <c r="I58" s="63"/>
      <c r="J58" s="44"/>
      <c r="K58" s="64"/>
      <c r="L58" s="147"/>
      <c r="M58" s="148"/>
      <c r="N58" s="63"/>
      <c r="O58" s="147"/>
      <c r="P58" s="149"/>
      <c r="Q58" s="149"/>
      <c r="R58" s="148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50" t="s">
        <v>63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2"/>
    </row>
    <row r="62" spans="1:19" ht="81" customHeight="1">
      <c r="A62" s="153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5"/>
    </row>
    <row r="63" ht="4.5" customHeight="1"/>
    <row r="64" spans="1:19" ht="15" customHeight="1">
      <c r="A64" s="140" t="s">
        <v>64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2"/>
    </row>
    <row r="65" spans="1:19" ht="81" customHeight="1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5"/>
    </row>
    <row r="66" spans="1:8" ht="30" customHeight="1">
      <c r="A66" s="69"/>
      <c r="B66" s="70" t="s">
        <v>65</v>
      </c>
      <c r="C66" s="146"/>
      <c r="D66" s="146"/>
      <c r="E66" s="146"/>
      <c r="F66" s="146"/>
      <c r="G66" s="146"/>
      <c r="H66" s="146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2017-12-04T21:40:05Z</dcterms:created>
  <dcterms:modified xsi:type="dcterms:W3CDTF">2017-12-08T22:25:40Z</dcterms:modified>
  <cp:category/>
  <cp:version/>
  <cp:contentType/>
  <cp:contentStatus/>
</cp:coreProperties>
</file>