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55" windowHeight="11640" tabRatio="747" activeTab="0"/>
  </bookViews>
  <sheets>
    <sheet name="ŽižkovC-RudnáB" sheetId="1" r:id="rId1"/>
    <sheet name="RudnáC-VršoB" sheetId="2" r:id="rId2"/>
    <sheet name="KonsE-SlaviaC" sheetId="3" r:id="rId3"/>
    <sheet name="PragaB-RapidA" sheetId="4" r:id="rId4"/>
    <sheet name="US B-KobC" sheetId="5" r:id="rId5"/>
    <sheet name="VP A-KobB" sheetId="6" r:id="rId6"/>
    <sheet name="Radlice-KoE" sheetId="7" r:id="rId7"/>
    <sheet name="soupisky" sheetId="8" state="hidden" r:id="rId8"/>
  </sheets>
  <externalReferences>
    <externalReference r:id="rId11"/>
    <externalReference r:id="rId12"/>
    <externalReference r:id="rId13"/>
    <externalReference r:id="rId14"/>
  </externalReferences>
  <definedNames>
    <definedName name="DATABASE" localSheetId="7">'soupisky'!$A$1:$K$275</definedName>
    <definedName name="G57A1" localSheetId="2">#REF!</definedName>
    <definedName name="G57A1" localSheetId="6">#REF!</definedName>
    <definedName name="G57A1" localSheetId="7">#REF!</definedName>
    <definedName name="G57A1">#REF!</definedName>
    <definedName name="_xlnm.Print_Area" localSheetId="2">'KonsE-SlaviaC'!$A$1:$S$72</definedName>
    <definedName name="_xlnm.Print_Area" localSheetId="3">'PragaB-RapidA'!$A$1:$S$72</definedName>
    <definedName name="_xlnm.Print_Area" localSheetId="6">'Radlice-KoE'!$A$1:$S$72</definedName>
    <definedName name="_xlnm.Print_Area" localSheetId="1">'RudnáC-VršoB'!$A$1:$S$66</definedName>
    <definedName name="_xlnm.Print_Area" localSheetId="4">'US B-KobC'!$A$1:$S$66</definedName>
    <definedName name="_xlnm.Print_Area" localSheetId="5">'VP A-KobB'!$A$1:$S$72</definedName>
    <definedName name="_xlnm.Print_Area" localSheetId="0">'ŽižkovC-RudnáB'!$A$1:$S$66</definedName>
    <definedName name="Print_Area_0" localSheetId="4">'US B-KobC'!$A$1:$S$66</definedName>
    <definedName name="Print_Area_0_0" localSheetId="4">'US B-KobC'!$A$1:$S$66</definedName>
    <definedName name="Print_Area_0_0_0" localSheetId="4">'US B-KobC'!$A$1:$S$66</definedName>
    <definedName name="Print_Area_0_0_0_0" localSheetId="4">'US B-KobC'!$A$1:$S$66</definedName>
    <definedName name="výmaz" localSheetId="2">'KonsE-SlaviaC'!$D$8:$F$11,'KonsE-SlaviaC'!$D$14:$F$17,'KonsE-SlaviaC'!$D$20:$F$23,'KonsE-SlaviaC'!$D$26:$F$29,'KonsE-SlaviaC'!$D$32:$F$35,'KonsE-SlaviaC'!$D$38:$F$41,'KonsE-SlaviaC'!$N$8:$P$11,'KonsE-SlaviaC'!$N$14:$P$17,'KonsE-SlaviaC'!$N$20:$P$23,'KonsE-SlaviaC'!$N$26:$P$29,'KonsE-SlaviaC'!$N$32:$P$35,'KonsE-SlaviaC'!$N$38:$P$41,'KonsE-SlaviaC'!$A$8:$B$43,'KonsE-SlaviaC'!$K$8:$L$43</definedName>
    <definedName name="výmaz" localSheetId="3">'PragaB-RapidA'!$D$8:$F$11,'PragaB-RapidA'!$D$14:$F$17,'PragaB-RapidA'!$D$20:$F$23,'PragaB-RapidA'!$D$26:$F$29,'PragaB-RapidA'!$D$32:$F$35,'PragaB-RapidA'!$D$38:$F$41,'PragaB-RapidA'!$N$8:$P$11,'PragaB-RapidA'!$N$14:$P$17,'PragaB-RapidA'!$N$20:$P$23,'PragaB-RapidA'!$N$26:$P$29,'PragaB-RapidA'!$N$32:$P$35,'PragaB-RapidA'!$N$38:$P$41,'PragaB-RapidA'!$A$8:$B$43,'PragaB-RapidA'!$K$8:$L$43</definedName>
    <definedName name="výmaz" localSheetId="6">'Radlice-KoE'!$D$8:$F$11,'Radlice-KoE'!$D$14:$F$17,'Radlice-KoE'!$D$20:$F$23,'Radlice-KoE'!$D$26:$F$29,'Radlice-KoE'!$D$32:$F$35,'Radlice-KoE'!$D$38:$F$41,'Radlice-KoE'!$N$8:$P$11,'Radlice-KoE'!$N$14:$P$17,'Radlice-KoE'!$N$20:$P$23,'Radlice-KoE'!$N$26:$P$29,'Radlice-KoE'!$N$32:$P$35,'Radlice-KoE'!$N$38:$P$41,'Radlice-KoE'!$A$8:$B$43,'Radlice-KoE'!$K$8:$L$43</definedName>
    <definedName name="výmaz" localSheetId="4">'US B-KobC'!$D$8:$F$11,'US B-KobC'!$D$13:$F$16,'US B-KobC'!$D$18:$F$21,'US B-KobC'!$D$23:$F$26,'US B-KobC'!$D$28:$F$31,'US B-KobC'!$D$33:$F$36,'US B-KobC'!$N$8:$P$11,'US B-KobC'!$N$13:$P$16,'US B-KobC'!$N$18:$P$21,'US B-KobC'!$N$23:$P$26,'US B-KobC'!$N$28:$P$31,'US B-KobC'!$N$33:$P$36,'US B-KobC'!$A$8:$B$37,'US B-KobC'!$K$8:$L$37</definedName>
    <definedName name="výmaz" localSheetId="0">'ŽižkovC-RudnáB'!$D$8:$F$11,'ŽižkovC-RudnáB'!$D$13:$F$16,'ŽižkovC-RudnáB'!$D$18:$F$21,'ŽižkovC-RudnáB'!$D$23:$F$26,'ŽižkovC-RudnáB'!$D$28:$F$31,'ŽižkovC-RudnáB'!$D$33:$F$36,'ŽižkovC-RudnáB'!$N$8:$P$11,'ŽižkovC-RudnáB'!$N$13:$P$16,'ŽižkovC-RudnáB'!$N$18:$P$21,'ŽižkovC-RudnáB'!$N$23:$P$26,'ŽižkovC-RudnáB'!$N$28:$P$31,'ŽižkovC-RudnáB'!$N$33:$P$36,'ŽižkovC-RudnáB'!$A$8:$B$37,'ŽižkovC-RudnáB'!$K$8:$L$37</definedName>
    <definedName name="výmaz">'VP A-KobB'!$D$8:$F$11,'VP A-KobB'!$D$14:$F$17,'VP A-KobB'!$D$20:$F$23,'VP A-KobB'!$D$26:$F$29,'VP A-KobB'!$D$32:$F$35,'VP A-KobB'!$D$38:$F$41,'VP A-KobB'!$N$8:$P$11,'VP A-KobB'!$N$14:$P$17,'VP A-KobB'!$N$20:$P$23,'VP A-KobB'!$N$26:$P$29,'VP A-KobB'!$N$32:$P$35,'VP A-KobB'!$N$38:$P$41,'VP A-KobB'!$A$8:$B$43,'VP A-KobB'!$K$8:$L$43</definedName>
  </definedNames>
  <calcPr fullCalcOnLoad="1"/>
</workbook>
</file>

<file path=xl/comments1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4.xml><?xml version="1.0" encoding="utf-8"?>
<comments xmlns="http://schemas.openxmlformats.org/spreadsheetml/2006/main">
  <authors>
    <author>Josef Kučera</author>
  </authors>
  <commentList>
    <comment ref="K43" authorId="0">
      <text>
        <r>
          <rPr>
            <b/>
            <sz val="11"/>
            <rFont val="Tahoma"/>
            <family val="2"/>
          </rPr>
          <t>REG.ČÍSLO</t>
        </r>
      </text>
    </comment>
    <comment ref="A43" authorId="0">
      <text>
        <r>
          <rPr>
            <b/>
            <sz val="11"/>
            <rFont val="Tahoma"/>
            <family val="2"/>
          </rPr>
          <t>REG.ČÍSLO</t>
        </r>
      </text>
    </comment>
    <comment ref="K40" authorId="0">
      <text>
        <r>
          <rPr>
            <b/>
            <sz val="11"/>
            <rFont val="Tahoma"/>
            <family val="2"/>
          </rPr>
          <t>JMÉNO</t>
        </r>
      </text>
    </comment>
    <comment ref="A40" authorId="0">
      <text>
        <r>
          <rPr>
            <b/>
            <sz val="11"/>
            <rFont val="Tahoma"/>
            <family val="2"/>
          </rPr>
          <t>JMÉNO</t>
        </r>
      </text>
    </comment>
    <comment ref="K38" authorId="0">
      <text>
        <r>
          <rPr>
            <b/>
            <sz val="11"/>
            <rFont val="Tahoma"/>
            <family val="2"/>
          </rPr>
          <t>PŘÍJMENÍ</t>
        </r>
      </text>
    </comment>
    <comment ref="A38" authorId="0">
      <text>
        <r>
          <rPr>
            <b/>
            <sz val="11"/>
            <rFont val="Tahoma"/>
            <family val="2"/>
          </rPr>
          <t>PŘÍJMENÍ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4" authorId="0">
      <text>
        <r>
          <rPr>
            <b/>
            <sz val="11"/>
            <rFont val="Tahoma"/>
            <family val="2"/>
          </rPr>
          <t>JMÉNO</t>
        </r>
      </text>
    </comment>
    <comment ref="A34" authorId="0">
      <text>
        <r>
          <rPr>
            <b/>
            <sz val="11"/>
            <rFont val="Tahoma"/>
            <family val="2"/>
          </rPr>
          <t>JMÉNO</t>
        </r>
      </text>
    </comment>
    <comment ref="K32" authorId="0">
      <text>
        <r>
          <rPr>
            <b/>
            <sz val="11"/>
            <rFont val="Tahoma"/>
            <family val="2"/>
          </rPr>
          <t>PŘÍJMENÍ</t>
        </r>
      </text>
    </comment>
    <comment ref="A32" authorId="0">
      <text>
        <r>
          <rPr>
            <b/>
            <sz val="11"/>
            <rFont val="Tahoma"/>
            <family val="2"/>
          </rPr>
          <t>PŘÍJMENÍ</t>
        </r>
      </text>
    </comment>
    <comment ref="K31" authorId="0">
      <text>
        <r>
          <rPr>
            <b/>
            <sz val="11"/>
            <rFont val="Tahoma"/>
            <family val="2"/>
          </rPr>
          <t>REG.ČÍSLO</t>
        </r>
      </text>
    </comment>
    <comment ref="A31" authorId="0">
      <text>
        <r>
          <rPr>
            <b/>
            <sz val="11"/>
            <rFont val="Tahoma"/>
            <family val="2"/>
          </rPr>
          <t>REG.ČÍSLO</t>
        </r>
      </text>
    </comment>
    <comment ref="K28" authorId="0">
      <text>
        <r>
          <rPr>
            <b/>
            <sz val="11"/>
            <rFont val="Tahoma"/>
            <family val="2"/>
          </rPr>
          <t>JMÉNO</t>
        </r>
      </text>
    </comment>
    <comment ref="A28" authorId="0">
      <text>
        <r>
          <rPr>
            <b/>
            <sz val="11"/>
            <rFont val="Tahoma"/>
            <family val="2"/>
          </rPr>
          <t>JMÉNO</t>
        </r>
      </text>
    </comment>
    <comment ref="K26" authorId="0">
      <text>
        <r>
          <rPr>
            <b/>
            <sz val="11"/>
            <rFont val="Tahoma"/>
            <family val="2"/>
          </rPr>
          <t>PŘÍJMENÍ</t>
        </r>
      </text>
    </comment>
    <comment ref="A26" authorId="0">
      <text>
        <r>
          <rPr>
            <b/>
            <sz val="11"/>
            <rFont val="Tahoma"/>
            <family val="2"/>
          </rPr>
          <t>PŘÍJMENÍ</t>
        </r>
      </text>
    </comment>
    <comment ref="K25" authorId="0">
      <text>
        <r>
          <rPr>
            <b/>
            <sz val="11"/>
            <rFont val="Tahoma"/>
            <family val="2"/>
          </rPr>
          <t>REG.ČÍSLO</t>
        </r>
      </text>
    </comment>
    <comment ref="A25" authorId="0">
      <text>
        <r>
          <rPr>
            <b/>
            <sz val="11"/>
            <rFont val="Tahoma"/>
            <family val="2"/>
          </rPr>
          <t>REG.ČÍSLO</t>
        </r>
      </text>
    </comment>
    <comment ref="K22" authorId="0">
      <text>
        <r>
          <rPr>
            <b/>
            <sz val="11"/>
            <rFont val="Tahoma"/>
            <family val="2"/>
          </rPr>
          <t>JMÉNO</t>
        </r>
      </text>
    </comment>
    <comment ref="A22" authorId="0">
      <text>
        <r>
          <rPr>
            <b/>
            <sz val="11"/>
            <rFont val="Tahoma"/>
            <family val="2"/>
          </rPr>
          <t>JMÉNO</t>
        </r>
      </text>
    </comment>
    <comment ref="K20" authorId="0">
      <text>
        <r>
          <rPr>
            <b/>
            <sz val="11"/>
            <rFont val="Tahoma"/>
            <family val="2"/>
          </rPr>
          <t>PŘÍJMENÍ</t>
        </r>
      </text>
    </comment>
    <comment ref="A20" authorId="0">
      <text>
        <r>
          <rPr>
            <b/>
            <sz val="11"/>
            <rFont val="Tahoma"/>
            <family val="2"/>
          </rPr>
          <t>PŘÍJMENÍ</t>
        </r>
      </text>
    </comment>
    <comment ref="K19" authorId="0">
      <text>
        <r>
          <rPr>
            <b/>
            <sz val="11"/>
            <rFont val="Tahoma"/>
            <family val="2"/>
          </rPr>
          <t>REG.ČÍSLO</t>
        </r>
      </text>
    </comment>
    <comment ref="A19" authorId="0">
      <text>
        <r>
          <rPr>
            <b/>
            <sz val="11"/>
            <rFont val="Tahoma"/>
            <family val="2"/>
          </rPr>
          <t>REG.ČÍSLO</t>
        </r>
      </text>
    </comment>
    <comment ref="K16" authorId="0">
      <text>
        <r>
          <rPr>
            <b/>
            <sz val="11"/>
            <rFont val="Tahoma"/>
            <family val="2"/>
          </rPr>
          <t>JMÉNO</t>
        </r>
      </text>
    </comment>
    <comment ref="A16" authorId="0">
      <text>
        <r>
          <rPr>
            <b/>
            <sz val="11"/>
            <rFont val="Tahoma"/>
            <family val="2"/>
          </rPr>
          <t>JMÉNO</t>
        </r>
      </text>
    </comment>
    <comment ref="K14" authorId="0">
      <text>
        <r>
          <rPr>
            <b/>
            <sz val="11"/>
            <rFont val="Tahoma"/>
            <family val="2"/>
          </rPr>
          <t>PŘÍJMENÍ</t>
        </r>
      </text>
    </comment>
    <comment ref="A14" authorId="0">
      <text>
        <r>
          <rPr>
            <b/>
            <sz val="11"/>
            <rFont val="Tahoma"/>
            <family val="2"/>
          </rPr>
          <t>PŘÍJMENÍ</t>
        </r>
      </text>
    </comment>
    <comment ref="K13" authorId="0">
      <text>
        <r>
          <rPr>
            <b/>
            <sz val="11"/>
            <rFont val="Tahoma"/>
            <family val="2"/>
          </rPr>
          <t>REG.ČÍSLO</t>
        </r>
      </text>
    </comment>
    <comment ref="A13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6.xml><?xml version="1.0" encoding="utf-8"?>
<comments xmlns="http://schemas.openxmlformats.org/spreadsheetml/2006/main">
  <authors>
    <author>Josef Kučera</author>
  </authors>
  <commentLis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A13" authorId="0">
      <text>
        <r>
          <rPr>
            <b/>
            <sz val="11"/>
            <rFont val="Tahoma"/>
            <family val="2"/>
          </rPr>
          <t>REG.ČÍSLO</t>
        </r>
      </text>
    </comment>
    <comment ref="A14" authorId="0">
      <text>
        <r>
          <rPr>
            <b/>
            <sz val="11"/>
            <rFont val="Tahoma"/>
            <family val="2"/>
          </rPr>
          <t>PŘÍJMENÍ</t>
        </r>
      </text>
    </comment>
    <comment ref="A16" authorId="0">
      <text>
        <r>
          <rPr>
            <b/>
            <sz val="11"/>
            <rFont val="Tahoma"/>
            <family val="2"/>
          </rPr>
          <t>JMÉNO</t>
        </r>
      </text>
    </comment>
    <comment ref="A19" authorId="0">
      <text>
        <r>
          <rPr>
            <b/>
            <sz val="11"/>
            <rFont val="Tahoma"/>
            <family val="2"/>
          </rPr>
          <t>REG.ČÍSLO</t>
        </r>
      </text>
    </comment>
    <comment ref="A20" authorId="0">
      <text>
        <r>
          <rPr>
            <b/>
            <sz val="11"/>
            <rFont val="Tahoma"/>
            <family val="2"/>
          </rPr>
          <t>PŘÍJMENÍ</t>
        </r>
      </text>
    </comment>
    <comment ref="A22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REG.ČÍSLO</t>
        </r>
      </text>
    </comment>
    <comment ref="A26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JMÉNO</t>
        </r>
      </text>
    </comment>
    <comment ref="A31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PŘÍJMENÍ</t>
        </r>
      </text>
    </comment>
    <comment ref="A34" authorId="0">
      <text>
        <r>
          <rPr>
            <b/>
            <sz val="11"/>
            <rFont val="Tahoma"/>
            <family val="2"/>
          </rPr>
          <t>JMÉNO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A38" authorId="0">
      <text>
        <r>
          <rPr>
            <b/>
            <sz val="11"/>
            <rFont val="Tahoma"/>
            <family val="2"/>
          </rPr>
          <t>PŘÍJMENÍ</t>
        </r>
      </text>
    </comment>
    <comment ref="A40" authorId="0">
      <text>
        <r>
          <rPr>
            <b/>
            <sz val="11"/>
            <rFont val="Tahoma"/>
            <family val="2"/>
          </rPr>
          <t>JMÉNO</t>
        </r>
      </text>
    </comment>
    <comment ref="A43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REG.ČÍSLO</t>
        </r>
      </text>
    </comment>
    <comment ref="K14" authorId="0">
      <text>
        <r>
          <rPr>
            <b/>
            <sz val="11"/>
            <rFont val="Tahoma"/>
            <family val="2"/>
          </rPr>
          <t>PŘÍJMENÍ</t>
        </r>
      </text>
    </comment>
    <comment ref="K16" authorId="0">
      <text>
        <r>
          <rPr>
            <b/>
            <sz val="11"/>
            <rFont val="Tahoma"/>
            <family val="2"/>
          </rPr>
          <t>JMÉNO</t>
        </r>
      </text>
    </comment>
    <comment ref="K19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JMÉNO</t>
        </r>
      </text>
    </comment>
    <comment ref="K25" authorId="0">
      <text>
        <r>
          <rPr>
            <b/>
            <sz val="11"/>
            <rFont val="Tahoma"/>
            <family val="2"/>
          </rPr>
          <t>REG.ČÍSLO</t>
        </r>
      </text>
    </comment>
    <comment ref="K26" authorId="0">
      <text>
        <r>
          <rPr>
            <b/>
            <sz val="11"/>
            <rFont val="Tahoma"/>
            <family val="2"/>
          </rPr>
          <t>PŘÍJMENÍ</t>
        </r>
      </text>
    </comment>
    <comment ref="K28" authorId="0">
      <text>
        <r>
          <rPr>
            <b/>
            <sz val="11"/>
            <rFont val="Tahoma"/>
            <family val="2"/>
          </rPr>
          <t>JMÉNO</t>
        </r>
      </text>
    </comment>
    <comment ref="K31" authorId="0">
      <text>
        <r>
          <rPr>
            <b/>
            <sz val="11"/>
            <rFont val="Tahoma"/>
            <family val="2"/>
          </rPr>
          <t>REG.ČÍSLO</t>
        </r>
      </text>
    </comment>
    <comment ref="K32" authorId="0">
      <text>
        <r>
          <rPr>
            <b/>
            <sz val="11"/>
            <rFont val="Tahoma"/>
            <family val="2"/>
          </rPr>
          <t>PŘÍJMENÍ</t>
        </r>
      </text>
    </comment>
    <comment ref="K34" authorId="0">
      <text>
        <r>
          <rPr>
            <b/>
            <sz val="11"/>
            <rFont val="Tahoma"/>
            <family val="2"/>
          </rPr>
          <t>JMÉNO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K38" authorId="0">
      <text>
        <r>
          <rPr>
            <b/>
            <sz val="11"/>
            <rFont val="Tahoma"/>
            <family val="2"/>
          </rPr>
          <t>PŘÍJMENÍ</t>
        </r>
      </text>
    </comment>
    <comment ref="K40" authorId="0">
      <text>
        <r>
          <rPr>
            <b/>
            <sz val="11"/>
            <rFont val="Tahoma"/>
            <family val="2"/>
          </rPr>
          <t>JMÉNO</t>
        </r>
      </text>
    </comment>
    <comment ref="K43" authorId="0">
      <text>
        <r>
          <rPr>
            <b/>
            <sz val="11"/>
            <rFont val="Tahoma"/>
            <family val="2"/>
          </rPr>
          <t>REG.ČÍSLO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</commentList>
</comments>
</file>

<file path=xl/comments7.xml><?xml version="1.0" encoding="utf-8"?>
<comments xmlns="http://schemas.openxmlformats.org/spreadsheetml/2006/main">
  <authors>
    <author>Josef Kučera</author>
  </authors>
  <commentList>
    <comment ref="K43" authorId="0">
      <text>
        <r>
          <rPr>
            <b/>
            <sz val="11"/>
            <rFont val="Tahoma"/>
            <family val="2"/>
          </rPr>
          <t>REG.ČÍSLO</t>
        </r>
      </text>
    </comment>
    <comment ref="A43" authorId="0">
      <text>
        <r>
          <rPr>
            <b/>
            <sz val="11"/>
            <rFont val="Tahoma"/>
            <family val="2"/>
          </rPr>
          <t>REG.ČÍSLO</t>
        </r>
      </text>
    </comment>
    <comment ref="K40" authorId="0">
      <text>
        <r>
          <rPr>
            <b/>
            <sz val="11"/>
            <rFont val="Tahoma"/>
            <family val="2"/>
          </rPr>
          <t>JMÉNO</t>
        </r>
      </text>
    </comment>
    <comment ref="A40" authorId="0">
      <text>
        <r>
          <rPr>
            <b/>
            <sz val="11"/>
            <rFont val="Tahoma"/>
            <family val="2"/>
          </rPr>
          <t>JMÉNO</t>
        </r>
      </text>
    </comment>
    <comment ref="K38" authorId="0">
      <text>
        <r>
          <rPr>
            <b/>
            <sz val="11"/>
            <rFont val="Tahoma"/>
            <family val="2"/>
          </rPr>
          <t>PŘÍJMENÍ</t>
        </r>
      </text>
    </comment>
    <comment ref="A38" authorId="0">
      <text>
        <r>
          <rPr>
            <b/>
            <sz val="11"/>
            <rFont val="Tahoma"/>
            <family val="2"/>
          </rPr>
          <t>PŘÍJMENÍ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4" authorId="0">
      <text>
        <r>
          <rPr>
            <b/>
            <sz val="11"/>
            <rFont val="Tahoma"/>
            <family val="2"/>
          </rPr>
          <t>JMÉNO</t>
        </r>
      </text>
    </comment>
    <comment ref="A34" authorId="0">
      <text>
        <r>
          <rPr>
            <b/>
            <sz val="11"/>
            <rFont val="Tahoma"/>
            <family val="2"/>
          </rPr>
          <t>JMÉNO</t>
        </r>
      </text>
    </comment>
    <comment ref="K32" authorId="0">
      <text>
        <r>
          <rPr>
            <b/>
            <sz val="11"/>
            <rFont val="Tahoma"/>
            <family val="2"/>
          </rPr>
          <t>PŘÍJMENÍ</t>
        </r>
      </text>
    </comment>
    <comment ref="A32" authorId="0">
      <text>
        <r>
          <rPr>
            <b/>
            <sz val="11"/>
            <rFont val="Tahoma"/>
            <family val="2"/>
          </rPr>
          <t>PŘÍJMENÍ</t>
        </r>
      </text>
    </comment>
    <comment ref="K31" authorId="0">
      <text>
        <r>
          <rPr>
            <b/>
            <sz val="11"/>
            <rFont val="Tahoma"/>
            <family val="2"/>
          </rPr>
          <t>REG.ČÍSLO</t>
        </r>
      </text>
    </comment>
    <comment ref="A31" authorId="0">
      <text>
        <r>
          <rPr>
            <b/>
            <sz val="11"/>
            <rFont val="Tahoma"/>
            <family val="2"/>
          </rPr>
          <t>REG.ČÍSLO</t>
        </r>
      </text>
    </comment>
    <comment ref="K28" authorId="0">
      <text>
        <r>
          <rPr>
            <b/>
            <sz val="11"/>
            <rFont val="Tahoma"/>
            <family val="2"/>
          </rPr>
          <t>JMÉNO</t>
        </r>
      </text>
    </comment>
    <comment ref="A28" authorId="0">
      <text>
        <r>
          <rPr>
            <b/>
            <sz val="11"/>
            <rFont val="Tahoma"/>
            <family val="2"/>
          </rPr>
          <t>JMÉNO</t>
        </r>
      </text>
    </comment>
    <comment ref="K26" authorId="0">
      <text>
        <r>
          <rPr>
            <b/>
            <sz val="11"/>
            <rFont val="Tahoma"/>
            <family val="2"/>
          </rPr>
          <t>PŘÍJMENÍ</t>
        </r>
      </text>
    </comment>
    <comment ref="A26" authorId="0">
      <text>
        <r>
          <rPr>
            <b/>
            <sz val="11"/>
            <rFont val="Tahoma"/>
            <family val="2"/>
          </rPr>
          <t>PŘÍJMENÍ</t>
        </r>
      </text>
    </comment>
    <comment ref="K25" authorId="0">
      <text>
        <r>
          <rPr>
            <b/>
            <sz val="11"/>
            <rFont val="Tahoma"/>
            <family val="2"/>
          </rPr>
          <t>REG.ČÍSLO</t>
        </r>
      </text>
    </comment>
    <comment ref="A25" authorId="0">
      <text>
        <r>
          <rPr>
            <b/>
            <sz val="11"/>
            <rFont val="Tahoma"/>
            <family val="2"/>
          </rPr>
          <t>REG.ČÍSLO</t>
        </r>
      </text>
    </comment>
    <comment ref="K22" authorId="0">
      <text>
        <r>
          <rPr>
            <b/>
            <sz val="11"/>
            <rFont val="Tahoma"/>
            <family val="2"/>
          </rPr>
          <t>JMÉNO</t>
        </r>
      </text>
    </comment>
    <comment ref="A22" authorId="0">
      <text>
        <r>
          <rPr>
            <b/>
            <sz val="11"/>
            <rFont val="Tahoma"/>
            <family val="2"/>
          </rPr>
          <t>JMÉNO</t>
        </r>
      </text>
    </comment>
    <comment ref="K20" authorId="0">
      <text>
        <r>
          <rPr>
            <b/>
            <sz val="11"/>
            <rFont val="Tahoma"/>
            <family val="2"/>
          </rPr>
          <t>PŘÍJMENÍ</t>
        </r>
      </text>
    </comment>
    <comment ref="A20" authorId="0">
      <text>
        <r>
          <rPr>
            <b/>
            <sz val="11"/>
            <rFont val="Tahoma"/>
            <family val="2"/>
          </rPr>
          <t>PŘÍJMENÍ</t>
        </r>
      </text>
    </comment>
    <comment ref="K19" authorId="0">
      <text>
        <r>
          <rPr>
            <b/>
            <sz val="11"/>
            <rFont val="Tahoma"/>
            <family val="2"/>
          </rPr>
          <t>REG.ČÍSLO</t>
        </r>
      </text>
    </comment>
    <comment ref="A19" authorId="0">
      <text>
        <r>
          <rPr>
            <b/>
            <sz val="11"/>
            <rFont val="Tahoma"/>
            <family val="2"/>
          </rPr>
          <t>REG.ČÍSLO</t>
        </r>
      </text>
    </comment>
    <comment ref="K16" authorId="0">
      <text>
        <r>
          <rPr>
            <b/>
            <sz val="11"/>
            <rFont val="Tahoma"/>
            <family val="2"/>
          </rPr>
          <t>JMÉNO</t>
        </r>
      </text>
    </comment>
    <comment ref="A16" authorId="0">
      <text>
        <r>
          <rPr>
            <b/>
            <sz val="11"/>
            <rFont val="Tahoma"/>
            <family val="2"/>
          </rPr>
          <t>JMÉNO</t>
        </r>
      </text>
    </comment>
    <comment ref="K14" authorId="0">
      <text>
        <r>
          <rPr>
            <b/>
            <sz val="11"/>
            <rFont val="Tahoma"/>
            <family val="2"/>
          </rPr>
          <t>PŘÍJMENÍ</t>
        </r>
      </text>
    </comment>
    <comment ref="A14" authorId="0">
      <text>
        <r>
          <rPr>
            <b/>
            <sz val="11"/>
            <rFont val="Tahoma"/>
            <family val="2"/>
          </rPr>
          <t>PŘÍJMENÍ</t>
        </r>
      </text>
    </comment>
    <comment ref="K13" authorId="0">
      <text>
        <r>
          <rPr>
            <b/>
            <sz val="11"/>
            <rFont val="Tahoma"/>
            <family val="2"/>
          </rPr>
          <t>REG.ČÍSLO</t>
        </r>
      </text>
    </comment>
    <comment ref="A13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sharedStrings.xml><?xml version="1.0" encoding="utf-8"?>
<sst xmlns="http://schemas.openxmlformats.org/spreadsheetml/2006/main" count="1561" uniqueCount="396">
  <si>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</si>
  <si>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</si>
  <si>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</si>
  <si>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</si>
  <si>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</si>
  <si>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</si>
  <si>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</si>
  <si>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</si>
  <si>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</si>
  <si>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</si>
  <si>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</si>
  <si>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</si>
  <si>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</si>
  <si>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</si>
  <si>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</si>
  <si>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</si>
  <si>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</si>
  <si>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</si>
  <si>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Čas zahájení utkání  </t>
  </si>
  <si>
    <t>Teplota na kuželně  </t>
  </si>
  <si>
    <t>Čas ukončení utkání  </t>
  </si>
  <si>
    <t>Počet diváků  </t>
  </si>
  <si>
    <t>Platnost kolaudačního protokolu  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</si>
  <si>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</si>
  <si>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</si>
  <si>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</si>
  <si>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</si>
  <si>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Datum a podpis rozhodčího</t>
  </si>
  <si>
    <t>17:30</t>
  </si>
  <si>
    <t>Vedoucí družstva         Jméno:</t>
  </si>
  <si>
    <t>Podpis:</t>
  </si>
  <si>
    <t>Rozhodčí</t>
  </si>
  <si>
    <t>Jméno:</t>
  </si>
  <si>
    <t>Číslo průkazu:</t>
  </si>
  <si>
    <t>Střídající hráč</t>
  </si>
  <si>
    <t>Střídaný hráč</t>
  </si>
  <si>
    <t>Hod</t>
  </si>
  <si>
    <t>Jméno</t>
  </si>
  <si>
    <t>Reg.č.</t>
  </si>
  <si>
    <t>Pražský kuželkářský svaz</t>
  </si>
  <si>
    <t>17:00</t>
  </si>
  <si>
    <t>18:00</t>
  </si>
  <si>
    <t>17:15</t>
  </si>
  <si>
    <t>17:45</t>
  </si>
  <si>
    <t>18:15</t>
  </si>
  <si>
    <t>18:30</t>
  </si>
  <si>
    <t>18:45</t>
  </si>
  <si>
    <t>19:00</t>
  </si>
  <si>
    <t>19:15</t>
  </si>
  <si>
    <t>19:30</t>
  </si>
  <si>
    <t>19:45</t>
  </si>
  <si>
    <t>21:00</t>
  </si>
  <si>
    <t>21:15</t>
  </si>
  <si>
    <t>21:30</t>
  </si>
  <si>
    <t>21:45</t>
  </si>
  <si>
    <t>22:00</t>
  </si>
  <si>
    <t>22:15</t>
  </si>
  <si>
    <t>22:30</t>
  </si>
  <si>
    <t>22:45</t>
  </si>
  <si>
    <t>23:00</t>
  </si>
  <si>
    <t>23:15</t>
  </si>
  <si>
    <t>23:30</t>
  </si>
  <si>
    <t>23:45</t>
  </si>
  <si>
    <t>24:00</t>
  </si>
  <si>
    <t>Vršovice</t>
  </si>
  <si>
    <t xml:space="preserve">Karlov     </t>
  </si>
  <si>
    <t xml:space="preserve">Rudná      </t>
  </si>
  <si>
    <t xml:space="preserve">Eden 3/4 </t>
  </si>
  <si>
    <t xml:space="preserve">Union 1/2 </t>
  </si>
  <si>
    <t xml:space="preserve">Braník 5/6 </t>
  </si>
  <si>
    <t xml:space="preserve">Kobylisy   </t>
  </si>
  <si>
    <t>Braník 3/6</t>
  </si>
  <si>
    <t xml:space="preserve">Braník 1/2 </t>
  </si>
  <si>
    <t xml:space="preserve">Union 3/4  </t>
  </si>
  <si>
    <t xml:space="preserve">Meteor     </t>
  </si>
  <si>
    <t xml:space="preserve">Braník 1/4 </t>
  </si>
  <si>
    <t>Eden 1/2</t>
  </si>
  <si>
    <t>Eden 1/4</t>
  </si>
  <si>
    <t>Zvon</t>
  </si>
  <si>
    <t>Braník 3/4</t>
  </si>
  <si>
    <t>Hloubětín</t>
  </si>
  <si>
    <t>V.Popovice</t>
  </si>
  <si>
    <t>Union 1/4</t>
  </si>
  <si>
    <t>č.r.</t>
  </si>
  <si>
    <t>SLC</t>
  </si>
  <si>
    <t>PPV</t>
  </si>
  <si>
    <t>PRIJM</t>
  </si>
  <si>
    <t>JMENO</t>
  </si>
  <si>
    <t>MOJE</t>
  </si>
  <si>
    <t>SLPOC</t>
  </si>
  <si>
    <t>služební č.</t>
  </si>
  <si>
    <t>příjmení</t>
  </si>
  <si>
    <t>jméno</t>
  </si>
  <si>
    <t xml:space="preserve"> </t>
  </si>
  <si>
    <t>q</t>
  </si>
  <si>
    <t>Miroslav</t>
  </si>
  <si>
    <t>Karel</t>
  </si>
  <si>
    <t>Jaroslav</t>
  </si>
  <si>
    <t/>
  </si>
  <si>
    <t>Petra</t>
  </si>
  <si>
    <t>Milan</t>
  </si>
  <si>
    <t>žž</t>
  </si>
  <si>
    <t>Josef</t>
  </si>
  <si>
    <t>Anna</t>
  </si>
  <si>
    <t>Jan</t>
  </si>
  <si>
    <t>Petr</t>
  </si>
  <si>
    <t>Pavel</t>
  </si>
  <si>
    <t>Jiří</t>
  </si>
  <si>
    <t>Zdeněk</t>
  </si>
  <si>
    <t>Vladimír</t>
  </si>
  <si>
    <t>Martin</t>
  </si>
  <si>
    <t>Václav</t>
  </si>
  <si>
    <t>Tomáš</t>
  </si>
  <si>
    <t>Marian</t>
  </si>
  <si>
    <t>Vojtěch</t>
  </si>
  <si>
    <t>Radek</t>
  </si>
  <si>
    <t>Marek</t>
  </si>
  <si>
    <t>Markéta</t>
  </si>
  <si>
    <t>Michal</t>
  </si>
  <si>
    <t>Vlastimil</t>
  </si>
  <si>
    <t>František</t>
  </si>
  <si>
    <t>Bedřich</t>
  </si>
  <si>
    <t>Toto je poslední řádek databáze ! Pro rozšíření vlož řádek dovnitř databáze !</t>
  </si>
  <si>
    <t>Kobylisy B</t>
  </si>
  <si>
    <t>Kovač</t>
  </si>
  <si>
    <t>Vojtíšek</t>
  </si>
  <si>
    <t>Císař</t>
  </si>
  <si>
    <t>Krčma</t>
  </si>
  <si>
    <t>Kliment</t>
  </si>
  <si>
    <t>Fůra</t>
  </si>
  <si>
    <t>Kobylisy C</t>
  </si>
  <si>
    <t>Dúška</t>
  </si>
  <si>
    <t>Krupička</t>
  </si>
  <si>
    <t>Bohuslav</t>
  </si>
  <si>
    <t>Matyska</t>
  </si>
  <si>
    <t>Přibyl</t>
  </si>
  <si>
    <t>Nowaková</t>
  </si>
  <si>
    <t>Jícha</t>
  </si>
  <si>
    <t>Erben</t>
  </si>
  <si>
    <t>Nowak</t>
  </si>
  <si>
    <t>Šrot</t>
  </si>
  <si>
    <t>Zouhar</t>
  </si>
  <si>
    <t>Radlice</t>
  </si>
  <si>
    <t>Beneš</t>
  </si>
  <si>
    <t>Miloš ml</t>
  </si>
  <si>
    <t>Miloš st</t>
  </si>
  <si>
    <t>Kamín</t>
  </si>
  <si>
    <t>Kofroň</t>
  </si>
  <si>
    <t>Leoš</t>
  </si>
  <si>
    <t>Lehner</t>
  </si>
  <si>
    <t>Schilder</t>
  </si>
  <si>
    <t>Turek</t>
  </si>
  <si>
    <t>Verner</t>
  </si>
  <si>
    <t>Vojáček</t>
  </si>
  <si>
    <t>Rapid A</t>
  </si>
  <si>
    <t>Hampl</t>
  </si>
  <si>
    <t>Vítěslav</t>
  </si>
  <si>
    <t>Hofman</t>
  </si>
  <si>
    <t>Pokorný</t>
  </si>
  <si>
    <t>Pudil</t>
  </si>
  <si>
    <t>Roubal</t>
  </si>
  <si>
    <t>Valta</t>
  </si>
  <si>
    <t>Rudná B</t>
  </si>
  <si>
    <t>Zimáková</t>
  </si>
  <si>
    <t>Jarmila</t>
  </si>
  <si>
    <t>Mařánková</t>
  </si>
  <si>
    <t>Eva</t>
  </si>
  <si>
    <t>Novotná</t>
  </si>
  <si>
    <t>Poláčková</t>
  </si>
  <si>
    <t>Hana</t>
  </si>
  <si>
    <t>Mikešová</t>
  </si>
  <si>
    <t>Irena</t>
  </si>
  <si>
    <t>Kohoutová</t>
  </si>
  <si>
    <t>Miluše</t>
  </si>
  <si>
    <t>Panenková</t>
  </si>
  <si>
    <t>Lucie</t>
  </si>
  <si>
    <t>Rudná C</t>
  </si>
  <si>
    <t>Kasal</t>
  </si>
  <si>
    <t>Keller</t>
  </si>
  <si>
    <t>Dvořák</t>
  </si>
  <si>
    <t>Machulka</t>
  </si>
  <si>
    <t>Koščová</t>
  </si>
  <si>
    <t>Kýhos</t>
  </si>
  <si>
    <t>Sedlačik</t>
  </si>
  <si>
    <t>Ivan</t>
  </si>
  <si>
    <t>Koščo</t>
  </si>
  <si>
    <t>Peter</t>
  </si>
  <si>
    <t>Lesák</t>
  </si>
  <si>
    <t>Adam</t>
  </si>
  <si>
    <t>Zdráhal</t>
  </si>
  <si>
    <t>Slavia C</t>
  </si>
  <si>
    <t>Pecka</t>
  </si>
  <si>
    <t>Knap</t>
  </si>
  <si>
    <t>Filip</t>
  </si>
  <si>
    <t>Václavík</t>
  </si>
  <si>
    <t>Šťastný</t>
  </si>
  <si>
    <t>Bernat</t>
  </si>
  <si>
    <t>Jiránek</t>
  </si>
  <si>
    <t>Novák</t>
  </si>
  <si>
    <t>Myšák</t>
  </si>
  <si>
    <t>Kněžek</t>
  </si>
  <si>
    <t>Praga B</t>
  </si>
  <si>
    <t>Lukáš</t>
  </si>
  <si>
    <t>Jelínek</t>
  </si>
  <si>
    <t>Kluganost</t>
  </si>
  <si>
    <t>Vít</t>
  </si>
  <si>
    <t>Sýkora</t>
  </si>
  <si>
    <t>Sigl</t>
  </si>
  <si>
    <t>Smékal</t>
  </si>
  <si>
    <t>Kovář</t>
  </si>
  <si>
    <t>Kšír</t>
  </si>
  <si>
    <t>Maňour</t>
  </si>
  <si>
    <t>Ondřej</t>
  </si>
  <si>
    <t>Uhelné sklady B</t>
  </si>
  <si>
    <t>Bočánek</t>
  </si>
  <si>
    <t>Černý</t>
  </si>
  <si>
    <t>Heřma</t>
  </si>
  <si>
    <t>Gusta</t>
  </si>
  <si>
    <t>Míchal</t>
  </si>
  <si>
    <t>Míchalová</t>
  </si>
  <si>
    <t>Mudra</t>
  </si>
  <si>
    <t>Rajnoch</t>
  </si>
  <si>
    <t>Tumpach</t>
  </si>
  <si>
    <t>Roman</t>
  </si>
  <si>
    <t>Velké Popovice A</t>
  </si>
  <si>
    <t>Balliš</t>
  </si>
  <si>
    <t>Havrdová</t>
  </si>
  <si>
    <t>Jaruška</t>
  </si>
  <si>
    <t>Kratochvil</t>
  </si>
  <si>
    <t>Kučerka</t>
  </si>
  <si>
    <t>Mrzílek</t>
  </si>
  <si>
    <t>Švec</t>
  </si>
  <si>
    <t>Vodešil</t>
  </si>
  <si>
    <t>Vršovice B</t>
  </si>
  <si>
    <t>Finger</t>
  </si>
  <si>
    <t xml:space="preserve">Janata </t>
  </si>
  <si>
    <t>Havránek</t>
  </si>
  <si>
    <t>Papež</t>
  </si>
  <si>
    <t>Polák</t>
  </si>
  <si>
    <t>Luboš</t>
  </si>
  <si>
    <t>Vávra</t>
  </si>
  <si>
    <t>Ivo</t>
  </si>
  <si>
    <t>Vilímovský</t>
  </si>
  <si>
    <t>Tluka</t>
  </si>
  <si>
    <t xml:space="preserve">Hladík </t>
  </si>
  <si>
    <t>Žižkov C</t>
  </si>
  <si>
    <t>Kazimour</t>
  </si>
  <si>
    <t>Platil</t>
  </si>
  <si>
    <t>Špinka</t>
  </si>
  <si>
    <t>Váňa</t>
  </si>
  <si>
    <t>Opatovský</t>
  </si>
  <si>
    <t>Sokol Kobylisy B</t>
  </si>
  <si>
    <t>Sokol Kobylisy C</t>
  </si>
  <si>
    <t>KK Konstruktiva D</t>
  </si>
  <si>
    <t>KK Konstruktiva E</t>
  </si>
  <si>
    <t>TJ Radlice</t>
  </si>
  <si>
    <t>SK Rapid A</t>
  </si>
  <si>
    <t>Sokol Rudná B</t>
  </si>
  <si>
    <t>Sokol Rudná C</t>
  </si>
  <si>
    <t>KK Slavia C</t>
  </si>
  <si>
    <t>TJ Praga B</t>
  </si>
  <si>
    <t>SK Uhel.sklady B</t>
  </si>
  <si>
    <t>Slavoj V. Popovice A</t>
  </si>
  <si>
    <t>Sokol Vršovice B</t>
  </si>
  <si>
    <t>SK Žižkov C</t>
  </si>
  <si>
    <t>Žižkov 1/2</t>
  </si>
  <si>
    <t>Žižkov 1/4</t>
  </si>
  <si>
    <t>Konstruktiva D</t>
  </si>
  <si>
    <t>Konstruktiva E</t>
  </si>
  <si>
    <t>Jakešová</t>
  </si>
  <si>
    <t>Magdaléna</t>
  </si>
  <si>
    <t>Janoušková</t>
  </si>
  <si>
    <t>Šarlota</t>
  </si>
  <si>
    <t>Kučerová</t>
  </si>
  <si>
    <t>Zuzana</t>
  </si>
  <si>
    <t>Máca</t>
  </si>
  <si>
    <t>Macháčková</t>
  </si>
  <si>
    <t>Václava</t>
  </si>
  <si>
    <t>Yvetta</t>
  </si>
  <si>
    <t>Pleinerová</t>
  </si>
  <si>
    <t>Sionová</t>
  </si>
  <si>
    <t>Kristýna</t>
  </si>
  <si>
    <t>Beranová</t>
  </si>
  <si>
    <t>Jiřina</t>
  </si>
  <si>
    <t>Chlumská</t>
  </si>
  <si>
    <t>Tereza</t>
  </si>
  <si>
    <t>Chlumský</t>
  </si>
  <si>
    <t>Lébl</t>
  </si>
  <si>
    <t>Zbyněk</t>
  </si>
  <si>
    <t>Musil</t>
  </si>
  <si>
    <t>Bohumír</t>
  </si>
  <si>
    <t>Perman</t>
  </si>
  <si>
    <t>Švindlová</t>
  </si>
  <si>
    <t>Stanislava</t>
  </si>
  <si>
    <t>Vondráček</t>
  </si>
  <si>
    <t>Brveník</t>
  </si>
  <si>
    <t>Hofman Jiří</t>
  </si>
  <si>
    <t>Petr Kšír</t>
  </si>
  <si>
    <t xml:space="preserve">Datum a podpis rozhodčího:  </t>
  </si>
  <si>
    <t>Hráči Killián Pavel Wolf Karel z družstva TJ Sokol Vršovice C</t>
  </si>
  <si>
    <t>Staveník Petr</t>
  </si>
  <si>
    <t>Vilímovský Jiří</t>
  </si>
  <si>
    <t>Platnost kolaudačního protokolu:  </t>
  </si>
  <si>
    <t>Počet diváků:  </t>
  </si>
  <si>
    <t>Čas ukončení utkání:  </t>
  </si>
  <si>
    <t>Teplota na kuželně:  </t>
  </si>
  <si>
    <t>Čas zahájení utkání:  </t>
  </si>
  <si>
    <t>×</t>
  </si>
  <si>
    <t>Staveník</t>
  </si>
  <si>
    <t>Janata</t>
  </si>
  <si>
    <t>Wolf</t>
  </si>
  <si>
    <t>Kilián</t>
  </si>
  <si>
    <t>Dílčí</t>
  </si>
  <si>
    <t>TJ Praha Vršovice - B</t>
  </si>
  <si>
    <t>TJ Sokol Rudná -  C</t>
  </si>
  <si>
    <t>Národní hodnocení (šestnáctibodové) - SŘ - Čl. 18</t>
  </si>
  <si>
    <t>Rudná</t>
  </si>
  <si>
    <t>Česká kuželkářská asociace</t>
  </si>
  <si>
    <t>Žižkov 3/4</t>
  </si>
  <si>
    <t>Zah. město</t>
  </si>
  <si>
    <t>Union 3/4</t>
  </si>
  <si>
    <t>Union 1/2</t>
  </si>
  <si>
    <t>Sokol Admira Kobylisy C</t>
  </si>
  <si>
    <t>SK Meteor Praha C</t>
  </si>
  <si>
    <t>Radotín</t>
  </si>
  <si>
    <t>KK Konstruktiva Praha E</t>
  </si>
  <si>
    <t>Meteor</t>
  </si>
  <si>
    <t>Kobylisy</t>
  </si>
  <si>
    <t>SK Rapid Praha A</t>
  </si>
  <si>
    <t>Karlov</t>
  </si>
  <si>
    <t>KK Slavoj Praha C</t>
  </si>
  <si>
    <t>KK Slavoj Praha D</t>
  </si>
  <si>
    <t>Eden 3/4</t>
  </si>
  <si>
    <t>PSK Union Praha C</t>
  </si>
  <si>
    <t>Sokol Admira Kobylisy B</t>
  </si>
  <si>
    <t>Braník 5/6</t>
  </si>
  <si>
    <t>TJ Sokol Velké Popovice A</t>
  </si>
  <si>
    <t>SK Žižkov Praha C</t>
  </si>
  <si>
    <t>SK Uhelné sklady B</t>
  </si>
  <si>
    <t>Braník 1/4</t>
  </si>
  <si>
    <t>Braník 1/2</t>
  </si>
  <si>
    <t>TJ Sokol Vršovice B</t>
  </si>
  <si>
    <t>SK Rapid Praha "B"</t>
  </si>
  <si>
    <t>SK Uhelné sklady "D"</t>
  </si>
  <si>
    <t>KK DP Praha "D"</t>
  </si>
  <si>
    <t xml:space="preserve">Union 3/4 </t>
  </si>
  <si>
    <t>PSK Union Praha "F"</t>
  </si>
  <si>
    <t>AC Sparta Praha "B"</t>
  </si>
  <si>
    <t>SC Radotín "B"</t>
  </si>
  <si>
    <t>KK Konstruktiva "F"</t>
  </si>
  <si>
    <t>TJ Sokol Rudná "D"</t>
  </si>
  <si>
    <t>PSK Union Praha "E"</t>
  </si>
  <si>
    <t>SK Meteor Praha "D"</t>
  </si>
  <si>
    <t>SK Meteor Praha "E"</t>
  </si>
  <si>
    <t xml:space="preserve">TJ Zentiva Praha </t>
  </si>
  <si>
    <t>SK Žižkov Praha "D"</t>
  </si>
  <si>
    <t>TJ Slavoj Velké Popovice "B"</t>
  </si>
  <si>
    <t>TJ S. Admira Kobylisy "D"</t>
  </si>
  <si>
    <t xml:space="preserve">Zah. město  </t>
  </si>
  <si>
    <t>TJ Astra ZM "C"</t>
  </si>
  <si>
    <t>Od hodu</t>
  </si>
  <si>
    <t>vedoucí družstev</t>
  </si>
  <si>
    <t>Anna Novotná</t>
  </si>
  <si>
    <t>Pavel Váňa</t>
  </si>
  <si>
    <t xml:space="preserve">Lucie </t>
  </si>
  <si>
    <t xml:space="preserve">Petr </t>
  </si>
  <si>
    <t>PANENKOVÁ</t>
  </si>
  <si>
    <t>OPATOVSKÝ</t>
  </si>
  <si>
    <t xml:space="preserve">Miluše </t>
  </si>
  <si>
    <t xml:space="preserve">Pavel </t>
  </si>
  <si>
    <t>KOHOUTOVÁ</t>
  </si>
  <si>
    <t>VÁŇA</t>
  </si>
  <si>
    <t xml:space="preserve">Anna  </t>
  </si>
  <si>
    <t xml:space="preserve">Tomáš </t>
  </si>
  <si>
    <t>NOVOTNÁ</t>
  </si>
  <si>
    <t>KAZIMOUR</t>
  </si>
  <si>
    <t xml:space="preserve">Eva </t>
  </si>
  <si>
    <t xml:space="preserve">Peter </t>
  </si>
  <si>
    <t>MAŘÁNKOVÁ</t>
  </si>
  <si>
    <t>BRVENÍK</t>
  </si>
  <si>
    <t xml:space="preserve">Jarmila </t>
  </si>
  <si>
    <t xml:space="preserve">Jan </t>
  </si>
  <si>
    <t>ZIMÁKOVÁ</t>
  </si>
  <si>
    <t>PLATIL</t>
  </si>
  <si>
    <t xml:space="preserve">Irena </t>
  </si>
  <si>
    <t>MIKEŠOVÁ</t>
  </si>
  <si>
    <t>ŠPINKA</t>
  </si>
  <si>
    <t>TJ Sokol Rudná  B</t>
  </si>
  <si>
    <t>SK Žižkov Praha  C</t>
  </si>
  <si>
    <t>21.9.2015</t>
  </si>
  <si>
    <t>21:40</t>
  </si>
  <si>
    <t>Máca Vojtěch</t>
  </si>
  <si>
    <t>Korta</t>
  </si>
  <si>
    <t>rozdíl</t>
  </si>
  <si>
    <t>KK Slavia Praha C</t>
  </si>
  <si>
    <t>KK Konstruktiva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</si>
</sst>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[$-405]d\.\ mmmm\ yyyy"/>
    <numFmt numFmtId="172" formatCode="h:mm;@"/>
    <numFmt numFmtId="173" formatCode="??/??"/>
    <numFmt numFmtId="174" formatCode="[$-F400]h:mm:ss\ AM/PM"/>
    <numFmt numFmtId="175" formatCode="0&quot;.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¥€-2]\ #\ ##,000_);[Red]\([$€-2]\ #\ ##,000\)"/>
    <numFmt numFmtId="180" formatCode="hh:mm"/>
    <numFmt numFmtId="181" formatCode="0."/>
    <numFmt numFmtId="182" formatCode="d/m/yyyy"/>
  </numFmts>
  <fonts count="61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1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 CE"/>
      <family val="2"/>
    </font>
    <font>
      <b/>
      <u val="single"/>
      <sz val="12"/>
      <name val="Arial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8"/>
      <name val="Arial CE"/>
      <family val="2"/>
    </font>
    <font>
      <b/>
      <sz val="8"/>
      <name val="Arial CE"/>
      <family val="2"/>
    </font>
    <font>
      <sz val="10"/>
      <color indexed="55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1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medium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double"/>
    </border>
    <border>
      <left style="hair"/>
      <right style="thin"/>
      <top style="medium"/>
      <bottom style="hair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double"/>
    </border>
    <border>
      <left/>
      <right style="medium"/>
      <top/>
      <bottom style="thin"/>
    </border>
    <border>
      <left/>
      <right style="medium"/>
      <top style="thin"/>
      <bottom/>
    </border>
    <border>
      <left style="hair"/>
      <right/>
      <top style="hair"/>
      <bottom style="thin"/>
    </border>
    <border>
      <left style="hair"/>
      <right/>
      <top style="medium"/>
      <bottom style="hair"/>
    </border>
    <border>
      <left style="medium"/>
      <right style="medium"/>
      <top/>
      <bottom/>
    </border>
    <border>
      <left style="hair"/>
      <right/>
      <top/>
      <bottom style="medium"/>
    </border>
    <border>
      <left style="hair"/>
      <right style="hair"/>
      <top/>
      <bottom style="medium"/>
    </border>
    <border>
      <left/>
      <right style="hair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double">
        <color indexed="55"/>
      </left>
      <right style="double">
        <color indexed="55"/>
      </right>
      <top/>
      <bottom style="double">
        <color indexed="55"/>
      </bottom>
    </border>
    <border>
      <left style="double">
        <color indexed="55"/>
      </left>
      <right style="double">
        <color indexed="55"/>
      </right>
      <top style="double">
        <color indexed="55"/>
      </top>
      <bottom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double">
        <color indexed="55"/>
      </left>
      <right style="double">
        <color indexed="55"/>
      </right>
      <top style="double">
        <color indexed="8"/>
      </top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hair"/>
      <bottom style="double"/>
    </border>
    <border>
      <left style="medium"/>
      <right/>
      <top style="medium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19" borderId="0" applyNumberFormat="0" applyBorder="0" applyAlignment="0" applyProtection="0"/>
    <xf numFmtId="0" fontId="4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4" fillId="24" borderId="8" applyFont="0" applyBorder="0" applyAlignment="0" applyProtection="0"/>
    <xf numFmtId="0" fontId="56" fillId="0" borderId="0" applyNumberFormat="0" applyFill="0" applyBorder="0" applyAlignment="0" applyProtection="0"/>
    <xf numFmtId="0" fontId="57" fillId="25" borderId="9" applyNumberFormat="0" applyAlignment="0" applyProtection="0"/>
    <xf numFmtId="0" fontId="58" fillId="26" borderId="9" applyNumberFormat="0" applyAlignment="0" applyProtection="0"/>
    <xf numFmtId="0" fontId="59" fillId="26" borderId="10" applyNumberFormat="0" applyAlignment="0" applyProtection="0"/>
    <xf numFmtId="0" fontId="60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802">
    <xf numFmtId="0" fontId="0" fillId="0" borderId="0" xfId="0" applyAlignment="1">
      <alignment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1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1" fontId="1" fillId="0" borderId="0" xfId="0" applyNumberFormat="1" applyFont="1" applyAlignment="1" applyProtection="1">
      <alignment horizontal="center"/>
      <protection/>
    </xf>
    <xf numFmtId="1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1" fontId="0" fillId="0" borderId="0" xfId="0" applyNumberFormat="1" applyAlignment="1" applyProtection="1">
      <alignment horizontal="center"/>
      <protection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 applyProtection="1">
      <alignment/>
      <protection/>
    </xf>
    <xf numFmtId="49" fontId="0" fillId="0" borderId="0" xfId="0" applyNumberFormat="1" applyAlignment="1">
      <alignment horizontal="center"/>
    </xf>
    <xf numFmtId="0" fontId="1" fillId="0" borderId="0" xfId="0" applyFont="1" applyAlignment="1" applyProtection="1">
      <alignment/>
      <protection/>
    </xf>
    <xf numFmtId="1" fontId="0" fillId="0" borderId="11" xfId="0" applyNumberFormat="1" applyBorder="1" applyAlignment="1">
      <alignment horizontal="center"/>
    </xf>
    <xf numFmtId="3" fontId="0" fillId="0" borderId="11" xfId="0" applyNumberFormat="1" applyBorder="1" applyAlignment="1">
      <alignment horizontal="right"/>
    </xf>
    <xf numFmtId="1" fontId="0" fillId="0" borderId="11" xfId="0" applyNumberFormat="1" applyBorder="1" applyAlignment="1" applyProtection="1">
      <alignment horizontal="center"/>
      <protection/>
    </xf>
    <xf numFmtId="1" fontId="0" fillId="0" borderId="11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1" fontId="0" fillId="0" borderId="11" xfId="0" applyNumberFormat="1" applyBorder="1" applyAlignment="1" applyProtection="1">
      <alignment/>
      <protection/>
    </xf>
    <xf numFmtId="49" fontId="0" fillId="0" borderId="11" xfId="0" applyNumberForma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0" fillId="0" borderId="11" xfId="0" applyBorder="1" applyAlignment="1">
      <alignment/>
    </xf>
    <xf numFmtId="1" fontId="10" fillId="18" borderId="0" xfId="0" applyNumberFormat="1" applyFont="1" applyFill="1" applyAlignment="1">
      <alignment horizontal="center"/>
    </xf>
    <xf numFmtId="3" fontId="13" fillId="18" borderId="12" xfId="0" applyNumberFormat="1" applyFont="1" applyFill="1" applyBorder="1" applyAlignment="1" applyProtection="1">
      <alignment horizontal="right"/>
      <protection locked="0"/>
    </xf>
    <xf numFmtId="0" fontId="13" fillId="18" borderId="12" xfId="0" applyNumberFormat="1" applyFont="1" applyFill="1" applyBorder="1" applyAlignment="1" applyProtection="1">
      <alignment horizontal="center"/>
      <protection locked="0"/>
    </xf>
    <xf numFmtId="0" fontId="13" fillId="18" borderId="12" xfId="0" applyFont="1" applyFill="1" applyBorder="1" applyAlignment="1" applyProtection="1">
      <alignment/>
      <protection locked="0"/>
    </xf>
    <xf numFmtId="1" fontId="10" fillId="18" borderId="13" xfId="0" applyNumberFormat="1" applyFont="1" applyFill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/>
    </xf>
    <xf numFmtId="0" fontId="14" fillId="33" borderId="0" xfId="0" applyFont="1" applyFill="1" applyBorder="1" applyAlignment="1" applyProtection="1">
      <alignment horizontal="center"/>
      <protection/>
    </xf>
    <xf numFmtId="49" fontId="14" fillId="33" borderId="0" xfId="0" applyNumberFormat="1" applyFont="1" applyFill="1" applyBorder="1" applyAlignment="1" applyProtection="1">
      <alignment horizontal="center"/>
      <protection locked="0"/>
    </xf>
    <xf numFmtId="0" fontId="14" fillId="33" borderId="0" xfId="0" applyFont="1" applyFill="1" applyBorder="1" applyAlignment="1" applyProtection="1">
      <alignment horizontal="center"/>
      <protection locked="0"/>
    </xf>
    <xf numFmtId="3" fontId="1" fillId="33" borderId="0" xfId="0" applyNumberFormat="1" applyFont="1" applyFill="1" applyAlignment="1" applyProtection="1">
      <alignment horizontal="center"/>
      <protection locked="0"/>
    </xf>
    <xf numFmtId="49" fontId="1" fillId="33" borderId="0" xfId="0" applyNumberFormat="1" applyFont="1" applyFill="1" applyAlignment="1" applyProtection="1">
      <alignment horizontal="center"/>
      <protection locked="0"/>
    </xf>
    <xf numFmtId="0" fontId="1" fillId="33" borderId="0" xfId="0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 locked="0"/>
    </xf>
    <xf numFmtId="3" fontId="15" fillId="0" borderId="12" xfId="0" applyNumberFormat="1" applyFont="1" applyBorder="1" applyAlignment="1" applyProtection="1">
      <alignment horizontal="right"/>
      <protection locked="0"/>
    </xf>
    <xf numFmtId="0" fontId="15" fillId="0" borderId="12" xfId="0" applyNumberFormat="1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/>
      <protection locked="0"/>
    </xf>
    <xf numFmtId="1" fontId="0" fillId="0" borderId="13" xfId="0" applyNumberFormat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/>
      <protection/>
    </xf>
    <xf numFmtId="49" fontId="14" fillId="0" borderId="0" xfId="0" applyNumberFormat="1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3" fontId="1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1" fontId="0" fillId="33" borderId="0" xfId="0" applyNumberFormat="1" applyFill="1" applyAlignment="1">
      <alignment horizontal="center"/>
    </xf>
    <xf numFmtId="3" fontId="15" fillId="33" borderId="12" xfId="0" applyNumberFormat="1" applyFont="1" applyFill="1" applyBorder="1" applyAlignment="1" applyProtection="1">
      <alignment horizontal="right"/>
      <protection locked="0"/>
    </xf>
    <xf numFmtId="0" fontId="15" fillId="33" borderId="12" xfId="0" applyNumberFormat="1" applyFont="1" applyFill="1" applyBorder="1" applyAlignment="1" applyProtection="1">
      <alignment horizontal="center"/>
      <protection locked="0"/>
    </xf>
    <xf numFmtId="0" fontId="15" fillId="33" borderId="12" xfId="0" applyFont="1" applyFill="1" applyBorder="1" applyAlignment="1" applyProtection="1">
      <alignment/>
      <protection locked="0"/>
    </xf>
    <xf numFmtId="1" fontId="0" fillId="33" borderId="13" xfId="0" applyNumberFormat="1" applyFill="1" applyBorder="1" applyAlignment="1" applyProtection="1">
      <alignment/>
      <protection locked="0"/>
    </xf>
    <xf numFmtId="0" fontId="14" fillId="33" borderId="0" xfId="0" applyFont="1" applyFill="1" applyBorder="1" applyAlignment="1" applyProtection="1">
      <alignment/>
      <protection/>
    </xf>
    <xf numFmtId="49" fontId="0" fillId="33" borderId="0" xfId="0" applyNumberFormat="1" applyFill="1" applyAlignment="1">
      <alignment/>
    </xf>
    <xf numFmtId="1" fontId="16" fillId="34" borderId="0" xfId="0" applyNumberFormat="1" applyFont="1" applyFill="1" applyAlignment="1">
      <alignment horizontal="center"/>
    </xf>
    <xf numFmtId="0" fontId="15" fillId="34" borderId="12" xfId="0" applyFont="1" applyFill="1" applyBorder="1" applyAlignment="1" applyProtection="1">
      <alignment/>
      <protection locked="0"/>
    </xf>
    <xf numFmtId="14" fontId="14" fillId="33" borderId="0" xfId="0" applyNumberFormat="1" applyFont="1" applyFill="1" applyBorder="1" applyAlignment="1" applyProtection="1">
      <alignment horizontal="center"/>
      <protection locked="0"/>
    </xf>
    <xf numFmtId="1" fontId="15" fillId="0" borderId="12" xfId="0" applyNumberFormat="1" applyFont="1" applyBorder="1" applyAlignment="1" applyProtection="1">
      <alignment/>
      <protection locked="0"/>
    </xf>
    <xf numFmtId="1" fontId="15" fillId="33" borderId="12" xfId="0" applyNumberFormat="1" applyFont="1" applyFill="1" applyBorder="1" applyAlignment="1" applyProtection="1">
      <alignment/>
      <protection locked="0"/>
    </xf>
    <xf numFmtId="1" fontId="13" fillId="18" borderId="12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left" vertical="center"/>
      <protection locked="0"/>
    </xf>
    <xf numFmtId="1" fontId="0" fillId="0" borderId="15" xfId="0" applyNumberFormat="1" applyFill="1" applyBorder="1" applyAlignment="1" applyProtection="1">
      <alignment/>
      <protection locked="0"/>
    </xf>
    <xf numFmtId="0" fontId="14" fillId="0" borderId="11" xfId="0" applyFont="1" applyBorder="1" applyAlignment="1" applyProtection="1">
      <alignment/>
      <protection/>
    </xf>
    <xf numFmtId="0" fontId="14" fillId="0" borderId="11" xfId="0" applyFont="1" applyFill="1" applyBorder="1" applyAlignment="1" applyProtection="1">
      <alignment horizontal="center"/>
      <protection/>
    </xf>
    <xf numFmtId="49" fontId="14" fillId="0" borderId="11" xfId="0" applyNumberFormat="1" applyFont="1" applyBorder="1" applyAlignment="1" applyProtection="1">
      <alignment horizontal="center"/>
      <protection locked="0"/>
    </xf>
    <xf numFmtId="0" fontId="14" fillId="0" borderId="11" xfId="0" applyFont="1" applyBorder="1" applyAlignment="1" applyProtection="1">
      <alignment horizontal="center"/>
      <protection locked="0"/>
    </xf>
    <xf numFmtId="3" fontId="1" fillId="0" borderId="11" xfId="0" applyNumberFormat="1" applyFont="1" applyBorder="1" applyAlignment="1" applyProtection="1">
      <alignment horizontal="center"/>
      <protection locked="0"/>
    </xf>
    <xf numFmtId="49" fontId="1" fillId="0" borderId="11" xfId="0" applyNumberFormat="1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3" fontId="16" fillId="33" borderId="12" xfId="0" applyNumberFormat="1" applyFont="1" applyFill="1" applyBorder="1" applyAlignment="1" applyProtection="1">
      <alignment horizontal="right" vertical="center"/>
      <protection locked="0"/>
    </xf>
    <xf numFmtId="0" fontId="16" fillId="33" borderId="12" xfId="0" applyFont="1" applyFill="1" applyBorder="1" applyAlignment="1" applyProtection="1">
      <alignment horizontal="center" vertical="center"/>
      <protection locked="0"/>
    </xf>
    <xf numFmtId="0" fontId="16" fillId="33" borderId="12" xfId="0" applyFont="1" applyFill="1" applyBorder="1" applyAlignment="1" applyProtection="1">
      <alignment horizontal="left" vertical="center"/>
      <protection locked="0"/>
    </xf>
    <xf numFmtId="14" fontId="14" fillId="0" borderId="0" xfId="0" applyNumberFormat="1" applyFont="1" applyBorder="1" applyAlignment="1" applyProtection="1">
      <alignment horizontal="center"/>
      <protection locked="0"/>
    </xf>
    <xf numFmtId="3" fontId="15" fillId="0" borderId="14" xfId="0" applyNumberFormat="1" applyFont="1" applyBorder="1" applyAlignment="1" applyProtection="1">
      <alignment horizontal="right"/>
      <protection locked="0"/>
    </xf>
    <xf numFmtId="0" fontId="15" fillId="0" borderId="14" xfId="0" applyNumberFormat="1" applyFont="1" applyBorder="1" applyAlignment="1" applyProtection="1">
      <alignment horizontal="center"/>
      <protection locked="0"/>
    </xf>
    <xf numFmtId="1" fontId="15" fillId="0" borderId="14" xfId="0" applyNumberFormat="1" applyFont="1" applyBorder="1" applyAlignment="1" applyProtection="1">
      <alignment/>
      <protection locked="0"/>
    </xf>
    <xf numFmtId="1" fontId="0" fillId="0" borderId="15" xfId="0" applyNumberFormat="1" applyBorder="1" applyAlignment="1" applyProtection="1">
      <alignment/>
      <protection locked="0"/>
    </xf>
    <xf numFmtId="3" fontId="15" fillId="33" borderId="16" xfId="0" applyNumberFormat="1" applyFont="1" applyFill="1" applyBorder="1" applyAlignment="1" applyProtection="1">
      <alignment horizontal="right"/>
      <protection locked="0"/>
    </xf>
    <xf numFmtId="0" fontId="15" fillId="33" borderId="16" xfId="0" applyNumberFormat="1" applyFont="1" applyFill="1" applyBorder="1" applyAlignment="1" applyProtection="1">
      <alignment horizontal="center"/>
      <protection locked="0"/>
    </xf>
    <xf numFmtId="0" fontId="15" fillId="33" borderId="16" xfId="0" applyFont="1" applyFill="1" applyBorder="1" applyAlignment="1" applyProtection="1">
      <alignment/>
      <protection locked="0"/>
    </xf>
    <xf numFmtId="1" fontId="0" fillId="33" borderId="17" xfId="0" applyNumberFormat="1" applyFill="1" applyBorder="1" applyAlignment="1" applyProtection="1">
      <alignment/>
      <protection locked="0"/>
    </xf>
    <xf numFmtId="3" fontId="15" fillId="0" borderId="12" xfId="0" applyNumberFormat="1" applyFont="1" applyFill="1" applyBorder="1" applyAlignment="1" applyProtection="1">
      <alignment horizontal="right"/>
      <protection locked="0"/>
    </xf>
    <xf numFmtId="0" fontId="15" fillId="0" borderId="12" xfId="0" applyNumberFormat="1" applyFont="1" applyFill="1" applyBorder="1" applyAlignment="1" applyProtection="1">
      <alignment horizontal="center"/>
      <protection locked="0"/>
    </xf>
    <xf numFmtId="1" fontId="15" fillId="0" borderId="12" xfId="0" applyNumberFormat="1" applyFont="1" applyFill="1" applyBorder="1" applyAlignment="1" applyProtection="1">
      <alignment/>
      <protection locked="0"/>
    </xf>
    <xf numFmtId="0" fontId="15" fillId="0" borderId="14" xfId="0" applyFont="1" applyBorder="1" applyAlignment="1" applyProtection="1">
      <alignment/>
      <protection locked="0"/>
    </xf>
    <xf numFmtId="0" fontId="15" fillId="0" borderId="12" xfId="0" applyFont="1" applyFill="1" applyBorder="1" applyAlignment="1" applyProtection="1">
      <alignment/>
      <protection locked="0"/>
    </xf>
    <xf numFmtId="1" fontId="0" fillId="0" borderId="13" xfId="0" applyNumberFormat="1" applyFill="1" applyBorder="1" applyAlignment="1" applyProtection="1">
      <alignment/>
      <protection locked="0"/>
    </xf>
    <xf numFmtId="3" fontId="0" fillId="0" borderId="12" xfId="0" applyNumberFormat="1" applyBorder="1" applyAlignment="1" applyProtection="1">
      <alignment horizontal="right"/>
      <protection locked="0"/>
    </xf>
    <xf numFmtId="1" fontId="0" fillId="0" borderId="12" xfId="0" applyNumberFormat="1" applyBorder="1" applyAlignment="1" applyProtection="1">
      <alignment horizontal="center"/>
      <protection locked="0"/>
    </xf>
    <xf numFmtId="1" fontId="0" fillId="0" borderId="12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1" fontId="10" fillId="18" borderId="0" xfId="0" applyNumberFormat="1" applyFont="1" applyFill="1" applyBorder="1" applyAlignment="1">
      <alignment horizontal="center"/>
    </xf>
    <xf numFmtId="3" fontId="17" fillId="18" borderId="0" xfId="0" applyNumberFormat="1" applyFont="1" applyFill="1" applyBorder="1" applyAlignment="1" applyProtection="1">
      <alignment horizontal="right"/>
      <protection locked="0"/>
    </xf>
    <xf numFmtId="0" fontId="17" fillId="18" borderId="0" xfId="0" applyNumberFormat="1" applyFont="1" applyFill="1" applyBorder="1" applyAlignment="1" applyProtection="1">
      <alignment horizontal="center"/>
      <protection locked="0"/>
    </xf>
    <xf numFmtId="0" fontId="13" fillId="18" borderId="0" xfId="0" applyFont="1" applyFill="1" applyBorder="1" applyAlignment="1" applyProtection="1">
      <alignment/>
      <protection locked="0"/>
    </xf>
    <xf numFmtId="1" fontId="0" fillId="18" borderId="0" xfId="0" applyNumberFormat="1" applyFill="1" applyBorder="1" applyAlignment="1" applyProtection="1">
      <alignment/>
      <protection locked="0"/>
    </xf>
    <xf numFmtId="3" fontId="0" fillId="0" borderId="14" xfId="0" applyNumberFormat="1" applyBorder="1" applyAlignment="1" applyProtection="1">
      <alignment horizontal="right"/>
      <protection locked="0"/>
    </xf>
    <xf numFmtId="1" fontId="0" fillId="0" borderId="14" xfId="0" applyNumberFormat="1" applyBorder="1" applyAlignment="1" applyProtection="1">
      <alignment horizontal="center"/>
      <protection locked="0"/>
    </xf>
    <xf numFmtId="1" fontId="10" fillId="18" borderId="0" xfId="0" applyNumberFormat="1" applyFont="1" applyFill="1" applyBorder="1" applyAlignment="1">
      <alignment horizontal="center"/>
    </xf>
    <xf numFmtId="3" fontId="13" fillId="18" borderId="0" xfId="0" applyNumberFormat="1" applyFont="1" applyFill="1" applyBorder="1" applyAlignment="1" applyProtection="1">
      <alignment horizontal="right"/>
      <protection locked="0"/>
    </xf>
    <xf numFmtId="0" fontId="13" fillId="18" borderId="0" xfId="0" applyNumberFormat="1" applyFont="1" applyFill="1" applyBorder="1" applyAlignment="1" applyProtection="1">
      <alignment horizontal="center"/>
      <protection locked="0"/>
    </xf>
    <xf numFmtId="0" fontId="13" fillId="18" borderId="0" xfId="0" applyFont="1" applyFill="1" applyBorder="1" applyAlignment="1" applyProtection="1">
      <alignment/>
      <protection locked="0"/>
    </xf>
    <xf numFmtId="1" fontId="10" fillId="18" borderId="0" xfId="0" applyNumberFormat="1" applyFont="1" applyFill="1" applyBorder="1" applyAlignment="1" applyProtection="1">
      <alignment/>
      <protection locked="0"/>
    </xf>
    <xf numFmtId="0" fontId="15" fillId="0" borderId="12" xfId="0" applyNumberFormat="1" applyFont="1" applyBorder="1" applyAlignment="1" applyProtection="1">
      <alignment horizontal="left"/>
      <protection locked="0"/>
    </xf>
    <xf numFmtId="0" fontId="13" fillId="18" borderId="12" xfId="0" applyNumberFormat="1" applyFont="1" applyFill="1" applyBorder="1" applyAlignment="1" applyProtection="1">
      <alignment horizontal="left"/>
      <protection locked="0"/>
    </xf>
    <xf numFmtId="3" fontId="16" fillId="0" borderId="12" xfId="0" applyNumberFormat="1" applyFont="1" applyFill="1" applyBorder="1" applyAlignment="1" applyProtection="1">
      <alignment horizontal="right" vertical="center"/>
      <protection locked="0"/>
    </xf>
    <xf numFmtId="0" fontId="16" fillId="0" borderId="12" xfId="0" applyFont="1" applyFill="1" applyBorder="1" applyAlignment="1" applyProtection="1">
      <alignment horizontal="center" vertical="center"/>
      <protection locked="0"/>
    </xf>
    <xf numFmtId="0" fontId="16" fillId="0" borderId="12" xfId="0" applyFont="1" applyFill="1" applyBorder="1" applyAlignment="1" applyProtection="1">
      <alignment horizontal="left" vertical="center"/>
      <protection locked="0"/>
    </xf>
    <xf numFmtId="3" fontId="15" fillId="0" borderId="14" xfId="0" applyNumberFormat="1" applyFont="1" applyFill="1" applyBorder="1" applyAlignment="1" applyProtection="1">
      <alignment horizontal="right"/>
      <protection locked="0"/>
    </xf>
    <xf numFmtId="0" fontId="15" fillId="0" borderId="14" xfId="0" applyNumberFormat="1" applyFont="1" applyFill="1" applyBorder="1" applyAlignment="1" applyProtection="1">
      <alignment horizontal="center"/>
      <protection locked="0"/>
    </xf>
    <xf numFmtId="1" fontId="15" fillId="0" borderId="14" xfId="0" applyNumberFormat="1" applyFont="1" applyFill="1" applyBorder="1" applyAlignment="1" applyProtection="1">
      <alignment/>
      <protection locked="0"/>
    </xf>
    <xf numFmtId="3" fontId="0" fillId="33" borderId="12" xfId="0" applyNumberFormat="1" applyFill="1" applyBorder="1" applyAlignment="1" applyProtection="1">
      <alignment horizontal="right"/>
      <protection locked="0"/>
    </xf>
    <xf numFmtId="1" fontId="0" fillId="33" borderId="12" xfId="0" applyNumberFormat="1" applyFill="1" applyBorder="1" applyAlignment="1" applyProtection="1">
      <alignment horizontal="center"/>
      <protection locked="0"/>
    </xf>
    <xf numFmtId="1" fontId="0" fillId="33" borderId="12" xfId="0" applyNumberFormat="1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right"/>
      <protection locked="0"/>
    </xf>
    <xf numFmtId="1" fontId="0" fillId="0" borderId="12" xfId="0" applyNumberFormat="1" applyFill="1" applyBorder="1" applyAlignment="1" applyProtection="1">
      <alignment horizontal="center"/>
      <protection locked="0"/>
    </xf>
    <xf numFmtId="1" fontId="0" fillId="0" borderId="12" xfId="0" applyNumberFormat="1" applyFont="1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" fontId="0" fillId="33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3" fontId="0" fillId="0" borderId="14" xfId="0" applyNumberFormat="1" applyFill="1" applyBorder="1" applyAlignment="1" applyProtection="1">
      <alignment horizontal="right"/>
      <protection locked="0"/>
    </xf>
    <xf numFmtId="1" fontId="0" fillId="0" borderId="14" xfId="0" applyNumberFormat="1" applyFill="1" applyBorder="1" applyAlignment="1" applyProtection="1">
      <alignment horizontal="center"/>
      <protection locked="0"/>
    </xf>
    <xf numFmtId="1" fontId="0" fillId="0" borderId="14" xfId="0" applyNumberFormat="1" applyFont="1" applyFill="1" applyBorder="1" applyAlignment="1" applyProtection="1">
      <alignment/>
      <protection locked="0"/>
    </xf>
    <xf numFmtId="1" fontId="0" fillId="0" borderId="0" xfId="0" applyNumberFormat="1" applyFill="1" applyBorder="1" applyAlignment="1">
      <alignment horizontal="center"/>
    </xf>
    <xf numFmtId="1" fontId="0" fillId="33" borderId="11" xfId="0" applyNumberFormat="1" applyFill="1" applyBorder="1" applyAlignment="1">
      <alignment horizontal="center"/>
    </xf>
    <xf numFmtId="3" fontId="0" fillId="33" borderId="14" xfId="0" applyNumberFormat="1" applyFill="1" applyBorder="1" applyAlignment="1" applyProtection="1">
      <alignment horizontal="right"/>
      <protection locked="0"/>
    </xf>
    <xf numFmtId="1" fontId="0" fillId="33" borderId="14" xfId="0" applyNumberFormat="1" applyFill="1" applyBorder="1" applyAlignment="1" applyProtection="1">
      <alignment horizontal="center"/>
      <protection locked="0"/>
    </xf>
    <xf numFmtId="1" fontId="0" fillId="33" borderId="14" xfId="0" applyNumberFormat="1" applyFont="1" applyFill="1" applyBorder="1" applyAlignment="1" applyProtection="1">
      <alignment/>
      <protection locked="0"/>
    </xf>
    <xf numFmtId="1" fontId="0" fillId="33" borderId="15" xfId="0" applyNumberFormat="1" applyFill="1" applyBorder="1" applyAlignment="1" applyProtection="1">
      <alignment/>
      <protection locked="0"/>
    </xf>
    <xf numFmtId="0" fontId="14" fillId="33" borderId="11" xfId="0" applyFont="1" applyFill="1" applyBorder="1" applyAlignment="1" applyProtection="1">
      <alignment/>
      <protection/>
    </xf>
    <xf numFmtId="0" fontId="14" fillId="33" borderId="11" xfId="0" applyFont="1" applyFill="1" applyBorder="1" applyAlignment="1" applyProtection="1">
      <alignment horizontal="center"/>
      <protection/>
    </xf>
    <xf numFmtId="49" fontId="14" fillId="33" borderId="11" xfId="0" applyNumberFormat="1" applyFont="1" applyFill="1" applyBorder="1" applyAlignment="1" applyProtection="1">
      <alignment horizontal="center"/>
      <protection locked="0"/>
    </xf>
    <xf numFmtId="0" fontId="14" fillId="33" borderId="11" xfId="0" applyFont="1" applyFill="1" applyBorder="1" applyAlignment="1" applyProtection="1">
      <alignment horizontal="center"/>
      <protection locked="0"/>
    </xf>
    <xf numFmtId="3" fontId="1" fillId="33" borderId="11" xfId="0" applyNumberFormat="1" applyFont="1" applyFill="1" applyBorder="1" applyAlignment="1" applyProtection="1">
      <alignment horizontal="center"/>
      <protection locked="0"/>
    </xf>
    <xf numFmtId="49" fontId="1" fillId="33" borderId="11" xfId="0" applyNumberFormat="1" applyFont="1" applyFill="1" applyBorder="1" applyAlignment="1" applyProtection="1">
      <alignment horizontal="center"/>
      <protection locked="0"/>
    </xf>
    <xf numFmtId="0" fontId="1" fillId="33" borderId="11" xfId="0" applyFont="1" applyFill="1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0" fontId="0" fillId="33" borderId="11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1" fontId="0" fillId="0" borderId="12" xfId="0" applyNumberFormat="1" applyFont="1" applyFill="1" applyBorder="1" applyAlignment="1" applyProtection="1">
      <alignment/>
      <protection locked="0"/>
    </xf>
    <xf numFmtId="3" fontId="0" fillId="0" borderId="0" xfId="0" applyNumberFormat="1" applyFill="1" applyAlignment="1" applyProtection="1">
      <alignment horizontal="right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/>
      <protection locked="0"/>
    </xf>
    <xf numFmtId="1" fontId="0" fillId="0" borderId="0" xfId="0" applyNumberFormat="1" applyFill="1" applyAlignment="1" applyProtection="1">
      <alignment/>
      <protection locked="0"/>
    </xf>
    <xf numFmtId="3" fontId="0" fillId="33" borderId="0" xfId="0" applyNumberFormat="1" applyFill="1" applyAlignment="1" applyProtection="1">
      <alignment horizontal="right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1" fontId="0" fillId="33" borderId="0" xfId="0" applyNumberFormat="1" applyFont="1" applyFill="1" applyAlignment="1" applyProtection="1">
      <alignment/>
      <protection locked="0"/>
    </xf>
    <xf numFmtId="1" fontId="0" fillId="33" borderId="0" xfId="0" applyNumberForma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/>
    </xf>
    <xf numFmtId="1" fontId="1" fillId="0" borderId="0" xfId="0" applyNumberFormat="1" applyFont="1" applyFill="1" applyAlignment="1" applyProtection="1">
      <alignment horizontal="center"/>
      <protection/>
    </xf>
    <xf numFmtId="49" fontId="1" fillId="0" borderId="0" xfId="0" applyNumberFormat="1" applyFont="1" applyFill="1" applyAlignment="1" applyProtection="1">
      <alignment horizontal="center"/>
      <protection locked="0"/>
    </xf>
    <xf numFmtId="1" fontId="1" fillId="0" borderId="0" xfId="0" applyNumberFormat="1" applyFont="1" applyFill="1" applyAlignment="1" applyProtection="1">
      <alignment horizontal="center"/>
      <protection locked="0"/>
    </xf>
    <xf numFmtId="1" fontId="0" fillId="0" borderId="18" xfId="0" applyNumberFormat="1" applyBorder="1" applyAlignment="1">
      <alignment horizontal="center"/>
    </xf>
    <xf numFmtId="3" fontId="0" fillId="0" borderId="18" xfId="0" applyNumberFormat="1" applyFill="1" applyBorder="1" applyAlignment="1">
      <alignment horizontal="right"/>
    </xf>
    <xf numFmtId="1" fontId="0" fillId="0" borderId="18" xfId="0" applyNumberFormat="1" applyFill="1" applyBorder="1" applyAlignment="1" applyProtection="1">
      <alignment horizontal="center"/>
      <protection locked="0"/>
    </xf>
    <xf numFmtId="0" fontId="18" fillId="0" borderId="18" xfId="0" applyFont="1" applyFill="1" applyBorder="1" applyAlignment="1">
      <alignment/>
    </xf>
    <xf numFmtId="1" fontId="18" fillId="0" borderId="18" xfId="0" applyNumberFormat="1" applyFont="1" applyFill="1" applyBorder="1" applyAlignment="1">
      <alignment/>
    </xf>
    <xf numFmtId="0" fontId="19" fillId="0" borderId="18" xfId="0" applyFont="1" applyFill="1" applyBorder="1" applyAlignment="1" applyProtection="1">
      <alignment/>
      <protection/>
    </xf>
    <xf numFmtId="0" fontId="19" fillId="0" borderId="18" xfId="0" applyFont="1" applyFill="1" applyBorder="1" applyAlignment="1" applyProtection="1">
      <alignment horizontal="center"/>
      <protection/>
    </xf>
    <xf numFmtId="49" fontId="19" fillId="0" borderId="18" xfId="0" applyNumberFormat="1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49" fontId="1" fillId="0" borderId="18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/>
      <protection locked="0"/>
    </xf>
    <xf numFmtId="3" fontId="0" fillId="0" borderId="0" xfId="0" applyNumberFormat="1" applyFill="1" applyAlignment="1">
      <alignment horizontal="right"/>
    </xf>
    <xf numFmtId="1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49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0" fillId="0" borderId="0" xfId="0" applyNumberFormat="1" applyFill="1" applyAlignment="1" applyProtection="1">
      <alignment/>
      <protection/>
    </xf>
    <xf numFmtId="1" fontId="0" fillId="0" borderId="0" xfId="0" applyNumberFormat="1" applyFill="1" applyAlignment="1" applyProtection="1">
      <alignment horizontal="center"/>
      <protection/>
    </xf>
    <xf numFmtId="49" fontId="0" fillId="0" borderId="0" xfId="0" applyNumberFormat="1" applyFill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1" fontId="0" fillId="0" borderId="14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49" fontId="0" fillId="0" borderId="0" xfId="0" applyNumberFormat="1" applyAlignment="1" applyProtection="1">
      <alignment/>
      <protection hidden="1"/>
    </xf>
    <xf numFmtId="0" fontId="5" fillId="0" borderId="19" xfId="0" applyFont="1" applyFill="1" applyBorder="1" applyAlignment="1" applyProtection="1">
      <alignment horizontal="left" vertical="top" inden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3" fillId="0" borderId="21" xfId="0" applyFont="1" applyBorder="1" applyAlignment="1" applyProtection="1">
      <alignment horizontal="center" vertical="top"/>
      <protection hidden="1"/>
    </xf>
    <xf numFmtId="0" fontId="3" fillId="0" borderId="22" xfId="0" applyFont="1" applyBorder="1" applyAlignment="1" applyProtection="1">
      <alignment horizontal="center" vertical="top"/>
      <protection hidden="1"/>
    </xf>
    <xf numFmtId="0" fontId="3" fillId="0" borderId="23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3" fillId="0" borderId="28" xfId="0" applyFont="1" applyBorder="1" applyAlignment="1" applyProtection="1">
      <alignment horizontal="center" vertical="center"/>
      <protection hidden="1"/>
    </xf>
    <xf numFmtId="0" fontId="0" fillId="0" borderId="29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 vertical="top" indent="1"/>
      <protection hidden="1"/>
    </xf>
    <xf numFmtId="0" fontId="3" fillId="0" borderId="30" xfId="0" applyFont="1" applyBorder="1" applyAlignment="1" applyProtection="1">
      <alignment horizontal="center" vertical="center"/>
      <protection hidden="1"/>
    </xf>
    <xf numFmtId="0" fontId="10" fillId="0" borderId="31" xfId="0" applyFont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0" fillId="0" borderId="34" xfId="0" applyFill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9" fillId="0" borderId="0" xfId="0" applyFont="1" applyBorder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0" fontId="3" fillId="0" borderId="30" xfId="0" applyFont="1" applyBorder="1" applyAlignment="1" applyProtection="1">
      <alignment horizontal="left" indent="1"/>
      <protection hidden="1" locked="0"/>
    </xf>
    <xf numFmtId="0" fontId="3" fillId="0" borderId="0" xfId="0" applyFont="1" applyBorder="1" applyAlignment="1" applyProtection="1">
      <alignment horizontal="left" indent="1"/>
      <protection hidden="1" locked="0"/>
    </xf>
    <xf numFmtId="0" fontId="3" fillId="0" borderId="12" xfId="0" applyFont="1" applyBorder="1" applyAlignment="1" applyProtection="1">
      <alignment horizontal="left" indent="1"/>
      <protection hidden="1" locked="0"/>
    </xf>
    <xf numFmtId="0" fontId="1" fillId="0" borderId="30" xfId="0" applyFont="1" applyBorder="1" applyAlignment="1" applyProtection="1">
      <alignment horizontal="left" indent="1"/>
      <protection hidden="1" locked="0"/>
    </xf>
    <xf numFmtId="0" fontId="1" fillId="0" borderId="0" xfId="0" applyFont="1" applyBorder="1" applyAlignment="1" applyProtection="1">
      <alignment horizontal="left" indent="1"/>
      <protection hidden="1" locked="0"/>
    </xf>
    <xf numFmtId="0" fontId="3" fillId="0" borderId="35" xfId="0" applyFont="1" applyBorder="1" applyAlignment="1" applyProtection="1">
      <alignment horizontal="left" indent="1"/>
      <protection hidden="1" locked="0"/>
    </xf>
    <xf numFmtId="0" fontId="0" fillId="0" borderId="36" xfId="0" applyFont="1" applyBorder="1" applyAlignment="1" applyProtection="1">
      <alignment horizontal="left" indent="1"/>
      <protection hidden="1" locked="0"/>
    </xf>
    <xf numFmtId="0" fontId="3" fillId="0" borderId="37" xfId="0" applyFont="1" applyBorder="1" applyAlignment="1" applyProtection="1">
      <alignment horizontal="left" indent="1"/>
      <protection hidden="1" locked="0"/>
    </xf>
    <xf numFmtId="0" fontId="3" fillId="0" borderId="38" xfId="0" applyFont="1" applyBorder="1" applyAlignment="1" applyProtection="1">
      <alignment horizontal="left" indent="1"/>
      <protection hidden="1" locked="0"/>
    </xf>
    <xf numFmtId="0" fontId="3" fillId="0" borderId="39" xfId="0" applyFont="1" applyBorder="1" applyAlignment="1" applyProtection="1">
      <alignment horizontal="left" indent="1"/>
      <protection hidden="1" locked="0"/>
    </xf>
    <xf numFmtId="0" fontId="3" fillId="0" borderId="40" xfId="0" applyFont="1" applyBorder="1" applyAlignment="1" applyProtection="1">
      <alignment horizontal="left" indent="1"/>
      <protection hidden="1" locked="0"/>
    </xf>
    <xf numFmtId="0" fontId="3" fillId="0" borderId="41" xfId="0" applyFont="1" applyBorder="1" applyAlignment="1" applyProtection="1">
      <alignment horizontal="center"/>
      <protection hidden="1" locked="0"/>
    </xf>
    <xf numFmtId="0" fontId="3" fillId="0" borderId="42" xfId="0" applyFont="1" applyBorder="1" applyAlignment="1" applyProtection="1">
      <alignment horizontal="left" indent="1"/>
      <protection hidden="1" locked="0"/>
    </xf>
    <xf numFmtId="0" fontId="0" fillId="0" borderId="43" xfId="0" applyBorder="1" applyAlignment="1" applyProtection="1">
      <alignment/>
      <protection hidden="1" locked="0"/>
    </xf>
    <xf numFmtId="0" fontId="3" fillId="0" borderId="44" xfId="0" applyFont="1" applyBorder="1" applyAlignment="1" applyProtection="1">
      <alignment horizontal="center"/>
      <protection hidden="1" locked="0"/>
    </xf>
    <xf numFmtId="0" fontId="3" fillId="0" borderId="43" xfId="0" applyFont="1" applyBorder="1" applyAlignment="1" applyProtection="1">
      <alignment horizontal="left" indent="1"/>
      <protection hidden="1" locked="0"/>
    </xf>
    <xf numFmtId="0" fontId="3" fillId="0" borderId="43" xfId="0" applyFont="1" applyBorder="1" applyAlignment="1" applyProtection="1">
      <alignment horizontal="center"/>
      <protection hidden="1" locked="0"/>
    </xf>
    <xf numFmtId="0" fontId="3" fillId="0" borderId="45" xfId="0" applyFont="1" applyBorder="1" applyAlignment="1" applyProtection="1">
      <alignment horizontal="center"/>
      <protection hidden="1" locked="0"/>
    </xf>
    <xf numFmtId="0" fontId="3" fillId="0" borderId="46" xfId="0" applyFont="1" applyBorder="1" applyAlignment="1" applyProtection="1">
      <alignment horizontal="center"/>
      <protection hidden="1" locked="0"/>
    </xf>
    <xf numFmtId="0" fontId="0" fillId="0" borderId="28" xfId="0" applyBorder="1" applyAlignment="1" applyProtection="1">
      <alignment horizontal="left" indent="1"/>
      <protection hidden="1" locked="0"/>
    </xf>
    <xf numFmtId="0" fontId="0" fillId="0" borderId="29" xfId="0" applyBorder="1" applyAlignment="1" applyProtection="1">
      <alignment horizontal="left" wrapText="1" indent="1"/>
      <protection hidden="1" locked="0"/>
    </xf>
    <xf numFmtId="0" fontId="0" fillId="0" borderId="32" xfId="0" applyBorder="1" applyAlignment="1" applyProtection="1">
      <alignment horizontal="left" wrapText="1" indent="1"/>
      <protection hidden="1" locked="0"/>
    </xf>
    <xf numFmtId="0" fontId="0" fillId="0" borderId="47" xfId="0" applyFont="1" applyBorder="1" applyAlignment="1" applyProtection="1">
      <alignment horizontal="center" vertical="center"/>
      <protection hidden="1"/>
    </xf>
    <xf numFmtId="0" fontId="0" fillId="0" borderId="48" xfId="0" applyFont="1" applyBorder="1" applyAlignment="1" applyProtection="1">
      <alignment horizontal="center" vertical="center"/>
      <protection hidden="1"/>
    </xf>
    <xf numFmtId="0" fontId="0" fillId="0" borderId="49" xfId="0" applyFont="1" applyBorder="1" applyAlignment="1" applyProtection="1">
      <alignment horizontal="center" vertical="center"/>
      <protection hidden="1"/>
    </xf>
    <xf numFmtId="0" fontId="0" fillId="0" borderId="50" xfId="0" applyFont="1" applyBorder="1" applyAlignment="1" applyProtection="1">
      <alignment horizontal="center" vertical="center"/>
      <protection hidden="1"/>
    </xf>
    <xf numFmtId="0" fontId="0" fillId="0" borderId="51" xfId="0" applyFont="1" applyBorder="1" applyAlignment="1" applyProtection="1">
      <alignment horizontal="center" vertical="center"/>
      <protection hidden="1"/>
    </xf>
    <xf numFmtId="0" fontId="0" fillId="0" borderId="52" xfId="0" applyFont="1" applyBorder="1" applyAlignment="1" applyProtection="1">
      <alignment horizontal="center" vertical="center"/>
      <protection hidden="1"/>
    </xf>
    <xf numFmtId="175" fontId="3" fillId="0" borderId="53" xfId="0" applyNumberFormat="1" applyFont="1" applyBorder="1" applyAlignment="1" applyProtection="1">
      <alignment horizontal="center" vertical="center"/>
      <protection hidden="1"/>
    </xf>
    <xf numFmtId="169" fontId="11" fillId="0" borderId="54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175" fontId="3" fillId="0" borderId="54" xfId="0" applyNumberFormat="1" applyFont="1" applyBorder="1" applyAlignment="1" applyProtection="1">
      <alignment horizontal="center" vertical="center"/>
      <protection hidden="1"/>
    </xf>
    <xf numFmtId="169" fontId="11" fillId="0" borderId="55" xfId="0" applyNumberFormat="1" applyFont="1" applyBorder="1" applyAlignment="1" applyProtection="1">
      <alignment horizontal="center" vertical="center"/>
      <protection hidden="1"/>
    </xf>
    <xf numFmtId="0" fontId="5" fillId="33" borderId="56" xfId="0" applyFont="1" applyFill="1" applyBorder="1" applyAlignment="1" applyProtection="1">
      <alignment horizontal="center" vertical="center"/>
      <protection hidden="1" locked="0"/>
    </xf>
    <xf numFmtId="0" fontId="5" fillId="33" borderId="57" xfId="0" applyFont="1" applyFill="1" applyBorder="1" applyAlignment="1" applyProtection="1">
      <alignment horizontal="center" vertical="center"/>
      <protection hidden="1" locked="0"/>
    </xf>
    <xf numFmtId="0" fontId="5" fillId="33" borderId="58" xfId="0" applyFont="1" applyFill="1" applyBorder="1" applyAlignment="1" applyProtection="1">
      <alignment horizontal="center" vertical="center"/>
      <protection hidden="1" locked="0"/>
    </xf>
    <xf numFmtId="0" fontId="0" fillId="33" borderId="59" xfId="0" applyFont="1" applyFill="1" applyBorder="1" applyAlignment="1" applyProtection="1">
      <alignment horizontal="center" vertical="center"/>
      <protection hidden="1" locked="0"/>
    </xf>
    <xf numFmtId="0" fontId="0" fillId="33" borderId="60" xfId="0" applyFont="1" applyFill="1" applyBorder="1" applyAlignment="1" applyProtection="1">
      <alignment horizontal="center" vertical="center"/>
      <protection hidden="1" locked="0"/>
    </xf>
    <xf numFmtId="0" fontId="3" fillId="35" borderId="61" xfId="0" applyFont="1" applyFill="1" applyBorder="1" applyAlignment="1" applyProtection="1">
      <alignment horizontal="center" vertical="center"/>
      <protection hidden="1" locked="0"/>
    </xf>
    <xf numFmtId="0" fontId="10" fillId="35" borderId="62" xfId="0" applyFont="1" applyFill="1" applyBorder="1" applyAlignment="1" applyProtection="1">
      <alignment horizontal="center" vertical="center"/>
      <protection hidden="1" locked="0"/>
    </xf>
    <xf numFmtId="0" fontId="10" fillId="35" borderId="63" xfId="0" applyFont="1" applyFill="1" applyBorder="1" applyAlignment="1" applyProtection="1">
      <alignment horizontal="center" vertical="center"/>
      <protection hidden="1" locked="0"/>
    </xf>
    <xf numFmtId="0" fontId="10" fillId="35" borderId="64" xfId="0" applyFont="1" applyFill="1" applyBorder="1" applyAlignment="1" applyProtection="1">
      <alignment horizontal="center" vertical="center"/>
      <protection hidden="1" locked="0"/>
    </xf>
    <xf numFmtId="0" fontId="10" fillId="35" borderId="65" xfId="0" applyFont="1" applyFill="1" applyBorder="1" applyAlignment="1" applyProtection="1">
      <alignment horizontal="center" vertical="center"/>
      <protection hidden="1" locked="0"/>
    </xf>
    <xf numFmtId="0" fontId="0" fillId="33" borderId="66" xfId="0" applyFont="1" applyFill="1" applyBorder="1" applyAlignment="1" applyProtection="1">
      <alignment horizontal="center" vertical="center"/>
      <protection hidden="1" locked="0"/>
    </xf>
    <xf numFmtId="0" fontId="8" fillId="35" borderId="67" xfId="0" applyFont="1" applyFill="1" applyBorder="1" applyAlignment="1" applyProtection="1">
      <alignment horizontal="center" vertical="center"/>
      <protection hidden="1" locked="0"/>
    </xf>
    <xf numFmtId="0" fontId="8" fillId="33" borderId="68" xfId="0" applyFont="1" applyFill="1" applyBorder="1" applyAlignment="1" applyProtection="1">
      <alignment horizontal="center" vertical="center"/>
      <protection hidden="1" locked="0"/>
    </xf>
    <xf numFmtId="0" fontId="10" fillId="33" borderId="69" xfId="0" applyFont="1" applyFill="1" applyBorder="1" applyAlignment="1" applyProtection="1">
      <alignment horizontal="center" vertical="center"/>
      <protection hidden="1" locked="0"/>
    </xf>
    <xf numFmtId="0" fontId="10" fillId="33" borderId="70" xfId="0" applyFont="1" applyFill="1" applyBorder="1" applyAlignment="1" applyProtection="1">
      <alignment horizontal="center" vertical="center"/>
      <protection hidden="1" locked="0"/>
    </xf>
    <xf numFmtId="0" fontId="10" fillId="33" borderId="71" xfId="0" applyFont="1" applyFill="1" applyBorder="1" applyAlignment="1" applyProtection="1">
      <alignment horizontal="center" vertical="center"/>
      <protection hidden="1" locked="0"/>
    </xf>
    <xf numFmtId="0" fontId="10" fillId="33" borderId="68" xfId="0" applyFont="1" applyFill="1" applyBorder="1" applyAlignment="1" applyProtection="1">
      <alignment horizontal="center" vertical="center"/>
      <protection hidden="1" locked="0"/>
    </xf>
    <xf numFmtId="49" fontId="0" fillId="0" borderId="0" xfId="0" applyNumberFormat="1" applyAlignment="1" applyProtection="1">
      <alignment/>
      <protection hidden="1" locked="0"/>
    </xf>
    <xf numFmtId="0" fontId="0" fillId="0" borderId="19" xfId="0" applyBorder="1" applyAlignment="1" applyProtection="1">
      <alignment/>
      <protection hidden="1" locked="0"/>
    </xf>
    <xf numFmtId="0" fontId="0" fillId="0" borderId="33" xfId="0" applyBorder="1" applyAlignment="1" applyProtection="1">
      <alignment/>
      <protection hidden="1" locked="0"/>
    </xf>
    <xf numFmtId="0" fontId="0" fillId="0" borderId="72" xfId="0" applyBorder="1" applyAlignment="1" applyProtection="1">
      <alignment/>
      <protection hidden="1" locked="0"/>
    </xf>
    <xf numFmtId="1" fontId="0" fillId="0" borderId="12" xfId="0" applyNumberFormat="1" applyFont="1" applyBorder="1" applyAlignment="1" applyProtection="1">
      <alignment/>
      <protection locked="0"/>
    </xf>
    <xf numFmtId="1" fontId="0" fillId="33" borderId="12" xfId="0" applyNumberFormat="1" applyFont="1" applyFill="1" applyBorder="1" applyAlignment="1" applyProtection="1">
      <alignment/>
      <protection locked="0"/>
    </xf>
    <xf numFmtId="0" fontId="3" fillId="0" borderId="26" xfId="0" applyFont="1" applyBorder="1" applyAlignment="1" applyProtection="1">
      <alignment horizontal="left" indent="1"/>
      <protection hidden="1"/>
    </xf>
    <xf numFmtId="0" fontId="3" fillId="0" borderId="27" xfId="0" applyFont="1" applyBorder="1" applyAlignment="1" applyProtection="1">
      <alignment horizontal="left" indent="1"/>
      <protection hidden="1"/>
    </xf>
    <xf numFmtId="0" fontId="0" fillId="0" borderId="0" xfId="48" applyProtection="1">
      <alignment/>
      <protection hidden="1"/>
    </xf>
    <xf numFmtId="0" fontId="3" fillId="0" borderId="73" xfId="48" applyFont="1" applyBorder="1" applyAlignment="1" applyProtection="1">
      <alignment horizontal="right"/>
      <protection hidden="1"/>
    </xf>
    <xf numFmtId="0" fontId="3" fillId="0" borderId="73" xfId="48" applyFont="1" applyBorder="1" applyAlignment="1" applyProtection="1">
      <alignment/>
      <protection hidden="1"/>
    </xf>
    <xf numFmtId="0" fontId="0" fillId="0" borderId="74" xfId="48" applyBorder="1" applyAlignment="1" applyProtection="1">
      <alignment horizontal="left" wrapText="1" indent="1"/>
      <protection hidden="1"/>
    </xf>
    <xf numFmtId="0" fontId="0" fillId="0" borderId="75" xfId="48" applyBorder="1" applyAlignment="1" applyProtection="1">
      <alignment horizontal="left" wrapText="1" indent="1"/>
      <protection hidden="1"/>
    </xf>
    <xf numFmtId="0" fontId="0" fillId="0" borderId="76" xfId="48" applyBorder="1" applyAlignment="1" applyProtection="1">
      <alignment horizontal="left" indent="1"/>
      <protection hidden="1"/>
    </xf>
    <xf numFmtId="169" fontId="11" fillId="0" borderId="77" xfId="48" applyNumberFormat="1" applyFont="1" applyBorder="1" applyAlignment="1" applyProtection="1">
      <alignment horizontal="center" vertical="center"/>
      <protection hidden="1" locked="0"/>
    </xf>
    <xf numFmtId="169" fontId="11" fillId="0" borderId="78" xfId="48" applyNumberFormat="1" applyFont="1" applyBorder="1" applyAlignment="1" applyProtection="1">
      <alignment horizontal="center" vertical="center"/>
      <protection hidden="1" locked="0"/>
    </xf>
    <xf numFmtId="164" fontId="3" fillId="0" borderId="78" xfId="48" applyNumberFormat="1" applyFont="1" applyBorder="1" applyAlignment="1" applyProtection="1">
      <alignment horizontal="center" vertical="center"/>
      <protection hidden="1" locked="0"/>
    </xf>
    <xf numFmtId="0" fontId="3" fillId="0" borderId="0" xfId="48" applyFont="1" applyBorder="1" applyAlignment="1" applyProtection="1">
      <alignment horizontal="left" indent="1"/>
      <protection hidden="1"/>
    </xf>
    <xf numFmtId="164" fontId="3" fillId="0" borderId="79" xfId="48" applyNumberFormat="1" applyFont="1" applyBorder="1" applyAlignment="1" applyProtection="1">
      <alignment horizontal="center" vertical="center"/>
      <protection hidden="1" locked="0"/>
    </xf>
    <xf numFmtId="0" fontId="3" fillId="0" borderId="80" xfId="48" applyFont="1" applyBorder="1" applyAlignment="1" applyProtection="1">
      <alignment horizontal="center"/>
      <protection hidden="1"/>
    </xf>
    <xf numFmtId="0" fontId="3" fillId="0" borderId="81" xfId="48" applyFont="1" applyBorder="1" applyAlignment="1" applyProtection="1">
      <alignment horizontal="center"/>
      <protection hidden="1"/>
    </xf>
    <xf numFmtId="0" fontId="3" fillId="0" borderId="81" xfId="48" applyFont="1" applyBorder="1" applyAlignment="1" applyProtection="1">
      <alignment horizontal="left" indent="1"/>
      <protection hidden="1"/>
    </xf>
    <xf numFmtId="0" fontId="3" fillId="0" borderId="82" xfId="48" applyFont="1" applyBorder="1" applyAlignment="1" applyProtection="1">
      <alignment horizontal="left" indent="1"/>
      <protection hidden="1"/>
    </xf>
    <xf numFmtId="0" fontId="3" fillId="0" borderId="83" xfId="48" applyFont="1" applyBorder="1" applyAlignment="1" applyProtection="1">
      <alignment horizontal="center"/>
      <protection hidden="1"/>
    </xf>
    <xf numFmtId="0" fontId="0" fillId="0" borderId="81" xfId="48" applyBorder="1" applyProtection="1">
      <alignment/>
      <protection hidden="1"/>
    </xf>
    <xf numFmtId="0" fontId="3" fillId="0" borderId="84" xfId="48" applyFont="1" applyBorder="1" applyAlignment="1" applyProtection="1">
      <alignment horizontal="center"/>
      <protection hidden="1"/>
    </xf>
    <xf numFmtId="0" fontId="3" fillId="0" borderId="85" xfId="48" applyFont="1" applyBorder="1" applyAlignment="1" applyProtection="1">
      <alignment horizontal="center"/>
      <protection hidden="1"/>
    </xf>
    <xf numFmtId="0" fontId="3" fillId="0" borderId="86" xfId="48" applyFont="1" applyBorder="1" applyAlignment="1" applyProtection="1">
      <alignment horizontal="left" indent="1"/>
      <protection hidden="1"/>
    </xf>
    <xf numFmtId="0" fontId="3" fillId="0" borderId="87" xfId="48" applyFont="1" applyBorder="1" applyAlignment="1" applyProtection="1">
      <alignment horizontal="left" indent="1"/>
      <protection hidden="1"/>
    </xf>
    <xf numFmtId="0" fontId="0" fillId="0" borderId="88" xfId="48" applyFont="1" applyBorder="1" applyAlignment="1" applyProtection="1">
      <alignment horizontal="left" indent="1"/>
      <protection hidden="1"/>
    </xf>
    <xf numFmtId="0" fontId="3" fillId="0" borderId="89" xfId="48" applyFont="1" applyBorder="1" applyAlignment="1" applyProtection="1">
      <alignment horizontal="left" indent="1"/>
      <protection hidden="1"/>
    </xf>
    <xf numFmtId="0" fontId="3" fillId="0" borderId="90" xfId="48" applyFont="1" applyBorder="1" applyAlignment="1" applyProtection="1">
      <alignment horizontal="left" indent="1"/>
      <protection hidden="1"/>
    </xf>
    <xf numFmtId="0" fontId="3" fillId="0" borderId="91" xfId="48" applyFont="1" applyBorder="1" applyAlignment="1" applyProtection="1">
      <alignment horizontal="left" indent="1"/>
      <protection hidden="1"/>
    </xf>
    <xf numFmtId="0" fontId="3" fillId="0" borderId="92" xfId="48" applyFont="1" applyBorder="1" applyAlignment="1" applyProtection="1">
      <alignment horizontal="left" indent="1"/>
      <protection hidden="1"/>
    </xf>
    <xf numFmtId="0" fontId="1" fillId="0" borderId="0" xfId="48" applyFont="1" applyBorder="1" applyAlignment="1" applyProtection="1">
      <alignment horizontal="left" indent="1"/>
      <protection hidden="1"/>
    </xf>
    <xf numFmtId="0" fontId="1" fillId="0" borderId="93" xfId="48" applyFont="1" applyBorder="1" applyAlignment="1" applyProtection="1">
      <alignment horizontal="left" indent="1"/>
      <protection hidden="1"/>
    </xf>
    <xf numFmtId="0" fontId="3" fillId="0" borderId="93" xfId="48" applyFont="1" applyBorder="1" applyAlignment="1" applyProtection="1">
      <alignment horizontal="left" indent="1"/>
      <protection hidden="1"/>
    </xf>
    <xf numFmtId="0" fontId="3" fillId="0" borderId="0" xfId="48" applyFont="1" applyAlignment="1" applyProtection="1">
      <alignment horizontal="right"/>
      <protection hidden="1"/>
    </xf>
    <xf numFmtId="0" fontId="8" fillId="0" borderId="0" xfId="48" applyFont="1" applyProtection="1">
      <alignment/>
      <protection hidden="1"/>
    </xf>
    <xf numFmtId="0" fontId="3" fillId="0" borderId="0" xfId="48" applyFont="1" applyAlignment="1" applyProtection="1">
      <alignment horizontal="right" indent="1"/>
      <protection hidden="1"/>
    </xf>
    <xf numFmtId="0" fontId="5" fillId="0" borderId="94" xfId="48" applyFont="1" applyBorder="1" applyAlignment="1" applyProtection="1">
      <alignment horizontal="center" vertical="center"/>
      <protection hidden="1"/>
    </xf>
    <xf numFmtId="0" fontId="3" fillId="0" borderId="0" xfId="48" applyFont="1" applyAlignment="1" applyProtection="1">
      <alignment horizontal="left" indent="1"/>
      <protection hidden="1"/>
    </xf>
    <xf numFmtId="0" fontId="5" fillId="0" borderId="0" xfId="48" applyFont="1" applyBorder="1" applyAlignment="1" applyProtection="1">
      <alignment horizontal="center" vertical="center"/>
      <protection hidden="1"/>
    </xf>
    <xf numFmtId="0" fontId="6" fillId="36" borderId="95" xfId="48" applyFont="1" applyFill="1" applyBorder="1" applyAlignment="1" applyProtection="1">
      <alignment horizontal="center" vertical="center"/>
      <protection hidden="1"/>
    </xf>
    <xf numFmtId="0" fontId="8" fillId="0" borderId="95" xfId="48" applyFont="1" applyBorder="1" applyAlignment="1" applyProtection="1">
      <alignment horizontal="center" vertical="center"/>
      <protection hidden="1"/>
    </xf>
    <xf numFmtId="0" fontId="20" fillId="37" borderId="95" xfId="48" applyFont="1" applyFill="1" applyBorder="1" applyAlignment="1" applyProtection="1">
      <alignment horizontal="center" vertical="center"/>
      <protection hidden="1"/>
    </xf>
    <xf numFmtId="0" fontId="10" fillId="0" borderId="96" xfId="48" applyFont="1" applyBorder="1" applyAlignment="1" applyProtection="1">
      <alignment horizontal="center" vertical="center"/>
      <protection hidden="1"/>
    </xf>
    <xf numFmtId="0" fontId="10" fillId="0" borderId="97" xfId="48" applyFont="1" applyBorder="1" applyAlignment="1" applyProtection="1">
      <alignment horizontal="center" vertical="center"/>
      <protection hidden="1"/>
    </xf>
    <xf numFmtId="0" fontId="10" fillId="0" borderId="98" xfId="48" applyFont="1" applyBorder="1" applyAlignment="1" applyProtection="1">
      <alignment horizontal="center" vertical="center"/>
      <protection hidden="1"/>
    </xf>
    <xf numFmtId="0" fontId="5" fillId="0" borderId="99" xfId="48" applyFont="1" applyBorder="1" applyAlignment="1" applyProtection="1">
      <alignment horizontal="right" vertical="center"/>
      <protection hidden="1"/>
    </xf>
    <xf numFmtId="0" fontId="0" fillId="0" borderId="100" xfId="48" applyBorder="1" applyAlignment="1" applyProtection="1">
      <alignment vertical="center"/>
      <protection hidden="1"/>
    </xf>
    <xf numFmtId="0" fontId="0" fillId="0" borderId="101" xfId="48" applyBorder="1" applyAlignment="1" applyProtection="1">
      <alignment vertical="center"/>
      <protection hidden="1"/>
    </xf>
    <xf numFmtId="0" fontId="7" fillId="0" borderId="102" xfId="48" applyFont="1" applyBorder="1" applyAlignment="1" applyProtection="1">
      <alignment horizontal="center" vertical="center"/>
      <protection hidden="1"/>
    </xf>
    <xf numFmtId="0" fontId="10" fillId="0" borderId="103" xfId="48" applyFont="1" applyBorder="1" applyAlignment="1" applyProtection="1">
      <alignment horizontal="center" vertical="center"/>
      <protection hidden="1"/>
    </xf>
    <xf numFmtId="0" fontId="10" fillId="0" borderId="104" xfId="48" applyFont="1" applyBorder="1" applyAlignment="1" applyProtection="1">
      <alignment horizontal="center" vertical="center"/>
      <protection hidden="1"/>
    </xf>
    <xf numFmtId="0" fontId="10" fillId="0" borderId="105" xfId="48" applyFont="1" applyBorder="1" applyAlignment="1" applyProtection="1">
      <alignment horizontal="center" vertical="center"/>
      <protection hidden="1"/>
    </xf>
    <xf numFmtId="0" fontId="3" fillId="0" borderId="102" xfId="48" applyFont="1" applyBorder="1" applyAlignment="1" applyProtection="1">
      <alignment horizontal="center" vertical="center"/>
      <protection hidden="1"/>
    </xf>
    <xf numFmtId="0" fontId="7" fillId="0" borderId="106" xfId="48" applyFont="1" applyBorder="1" applyAlignment="1" applyProtection="1">
      <alignment horizontal="center" vertical="center"/>
      <protection hidden="1"/>
    </xf>
    <xf numFmtId="0" fontId="0" fillId="0" borderId="107" xfId="48" applyFont="1" applyBorder="1" applyAlignment="1" applyProtection="1">
      <alignment horizontal="center" vertical="center"/>
      <protection hidden="1"/>
    </xf>
    <xf numFmtId="0" fontId="0" fillId="0" borderId="108" xfId="48" applyFont="1" applyBorder="1" applyAlignment="1" applyProtection="1">
      <alignment horizontal="center" vertical="center"/>
      <protection hidden="1" locked="0"/>
    </xf>
    <xf numFmtId="0" fontId="0" fillId="0" borderId="109" xfId="48" applyFont="1" applyBorder="1" applyAlignment="1" applyProtection="1">
      <alignment horizontal="center" vertical="center"/>
      <protection hidden="1" locked="0"/>
    </xf>
    <xf numFmtId="0" fontId="3" fillId="0" borderId="106" xfId="48" applyFont="1" applyBorder="1" applyAlignment="1" applyProtection="1">
      <alignment horizontal="center" vertical="center"/>
      <protection hidden="1"/>
    </xf>
    <xf numFmtId="0" fontId="4" fillId="0" borderId="0" xfId="48" applyFont="1" applyAlignment="1" applyProtection="1">
      <alignment horizontal="center" vertical="center"/>
      <protection hidden="1"/>
    </xf>
    <xf numFmtId="0" fontId="7" fillId="0" borderId="110" xfId="48" applyFont="1" applyBorder="1" applyAlignment="1" applyProtection="1">
      <alignment horizontal="center" vertical="center"/>
      <protection hidden="1"/>
    </xf>
    <xf numFmtId="0" fontId="0" fillId="0" borderId="111" xfId="48" applyFont="1" applyBorder="1" applyAlignment="1" applyProtection="1">
      <alignment horizontal="center" vertical="center"/>
      <protection hidden="1"/>
    </xf>
    <xf numFmtId="0" fontId="0" fillId="0" borderId="78" xfId="48" applyFont="1" applyBorder="1" applyAlignment="1" applyProtection="1">
      <alignment horizontal="center" vertical="center"/>
      <protection hidden="1" locked="0"/>
    </xf>
    <xf numFmtId="0" fontId="0" fillId="0" borderId="112" xfId="48" applyFont="1" applyBorder="1" applyAlignment="1" applyProtection="1">
      <alignment horizontal="center" vertical="center"/>
      <protection hidden="1" locked="0"/>
    </xf>
    <xf numFmtId="0" fontId="3" fillId="0" borderId="110" xfId="48" applyFont="1" applyBorder="1" applyAlignment="1" applyProtection="1">
      <alignment horizontal="center" vertical="center"/>
      <protection hidden="1"/>
    </xf>
    <xf numFmtId="0" fontId="7" fillId="0" borderId="113" xfId="48" applyFont="1" applyBorder="1" applyAlignment="1" applyProtection="1">
      <alignment horizontal="center" vertical="center"/>
      <protection hidden="1"/>
    </xf>
    <xf numFmtId="0" fontId="0" fillId="0" borderId="114" xfId="48" applyFont="1" applyBorder="1" applyAlignment="1" applyProtection="1">
      <alignment horizontal="center" vertical="center"/>
      <protection hidden="1"/>
    </xf>
    <xf numFmtId="0" fontId="0" fillId="0" borderId="115" xfId="48" applyFont="1" applyBorder="1" applyAlignment="1" applyProtection="1">
      <alignment horizontal="center" vertical="center"/>
      <protection hidden="1" locked="0"/>
    </xf>
    <xf numFmtId="0" fontId="0" fillId="0" borderId="116" xfId="48" applyFont="1" applyBorder="1" applyAlignment="1" applyProtection="1">
      <alignment horizontal="center" vertical="center"/>
      <protection hidden="1" locked="0"/>
    </xf>
    <xf numFmtId="0" fontId="3" fillId="0" borderId="113" xfId="48" applyFont="1" applyBorder="1" applyAlignment="1" applyProtection="1">
      <alignment horizontal="center" vertical="center"/>
      <protection hidden="1"/>
    </xf>
    <xf numFmtId="0" fontId="0" fillId="0" borderId="0" xfId="48" applyBorder="1" applyProtection="1">
      <alignment/>
      <protection hidden="1"/>
    </xf>
    <xf numFmtId="0" fontId="3" fillId="0" borderId="117" xfId="48" applyFont="1" applyBorder="1" applyAlignment="1" applyProtection="1">
      <alignment horizontal="center" vertical="top"/>
      <protection hidden="1"/>
    </xf>
    <xf numFmtId="0" fontId="3" fillId="0" borderId="118" xfId="48" applyFont="1" applyBorder="1" applyAlignment="1" applyProtection="1">
      <alignment horizontal="center" vertical="top"/>
      <protection hidden="1"/>
    </xf>
    <xf numFmtId="0" fontId="3" fillId="0" borderId="119" xfId="48" applyFont="1" applyBorder="1" applyAlignment="1" applyProtection="1">
      <alignment horizontal="center" vertical="top"/>
      <protection hidden="1"/>
    </xf>
    <xf numFmtId="0" fontId="3" fillId="0" borderId="120" xfId="48" applyFont="1" applyBorder="1" applyAlignment="1" applyProtection="1">
      <alignment horizontal="center" vertical="top"/>
      <protection hidden="1"/>
    </xf>
    <xf numFmtId="0" fontId="3" fillId="0" borderId="121" xfId="48" applyFont="1" applyBorder="1" applyAlignment="1" applyProtection="1">
      <alignment horizontal="center" vertical="top"/>
      <protection hidden="1"/>
    </xf>
    <xf numFmtId="0" fontId="5" fillId="36" borderId="101" xfId="48" applyFont="1" applyFill="1" applyBorder="1" applyAlignment="1" applyProtection="1">
      <alignment horizontal="left" vertical="top" indent="1"/>
      <protection hidden="1"/>
    </xf>
    <xf numFmtId="0" fontId="3" fillId="0" borderId="0" xfId="48" applyFont="1" applyAlignment="1" applyProtection="1">
      <alignment horizontal="center"/>
      <protection hidden="1"/>
    </xf>
    <xf numFmtId="0" fontId="1" fillId="0" borderId="0" xfId="48" applyFont="1" applyAlignment="1" applyProtection="1">
      <alignment vertical="top" wrapText="1"/>
      <protection hidden="1"/>
    </xf>
    <xf numFmtId="0" fontId="1" fillId="0" borderId="0" xfId="48" applyFont="1" applyAlignment="1" applyProtection="1">
      <alignment vertical="center"/>
      <protection hidden="1"/>
    </xf>
    <xf numFmtId="0" fontId="0" fillId="0" borderId="0" xfId="48">
      <alignment/>
      <protection/>
    </xf>
    <xf numFmtId="0" fontId="0" fillId="0" borderId="0" xfId="48" applyProtection="1">
      <alignment/>
      <protection locked="0"/>
    </xf>
    <xf numFmtId="49" fontId="0" fillId="0" borderId="0" xfId="48" applyNumberFormat="1" applyFont="1" applyProtection="1">
      <alignment/>
      <protection locked="0"/>
    </xf>
    <xf numFmtId="0" fontId="0" fillId="0" borderId="72" xfId="48" applyBorder="1" applyProtection="1">
      <alignment/>
      <protection locked="0"/>
    </xf>
    <xf numFmtId="0" fontId="0" fillId="0" borderId="19" xfId="48" applyFont="1" applyBorder="1" applyProtection="1">
      <alignment/>
      <protection locked="0"/>
    </xf>
    <xf numFmtId="0" fontId="0" fillId="0" borderId="33" xfId="48" applyBorder="1" applyProtection="1">
      <alignment/>
      <protection locked="0"/>
    </xf>
    <xf numFmtId="0" fontId="0" fillId="0" borderId="32" xfId="48" applyBorder="1" applyAlignment="1" applyProtection="1">
      <alignment horizontal="left" wrapText="1" indent="1"/>
      <protection hidden="1"/>
    </xf>
    <xf numFmtId="0" fontId="0" fillId="0" borderId="29" xfId="48" applyBorder="1" applyAlignment="1" applyProtection="1">
      <alignment horizontal="left" wrapText="1" indent="1"/>
      <protection hidden="1"/>
    </xf>
    <xf numFmtId="0" fontId="0" fillId="0" borderId="28" xfId="48" applyBorder="1" applyAlignment="1" applyProtection="1">
      <alignment horizontal="left" indent="1"/>
      <protection hidden="1"/>
    </xf>
    <xf numFmtId="169" fontId="11" fillId="0" borderId="55" xfId="48" applyNumberFormat="1" applyFont="1" applyBorder="1" applyAlignment="1" applyProtection="1">
      <alignment horizontal="center" vertical="center"/>
      <protection hidden="1" locked="0"/>
    </xf>
    <xf numFmtId="169" fontId="11" fillId="0" borderId="54" xfId="48" applyNumberFormat="1" applyFont="1" applyBorder="1" applyAlignment="1" applyProtection="1">
      <alignment horizontal="center" vertical="center"/>
      <protection hidden="1" locked="0"/>
    </xf>
    <xf numFmtId="181" fontId="3" fillId="0" borderId="54" xfId="48" applyNumberFormat="1" applyFont="1" applyBorder="1" applyAlignment="1" applyProtection="1">
      <alignment horizontal="center" vertical="center"/>
      <protection hidden="1" locked="0"/>
    </xf>
    <xf numFmtId="181" fontId="3" fillId="0" borderId="53" xfId="48" applyNumberFormat="1" applyFont="1" applyBorder="1" applyAlignment="1" applyProtection="1">
      <alignment horizontal="center" vertical="center"/>
      <protection hidden="1" locked="0"/>
    </xf>
    <xf numFmtId="0" fontId="3" fillId="0" borderId="46" xfId="48" applyFont="1" applyBorder="1" applyAlignment="1" applyProtection="1">
      <alignment horizontal="center"/>
      <protection hidden="1"/>
    </xf>
    <xf numFmtId="0" fontId="3" fillId="0" borderId="43" xfId="48" applyFont="1" applyBorder="1" applyAlignment="1" applyProtection="1">
      <alignment horizontal="center"/>
      <protection hidden="1"/>
    </xf>
    <xf numFmtId="0" fontId="3" fillId="0" borderId="43" xfId="48" applyFont="1" applyBorder="1" applyAlignment="1" applyProtection="1">
      <alignment horizontal="left" indent="1"/>
      <protection hidden="1"/>
    </xf>
    <xf numFmtId="0" fontId="3" fillId="0" borderId="42" xfId="48" applyFont="1" applyBorder="1" applyAlignment="1" applyProtection="1">
      <alignment horizontal="left" indent="1"/>
      <protection hidden="1"/>
    </xf>
    <xf numFmtId="0" fontId="3" fillId="0" borderId="44" xfId="48" applyFont="1" applyBorder="1" applyAlignment="1" applyProtection="1">
      <alignment horizontal="center"/>
      <protection hidden="1"/>
    </xf>
    <xf numFmtId="0" fontId="0" fillId="0" borderId="43" xfId="48" applyBorder="1" applyProtection="1">
      <alignment/>
      <protection hidden="1"/>
    </xf>
    <xf numFmtId="0" fontId="3" fillId="0" borderId="45" xfId="48" applyFont="1" applyBorder="1" applyAlignment="1" applyProtection="1">
      <alignment horizontal="center"/>
      <protection hidden="1"/>
    </xf>
    <xf numFmtId="0" fontId="3" fillId="0" borderId="41" xfId="48" applyFont="1" applyBorder="1" applyAlignment="1" applyProtection="1">
      <alignment horizontal="center"/>
      <protection hidden="1"/>
    </xf>
    <xf numFmtId="0" fontId="3" fillId="0" borderId="40" xfId="48" applyFont="1" applyBorder="1" applyAlignment="1" applyProtection="1">
      <alignment horizontal="left" indent="1"/>
      <protection hidden="1"/>
    </xf>
    <xf numFmtId="0" fontId="3" fillId="0" borderId="37" xfId="48" applyFont="1" applyBorder="1" applyAlignment="1" applyProtection="1">
      <alignment horizontal="left" indent="1"/>
      <protection hidden="1"/>
    </xf>
    <xf numFmtId="0" fontId="0" fillId="0" borderId="36" xfId="48" applyFont="1" applyBorder="1" applyAlignment="1" applyProtection="1">
      <alignment horizontal="left" indent="1"/>
      <protection hidden="1"/>
    </xf>
    <xf numFmtId="0" fontId="3" fillId="0" borderId="38" xfId="48" applyFont="1" applyBorder="1" applyAlignment="1" applyProtection="1">
      <alignment horizontal="left" indent="1"/>
      <protection hidden="1"/>
    </xf>
    <xf numFmtId="0" fontId="3" fillId="0" borderId="39" xfId="48" applyFont="1" applyBorder="1" applyAlignment="1" applyProtection="1">
      <alignment horizontal="left" indent="1"/>
      <protection hidden="1"/>
    </xf>
    <xf numFmtId="0" fontId="3" fillId="0" borderId="35" xfId="48" applyFont="1" applyBorder="1" applyAlignment="1" applyProtection="1">
      <alignment horizontal="left" indent="1"/>
      <protection hidden="1"/>
    </xf>
    <xf numFmtId="0" fontId="3" fillId="0" borderId="12" xfId="48" applyFont="1" applyBorder="1" applyAlignment="1" applyProtection="1">
      <alignment horizontal="left" indent="1"/>
      <protection hidden="1"/>
    </xf>
    <xf numFmtId="0" fontId="1" fillId="0" borderId="30" xfId="48" applyFont="1" applyBorder="1" applyAlignment="1" applyProtection="1">
      <alignment horizontal="left" indent="1"/>
      <protection hidden="1"/>
    </xf>
    <xf numFmtId="0" fontId="3" fillId="0" borderId="30" xfId="48" applyFont="1" applyBorder="1" applyAlignment="1" applyProtection="1">
      <alignment horizontal="left" indent="1"/>
      <protection hidden="1"/>
    </xf>
    <xf numFmtId="0" fontId="3" fillId="0" borderId="0" xfId="48" applyFont="1" applyAlignment="1">
      <alignment horizontal="right"/>
      <protection/>
    </xf>
    <xf numFmtId="0" fontId="8" fillId="0" borderId="0" xfId="48" applyFont="1">
      <alignment/>
      <protection/>
    </xf>
    <xf numFmtId="0" fontId="9" fillId="0" borderId="0" xfId="48" applyFont="1" applyBorder="1" applyAlignment="1" applyProtection="1">
      <alignment horizontal="left" indent="1"/>
      <protection hidden="1" locked="0"/>
    </xf>
    <xf numFmtId="0" fontId="0" fillId="0" borderId="0" xfId="48" applyBorder="1" applyProtection="1">
      <alignment/>
      <protection locked="0"/>
    </xf>
    <xf numFmtId="0" fontId="3" fillId="0" borderId="0" xfId="48" applyFont="1" applyBorder="1" applyAlignment="1">
      <alignment horizontal="right"/>
      <protection/>
    </xf>
    <xf numFmtId="0" fontId="9" fillId="0" borderId="0" xfId="48" applyFont="1" applyBorder="1" applyAlignment="1" applyProtection="1">
      <alignment horizontal="left" indent="1"/>
      <protection locked="0"/>
    </xf>
    <xf numFmtId="0" fontId="8" fillId="38" borderId="68" xfId="48" applyFont="1" applyFill="1" applyBorder="1" applyAlignment="1">
      <alignment horizontal="center" vertical="center"/>
      <protection/>
    </xf>
    <xf numFmtId="0" fontId="8" fillId="39" borderId="122" xfId="48" applyFont="1" applyFill="1" applyBorder="1" applyAlignment="1">
      <alignment horizontal="center" vertical="center"/>
      <protection/>
    </xf>
    <xf numFmtId="0" fontId="0" fillId="0" borderId="123" xfId="48" applyBorder="1" applyAlignment="1">
      <alignment vertical="center"/>
      <protection/>
    </xf>
    <xf numFmtId="0" fontId="10" fillId="38" borderId="68" xfId="48" applyFont="1" applyFill="1" applyBorder="1" applyAlignment="1">
      <alignment horizontal="center" vertical="center"/>
      <protection/>
    </xf>
    <xf numFmtId="0" fontId="10" fillId="38" borderId="71" xfId="48" applyFont="1" applyFill="1" applyBorder="1" applyAlignment="1">
      <alignment horizontal="center" vertical="center"/>
      <protection/>
    </xf>
    <xf numFmtId="0" fontId="10" fillId="38" borderId="70" xfId="48" applyFont="1" applyFill="1" applyBorder="1" applyAlignment="1">
      <alignment horizontal="center" vertical="center"/>
      <protection/>
    </xf>
    <xf numFmtId="0" fontId="10" fillId="38" borderId="69" xfId="48" applyFont="1" applyFill="1" applyBorder="1" applyAlignment="1">
      <alignment horizontal="center" vertical="center"/>
      <protection/>
    </xf>
    <xf numFmtId="0" fontId="5" fillId="0" borderId="33" xfId="48" applyFont="1" applyBorder="1" applyAlignment="1">
      <alignment horizontal="right" vertical="center"/>
      <protection/>
    </xf>
    <xf numFmtId="0" fontId="0" fillId="0" borderId="33" xfId="48" applyBorder="1" applyAlignment="1">
      <alignment vertical="center"/>
      <protection/>
    </xf>
    <xf numFmtId="0" fontId="0" fillId="0" borderId="19" xfId="48" applyBorder="1" applyAlignment="1">
      <alignment vertical="center"/>
      <protection/>
    </xf>
    <xf numFmtId="0" fontId="10" fillId="0" borderId="124" xfId="48" applyFont="1" applyBorder="1" applyAlignment="1">
      <alignment horizontal="center" vertical="center"/>
      <protection/>
    </xf>
    <xf numFmtId="0" fontId="10" fillId="39" borderId="65" xfId="48" applyFont="1" applyFill="1" applyBorder="1" applyAlignment="1">
      <alignment horizontal="center" vertical="center"/>
      <protection/>
    </xf>
    <xf numFmtId="0" fontId="10" fillId="39" borderId="64" xfId="48" applyFont="1" applyFill="1" applyBorder="1" applyAlignment="1">
      <alignment horizontal="center" vertical="center"/>
      <protection/>
    </xf>
    <xf numFmtId="0" fontId="10" fillId="39" borderId="63" xfId="48" applyFont="1" applyFill="1" applyBorder="1" applyAlignment="1">
      <alignment horizontal="center" vertical="center"/>
      <protection/>
    </xf>
    <xf numFmtId="0" fontId="10" fillId="39" borderId="62" xfId="48" applyFont="1" applyFill="1" applyBorder="1" applyAlignment="1">
      <alignment horizontal="center" vertical="center"/>
      <protection/>
    </xf>
    <xf numFmtId="0" fontId="3" fillId="39" borderId="61" xfId="48" applyFont="1" applyFill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0" fillId="0" borderId="125" xfId="48" applyFont="1" applyBorder="1" applyAlignment="1" applyProtection="1">
      <alignment horizontal="center" vertical="center"/>
      <protection/>
    </xf>
    <xf numFmtId="0" fontId="0" fillId="0" borderId="29" xfId="48" applyFont="1" applyBorder="1" applyAlignment="1" applyProtection="1">
      <alignment horizontal="center" vertical="center"/>
      <protection/>
    </xf>
    <xf numFmtId="0" fontId="3" fillId="0" borderId="28" xfId="48" applyFont="1" applyBorder="1" applyAlignment="1" applyProtection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0" fillId="0" borderId="126" xfId="48" applyFont="1" applyBorder="1" applyAlignment="1" applyProtection="1">
      <alignment horizontal="center" vertical="center"/>
      <protection/>
    </xf>
    <xf numFmtId="0" fontId="0" fillId="0" borderId="26" xfId="48" applyFont="1" applyBorder="1" applyAlignment="1" applyProtection="1">
      <alignment horizontal="center" vertical="center"/>
      <protection/>
    </xf>
    <xf numFmtId="0" fontId="3" fillId="0" borderId="25" xfId="48" applyFont="1" applyBorder="1" applyAlignment="1" applyProtection="1">
      <alignment horizontal="center" vertical="center"/>
      <protection/>
    </xf>
    <xf numFmtId="0" fontId="4" fillId="0" borderId="0" xfId="48" applyFont="1" applyAlignment="1">
      <alignment horizontal="center" vertical="center"/>
      <protection/>
    </xf>
    <xf numFmtId="0" fontId="0" fillId="0" borderId="34" xfId="48" applyFont="1" applyBorder="1" applyAlignment="1">
      <alignment horizontal="center" vertical="center"/>
      <protection/>
    </xf>
    <xf numFmtId="0" fontId="0" fillId="38" borderId="127" xfId="48" applyFont="1" applyFill="1" applyBorder="1" applyAlignment="1">
      <alignment horizontal="center" vertical="center"/>
      <protection/>
    </xf>
    <xf numFmtId="0" fontId="0" fillId="0" borderId="50" xfId="48" applyFont="1" applyBorder="1" applyAlignment="1" applyProtection="1">
      <alignment horizontal="center" vertical="center"/>
      <protection locked="0"/>
    </xf>
    <xf numFmtId="0" fontId="0" fillId="0" borderId="49" xfId="48" applyFont="1" applyBorder="1" applyAlignment="1" applyProtection="1">
      <alignment horizontal="center" vertical="center"/>
      <protection locked="0"/>
    </xf>
    <xf numFmtId="0" fontId="5" fillId="38" borderId="57" xfId="48" applyFont="1" applyFill="1" applyBorder="1" applyAlignment="1">
      <alignment horizontal="center" vertical="center"/>
      <protection/>
    </xf>
    <xf numFmtId="0" fontId="0" fillId="38" borderId="128" xfId="48" applyFont="1" applyFill="1" applyBorder="1" applyAlignment="1">
      <alignment horizontal="center" vertical="center"/>
      <protection/>
    </xf>
    <xf numFmtId="0" fontId="0" fillId="0" borderId="52" xfId="48" applyFont="1" applyBorder="1" applyAlignment="1" applyProtection="1">
      <alignment horizontal="center" vertical="center"/>
      <protection locked="0"/>
    </xf>
    <xf numFmtId="0" fontId="0" fillId="0" borderId="51" xfId="48" applyFont="1" applyBorder="1" applyAlignment="1" applyProtection="1">
      <alignment horizontal="center" vertical="center"/>
      <protection locked="0"/>
    </xf>
    <xf numFmtId="0" fontId="5" fillId="38" borderId="58" xfId="48" applyFont="1" applyFill="1" applyBorder="1" applyAlignment="1">
      <alignment horizontal="center" vertical="center"/>
      <protection/>
    </xf>
    <xf numFmtId="0" fontId="0" fillId="0" borderId="13" xfId="48" applyFont="1" applyBorder="1" applyAlignment="1" applyProtection="1">
      <alignment horizontal="center" vertical="center"/>
      <protection/>
    </xf>
    <xf numFmtId="0" fontId="0" fillId="0" borderId="0" xfId="48" applyBorder="1">
      <alignment/>
      <protection/>
    </xf>
    <xf numFmtId="0" fontId="3" fillId="0" borderId="15" xfId="48" applyFont="1" applyBorder="1" applyAlignment="1">
      <alignment horizontal="center" vertical="top"/>
      <protection/>
    </xf>
    <xf numFmtId="0" fontId="3" fillId="0" borderId="129" xfId="48" applyFont="1" applyBorder="1" applyAlignment="1">
      <alignment horizontal="center" vertical="top"/>
      <protection/>
    </xf>
    <xf numFmtId="0" fontId="3" fillId="0" borderId="130" xfId="48" applyFont="1" applyBorder="1" applyAlignment="1">
      <alignment horizontal="center" vertical="top"/>
      <protection/>
    </xf>
    <xf numFmtId="0" fontId="3" fillId="0" borderId="131" xfId="48" applyFont="1" applyBorder="1" applyAlignment="1">
      <alignment horizontal="center" vertical="top"/>
      <protection/>
    </xf>
    <xf numFmtId="0" fontId="3" fillId="0" borderId="132" xfId="48" applyFont="1" applyBorder="1" applyAlignment="1">
      <alignment horizontal="center" vertical="top"/>
      <protection/>
    </xf>
    <xf numFmtId="0" fontId="3" fillId="0" borderId="133" xfId="48" applyFont="1" applyBorder="1" applyAlignment="1">
      <alignment horizontal="center"/>
      <protection/>
    </xf>
    <xf numFmtId="0" fontId="3" fillId="0" borderId="129" xfId="48" applyFont="1" applyBorder="1" applyAlignment="1">
      <alignment horizontal="center"/>
      <protection/>
    </xf>
    <xf numFmtId="0" fontId="5" fillId="0" borderId="134" xfId="48" applyFont="1" applyBorder="1" applyAlignment="1">
      <alignment horizontal="left" vertical="top" indent="1"/>
      <protection/>
    </xf>
    <xf numFmtId="0" fontId="3" fillId="0" borderId="0" xfId="48" applyFont="1" applyAlignment="1">
      <alignment horizontal="center"/>
      <protection/>
    </xf>
    <xf numFmtId="49" fontId="0" fillId="0" borderId="0" xfId="0" applyNumberFormat="1" applyAlignment="1">
      <alignment/>
    </xf>
    <xf numFmtId="49" fontId="0" fillId="0" borderId="0" xfId="0" applyNumberFormat="1" applyAlignment="1" applyProtection="1">
      <alignment/>
      <protection locked="0"/>
    </xf>
    <xf numFmtId="0" fontId="0" fillId="0" borderId="72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 indent="1"/>
      <protection hidden="1"/>
    </xf>
    <xf numFmtId="0" fontId="0" fillId="0" borderId="32" xfId="0" applyBorder="1" applyAlignment="1" applyProtection="1">
      <alignment horizontal="left" wrapText="1" indent="1"/>
      <protection hidden="1"/>
    </xf>
    <xf numFmtId="0" fontId="0" fillId="0" borderId="29" xfId="0" applyBorder="1" applyAlignment="1" applyProtection="1">
      <alignment horizontal="left" wrapText="1" indent="1"/>
      <protection hidden="1"/>
    </xf>
    <xf numFmtId="0" fontId="0" fillId="0" borderId="28" xfId="0" applyBorder="1" applyAlignment="1" applyProtection="1">
      <alignment horizontal="left" indent="1"/>
      <protection hidden="1"/>
    </xf>
    <xf numFmtId="169" fontId="11" fillId="0" borderId="55" xfId="0" applyNumberFormat="1" applyFont="1" applyBorder="1" applyAlignment="1" applyProtection="1">
      <alignment horizontal="center" vertical="center"/>
      <protection hidden="1" locked="0"/>
    </xf>
    <xf numFmtId="169" fontId="11" fillId="0" borderId="54" xfId="0" applyNumberFormat="1" applyFont="1" applyBorder="1" applyAlignment="1" applyProtection="1">
      <alignment horizontal="center" vertical="center"/>
      <protection hidden="1" locked="0"/>
    </xf>
    <xf numFmtId="175" fontId="3" fillId="0" borderId="54" xfId="0" applyNumberFormat="1" applyFont="1" applyBorder="1" applyAlignment="1" applyProtection="1">
      <alignment horizontal="center" vertical="center"/>
      <protection hidden="1" locked="0"/>
    </xf>
    <xf numFmtId="175" fontId="3" fillId="0" borderId="53" xfId="0" applyNumberFormat="1" applyFont="1" applyBorder="1" applyAlignment="1" applyProtection="1">
      <alignment horizontal="center" vertical="center"/>
      <protection hidden="1" locked="0"/>
    </xf>
    <xf numFmtId="169" fontId="11" fillId="0" borderId="135" xfId="0" applyNumberFormat="1" applyFont="1" applyBorder="1" applyAlignment="1" applyProtection="1">
      <alignment horizontal="center" vertical="center"/>
      <protection hidden="1" locked="0"/>
    </xf>
    <xf numFmtId="169" fontId="11" fillId="0" borderId="45" xfId="0" applyNumberFormat="1" applyFont="1" applyBorder="1" applyAlignment="1" applyProtection="1">
      <alignment horizontal="center" vertical="center"/>
      <protection hidden="1" locked="0"/>
    </xf>
    <xf numFmtId="175" fontId="3" fillId="0" borderId="45" xfId="0" applyNumberFormat="1" applyFont="1" applyBorder="1" applyAlignment="1" applyProtection="1">
      <alignment horizontal="center" vertical="center"/>
      <protection hidden="1" locked="0"/>
    </xf>
    <xf numFmtId="175" fontId="3" fillId="0" borderId="41" xfId="0" applyNumberFormat="1" applyFont="1" applyBorder="1" applyAlignment="1" applyProtection="1">
      <alignment horizontal="center" vertical="center"/>
      <protection hidden="1" locked="0"/>
    </xf>
    <xf numFmtId="0" fontId="3" fillId="0" borderId="23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left" indent="1"/>
      <protection hidden="1"/>
    </xf>
    <xf numFmtId="0" fontId="3" fillId="0" borderId="136" xfId="0" applyFont="1" applyBorder="1" applyAlignment="1" applyProtection="1">
      <alignment horizontal="left" indent="1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0" fillId="0" borderId="29" xfId="0" applyBorder="1" applyAlignment="1" applyProtection="1">
      <alignment/>
      <protection hidden="1"/>
    </xf>
    <xf numFmtId="0" fontId="3" fillId="0" borderId="137" xfId="0" applyFont="1" applyBorder="1" applyAlignment="1" applyProtection="1">
      <alignment horizontal="center"/>
      <protection hidden="1"/>
    </xf>
    <xf numFmtId="0" fontId="0" fillId="0" borderId="138" xfId="0" applyFont="1" applyBorder="1" applyAlignment="1" applyProtection="1">
      <alignment horizontal="left" indent="1"/>
      <protection hidden="1"/>
    </xf>
    <xf numFmtId="0" fontId="3" fillId="0" borderId="139" xfId="0" applyFont="1" applyBorder="1" applyAlignment="1" applyProtection="1">
      <alignment horizontal="left" indent="1"/>
      <protection hidden="1"/>
    </xf>
    <xf numFmtId="0" fontId="3" fillId="0" borderId="140" xfId="0" applyFont="1" applyBorder="1" applyAlignment="1" applyProtection="1">
      <alignment horizontal="left" indent="1"/>
      <protection hidden="1"/>
    </xf>
    <xf numFmtId="0" fontId="3" fillId="0" borderId="141" xfId="0" applyFont="1" applyBorder="1" applyAlignment="1" applyProtection="1">
      <alignment horizontal="left" indent="1"/>
      <protection hidden="1"/>
    </xf>
    <xf numFmtId="0" fontId="3" fillId="0" borderId="12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Border="1" applyAlignment="1" applyProtection="1">
      <alignment horizontal="left" indent="1"/>
      <protection hidden="1" locked="0"/>
    </xf>
    <xf numFmtId="0" fontId="9" fillId="0" borderId="0" xfId="0" applyFont="1" applyBorder="1" applyAlignment="1" applyProtection="1">
      <alignment horizontal="left" indent="1"/>
      <protection hidden="1"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>
      <alignment horizontal="right"/>
    </xf>
    <xf numFmtId="0" fontId="9" fillId="0" borderId="0" xfId="0" applyFont="1" applyBorder="1" applyAlignment="1" applyProtection="1">
      <alignment horizontal="left" indent="1"/>
      <protection locked="0"/>
    </xf>
    <xf numFmtId="0" fontId="8" fillId="33" borderId="68" xfId="0" applyFont="1" applyFill="1" applyBorder="1" applyAlignment="1">
      <alignment horizontal="center" vertical="center"/>
    </xf>
    <xf numFmtId="0" fontId="8" fillId="35" borderId="67" xfId="0" applyFont="1" applyFill="1" applyBorder="1" applyAlignment="1">
      <alignment horizontal="center" vertical="center"/>
    </xf>
    <xf numFmtId="0" fontId="0" fillId="0" borderId="34" xfId="0" applyFill="1" applyBorder="1" applyAlignment="1">
      <alignment vertical="center"/>
    </xf>
    <xf numFmtId="0" fontId="10" fillId="33" borderId="68" xfId="0" applyFont="1" applyFill="1" applyBorder="1" applyAlignment="1">
      <alignment horizontal="center" vertical="center"/>
    </xf>
    <xf numFmtId="0" fontId="10" fillId="33" borderId="71" xfId="0" applyFont="1" applyFill="1" applyBorder="1" applyAlignment="1">
      <alignment horizontal="center" vertical="center"/>
    </xf>
    <xf numFmtId="0" fontId="10" fillId="33" borderId="70" xfId="0" applyFont="1" applyFill="1" applyBorder="1" applyAlignment="1">
      <alignment horizontal="center" vertical="center"/>
    </xf>
    <xf numFmtId="0" fontId="10" fillId="33" borderId="69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right" vertical="center"/>
    </xf>
    <xf numFmtId="0" fontId="0" fillId="0" borderId="33" xfId="0" applyBorder="1" applyAlignment="1">
      <alignment vertical="center"/>
    </xf>
    <xf numFmtId="0" fontId="0" fillId="0" borderId="19" xfId="0" applyBorder="1" applyAlignment="1">
      <alignment vertical="center"/>
    </xf>
    <xf numFmtId="0" fontId="10" fillId="0" borderId="31" xfId="0" applyFont="1" applyBorder="1" applyAlignment="1">
      <alignment horizontal="center" vertical="center"/>
    </xf>
    <xf numFmtId="0" fontId="10" fillId="35" borderId="65" xfId="0" applyFont="1" applyFill="1" applyBorder="1" applyAlignment="1">
      <alignment horizontal="center" vertical="center"/>
    </xf>
    <xf numFmtId="0" fontId="10" fillId="35" borderId="64" xfId="0" applyFont="1" applyFill="1" applyBorder="1" applyAlignment="1">
      <alignment horizontal="center" vertical="center"/>
    </xf>
    <xf numFmtId="0" fontId="10" fillId="35" borderId="63" xfId="0" applyFont="1" applyFill="1" applyBorder="1" applyAlignment="1">
      <alignment horizontal="center" vertical="center"/>
    </xf>
    <xf numFmtId="0" fontId="10" fillId="35" borderId="62" xfId="0" applyFont="1" applyFill="1" applyBorder="1" applyAlignment="1">
      <alignment horizontal="center" vertical="center"/>
    </xf>
    <xf numFmtId="0" fontId="3" fillId="35" borderId="6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0" fillId="33" borderId="60" xfId="0" applyFont="1" applyFill="1" applyBorder="1" applyAlignment="1">
      <alignment horizontal="center" vertical="center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5" fillId="33" borderId="57" xfId="0" applyFont="1" applyFill="1" applyBorder="1" applyAlignment="1">
      <alignment horizontal="center" vertical="center"/>
    </xf>
    <xf numFmtId="0" fontId="0" fillId="33" borderId="66" xfId="0" applyFont="1" applyFill="1" applyBorder="1" applyAlignment="1">
      <alignment horizontal="center" vertical="center"/>
    </xf>
    <xf numFmtId="0" fontId="0" fillId="0" borderId="52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5" fillId="33" borderId="58" xfId="0" applyFont="1" applyFill="1" applyBorder="1" applyAlignment="1">
      <alignment horizontal="center" vertical="center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/>
    </xf>
    <xf numFmtId="0" fontId="0" fillId="33" borderId="59" xfId="0" applyFont="1" applyFill="1" applyBorder="1" applyAlignment="1">
      <alignment horizontal="center" vertical="center"/>
    </xf>
    <xf numFmtId="0" fontId="5" fillId="33" borderId="56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2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9" xfId="0" applyFont="1" applyFill="1" applyBorder="1" applyAlignment="1">
      <alignment horizontal="left" vertical="top" indent="1"/>
    </xf>
    <xf numFmtId="0" fontId="3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2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center"/>
      <protection hidden="1"/>
    </xf>
    <xf numFmtId="0" fontId="0" fillId="0" borderId="43" xfId="0" applyBorder="1" applyAlignment="1" applyProtection="1">
      <alignment/>
      <protection hidden="1"/>
    </xf>
    <xf numFmtId="0" fontId="3" fillId="0" borderId="45" xfId="0" applyFont="1" applyBorder="1" applyAlignment="1" applyProtection="1">
      <alignment horizontal="center"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0" fillId="0" borderId="36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8" fillId="33" borderId="68" xfId="0" applyFont="1" applyFill="1" applyBorder="1" applyAlignment="1" applyProtection="1">
      <alignment horizontal="center" vertical="center"/>
      <protection hidden="1"/>
    </xf>
    <xf numFmtId="0" fontId="8" fillId="35" borderId="67" xfId="0" applyFont="1" applyFill="1" applyBorder="1" applyAlignment="1" applyProtection="1">
      <alignment horizontal="center" vertical="center"/>
      <protection hidden="1"/>
    </xf>
    <xf numFmtId="0" fontId="10" fillId="33" borderId="68" xfId="0" applyFont="1" applyFill="1" applyBorder="1" applyAlignment="1" applyProtection="1">
      <alignment horizontal="center" vertical="center"/>
      <protection hidden="1"/>
    </xf>
    <xf numFmtId="0" fontId="10" fillId="33" borderId="71" xfId="0" applyFont="1" applyFill="1" applyBorder="1" applyAlignment="1" applyProtection="1">
      <alignment horizontal="center" vertical="center"/>
      <protection hidden="1"/>
    </xf>
    <xf numFmtId="0" fontId="10" fillId="33" borderId="70" xfId="0" applyFont="1" applyFill="1" applyBorder="1" applyAlignment="1" applyProtection="1">
      <alignment horizontal="center" vertical="center"/>
      <protection hidden="1"/>
    </xf>
    <xf numFmtId="0" fontId="10" fillId="33" borderId="69" xfId="0" applyFont="1" applyFill="1" applyBorder="1" applyAlignment="1" applyProtection="1">
      <alignment horizontal="center" vertical="center"/>
      <protection hidden="1"/>
    </xf>
    <xf numFmtId="0" fontId="10" fillId="35" borderId="65" xfId="0" applyFont="1" applyFill="1" applyBorder="1" applyAlignment="1" applyProtection="1">
      <alignment horizontal="center" vertical="center"/>
      <protection hidden="1"/>
    </xf>
    <xf numFmtId="0" fontId="10" fillId="35" borderId="64" xfId="0" applyFont="1" applyFill="1" applyBorder="1" applyAlignment="1" applyProtection="1">
      <alignment horizontal="center" vertical="center"/>
      <protection hidden="1"/>
    </xf>
    <xf numFmtId="0" fontId="10" fillId="35" borderId="63" xfId="0" applyFont="1" applyFill="1" applyBorder="1" applyAlignment="1" applyProtection="1">
      <alignment horizontal="center" vertical="center"/>
      <protection hidden="1"/>
    </xf>
    <xf numFmtId="0" fontId="10" fillId="35" borderId="62" xfId="0" applyFont="1" applyFill="1" applyBorder="1" applyAlignment="1" applyProtection="1">
      <alignment horizontal="center" vertical="center"/>
      <protection hidden="1"/>
    </xf>
    <xf numFmtId="0" fontId="3" fillId="35" borderId="61" xfId="0" applyFont="1" applyFill="1" applyBorder="1" applyAlignment="1" applyProtection="1">
      <alignment horizontal="center" vertical="center"/>
      <protection hidden="1"/>
    </xf>
    <xf numFmtId="0" fontId="0" fillId="33" borderId="60" xfId="0" applyFont="1" applyFill="1" applyBorder="1" applyAlignment="1" applyProtection="1">
      <alignment horizontal="center" vertical="center"/>
      <protection hidden="1"/>
    </xf>
    <xf numFmtId="0" fontId="0" fillId="0" borderId="50" xfId="0" applyFont="1" applyBorder="1" applyAlignment="1" applyProtection="1">
      <alignment horizontal="center" vertical="center"/>
      <protection hidden="1" locked="0"/>
    </xf>
    <xf numFmtId="0" fontId="0" fillId="0" borderId="49" xfId="0" applyFont="1" applyBorder="1" applyAlignment="1" applyProtection="1">
      <alignment horizontal="center" vertical="center"/>
      <protection hidden="1" locked="0"/>
    </xf>
    <xf numFmtId="0" fontId="5" fillId="33" borderId="57" xfId="0" applyFont="1" applyFill="1" applyBorder="1" applyAlignment="1" applyProtection="1">
      <alignment horizontal="center" vertical="center"/>
      <protection hidden="1"/>
    </xf>
    <xf numFmtId="0" fontId="0" fillId="0" borderId="142" xfId="36" applyFont="1" applyFill="1" applyBorder="1" applyAlignment="1" applyProtection="1">
      <alignment horizontal="center" vertical="center"/>
      <protection/>
    </xf>
    <xf numFmtId="0" fontId="0" fillId="33" borderId="66" xfId="0" applyFont="1" applyFill="1" applyBorder="1" applyAlignment="1" applyProtection="1">
      <alignment horizontal="center" vertical="center"/>
      <protection hidden="1"/>
    </xf>
    <xf numFmtId="0" fontId="0" fillId="0" borderId="52" xfId="0" applyFont="1" applyBorder="1" applyAlignment="1" applyProtection="1">
      <alignment horizontal="center" vertical="center"/>
      <protection hidden="1" locked="0"/>
    </xf>
    <xf numFmtId="0" fontId="0" fillId="0" borderId="51" xfId="0" applyFont="1" applyBorder="1" applyAlignment="1" applyProtection="1">
      <alignment horizontal="center" vertical="center"/>
      <protection hidden="1" locked="0"/>
    </xf>
    <xf numFmtId="0" fontId="5" fillId="33" borderId="56" xfId="0" applyFont="1" applyFill="1" applyBorder="1" applyAlignment="1" applyProtection="1">
      <alignment horizontal="center" vertical="center"/>
      <protection hidden="1"/>
    </xf>
    <xf numFmtId="0" fontId="5" fillId="33" borderId="58" xfId="0" applyFont="1" applyFill="1" applyBorder="1" applyAlignment="1" applyProtection="1">
      <alignment horizontal="center" vertical="center"/>
      <protection hidden="1"/>
    </xf>
    <xf numFmtId="0" fontId="0" fillId="33" borderId="59" xfId="0" applyFont="1" applyFill="1" applyBorder="1" applyAlignment="1" applyProtection="1">
      <alignment horizontal="center" vertical="center"/>
      <protection hidden="1"/>
    </xf>
    <xf numFmtId="0" fontId="0" fillId="0" borderId="48" xfId="0" applyFont="1" applyBorder="1" applyAlignment="1" applyProtection="1">
      <alignment horizontal="center" vertical="center"/>
      <protection hidden="1" locked="0"/>
    </xf>
    <xf numFmtId="0" fontId="0" fillId="0" borderId="47" xfId="0" applyFont="1" applyBorder="1" applyAlignment="1" applyProtection="1">
      <alignment horizontal="center" vertical="center"/>
      <protection hidden="1" locked="0"/>
    </xf>
    <xf numFmtId="0" fontId="22" fillId="0" borderId="143" xfId="36" applyFont="1" applyFill="1" applyBorder="1" applyAlignment="1" applyProtection="1">
      <alignment horizontal="center" vertical="center"/>
      <protection/>
    </xf>
    <xf numFmtId="169" fontId="9" fillId="0" borderId="144" xfId="0" applyNumberFormat="1" applyFont="1" applyFill="1" applyBorder="1" applyAlignment="1" applyProtection="1">
      <alignment horizontal="left" vertical="center" indent="1"/>
      <protection locked="0"/>
    </xf>
    <xf numFmtId="169" fontId="0" fillId="0" borderId="145" xfId="0" applyNumberFormat="1" applyFill="1" applyBorder="1" applyAlignment="1" applyProtection="1">
      <alignment horizontal="left" vertical="center" indent="1"/>
      <protection locked="0"/>
    </xf>
    <xf numFmtId="0" fontId="4" fillId="0" borderId="30" xfId="0" applyFont="1" applyBorder="1" applyAlignment="1" applyProtection="1">
      <alignment horizontal="left" vertical="top" indent="1"/>
      <protection locked="0"/>
    </xf>
    <xf numFmtId="0" fontId="4" fillId="0" borderId="0" xfId="0" applyFont="1" applyBorder="1" applyAlignment="1" applyProtection="1">
      <alignment horizontal="left" vertical="top" indent="1"/>
      <protection locked="0"/>
    </xf>
    <xf numFmtId="0" fontId="4" fillId="0" borderId="146" xfId="0" applyFont="1" applyBorder="1" applyAlignment="1" applyProtection="1">
      <alignment horizontal="left" vertical="center" indent="1"/>
      <protection locked="0"/>
    </xf>
    <xf numFmtId="0" fontId="4" fillId="0" borderId="147" xfId="0" applyFont="1" applyBorder="1" applyAlignment="1" applyProtection="1">
      <alignment horizontal="left" vertical="center" indent="1"/>
      <protection locked="0"/>
    </xf>
    <xf numFmtId="0" fontId="4" fillId="0" borderId="148" xfId="0" applyFont="1" applyBorder="1" applyAlignment="1" applyProtection="1">
      <alignment horizontal="left" vertical="center" indent="1"/>
      <protection locked="0"/>
    </xf>
    <xf numFmtId="0" fontId="4" fillId="0" borderId="43" xfId="0" applyFont="1" applyBorder="1" applyAlignment="1" applyProtection="1">
      <alignment horizontal="left" vertical="center" indent="1"/>
      <protection locked="0"/>
    </xf>
    <xf numFmtId="0" fontId="4" fillId="0" borderId="25" xfId="0" applyFont="1" applyBorder="1" applyAlignment="1" applyProtection="1">
      <alignment horizontal="left" vertical="center" indent="1"/>
      <protection locked="0"/>
    </xf>
    <xf numFmtId="0" fontId="4" fillId="0" borderId="26" xfId="0" applyFont="1" applyBorder="1" applyAlignment="1" applyProtection="1">
      <alignment horizontal="left" vertical="center" indent="1"/>
      <protection locked="0"/>
    </xf>
    <xf numFmtId="0" fontId="9" fillId="0" borderId="149" xfId="0" applyFont="1" applyBorder="1" applyAlignment="1" applyProtection="1">
      <alignment horizontal="left" indent="1"/>
      <protection hidden="1" locked="0"/>
    </xf>
    <xf numFmtId="0" fontId="3" fillId="0" borderId="42" xfId="0" applyFont="1" applyBorder="1" applyAlignment="1" applyProtection="1">
      <alignment horizontal="left" vertical="center"/>
      <protection hidden="1" locked="0"/>
    </xf>
    <xf numFmtId="0" fontId="3" fillId="0" borderId="44" xfId="0" applyFont="1" applyBorder="1" applyAlignment="1" applyProtection="1">
      <alignment horizontal="left" vertical="center"/>
      <protection hidden="1" locked="0"/>
    </xf>
    <xf numFmtId="0" fontId="3" fillId="0" borderId="43" xfId="0" applyFont="1" applyBorder="1" applyAlignment="1" applyProtection="1">
      <alignment horizontal="left" vertical="center"/>
      <protection hidden="1" locked="0"/>
    </xf>
    <xf numFmtId="0" fontId="3" fillId="0" borderId="150" xfId="0" applyFont="1" applyBorder="1" applyAlignment="1" applyProtection="1">
      <alignment horizontal="left" vertical="center"/>
      <protection hidden="1" locked="0"/>
    </xf>
    <xf numFmtId="0" fontId="3" fillId="0" borderId="151" xfId="0" applyFont="1" applyBorder="1" applyAlignment="1" applyProtection="1">
      <alignment horizontal="left" vertical="center"/>
      <protection hidden="1" locked="0"/>
    </xf>
    <xf numFmtId="0" fontId="3" fillId="0" borderId="152" xfId="0" applyFont="1" applyBorder="1" applyAlignment="1" applyProtection="1">
      <alignment horizontal="left" vertical="center"/>
      <protection hidden="1" locked="0"/>
    </xf>
    <xf numFmtId="0" fontId="0" fillId="0" borderId="153" xfId="0" applyBorder="1" applyAlignment="1" applyProtection="1">
      <alignment/>
      <protection hidden="1" locked="0"/>
    </xf>
    <xf numFmtId="0" fontId="9" fillId="0" borderId="149" xfId="0" applyFont="1" applyFill="1" applyBorder="1" applyAlignment="1" applyProtection="1">
      <alignment horizontal="left" indent="1"/>
      <protection hidden="1" locked="0"/>
    </xf>
    <xf numFmtId="0" fontId="9" fillId="0" borderId="149" xfId="0" applyFont="1" applyFill="1" applyBorder="1" applyAlignment="1" applyProtection="1">
      <alignment horizontal="left" indent="1"/>
      <protection hidden="1" locked="0"/>
    </xf>
    <xf numFmtId="0" fontId="5" fillId="0" borderId="154" xfId="0" applyFont="1" applyBorder="1" applyAlignment="1">
      <alignment horizontal="center" vertical="center"/>
    </xf>
    <xf numFmtId="0" fontId="5" fillId="0" borderId="155" xfId="0" applyFont="1" applyBorder="1" applyAlignment="1">
      <alignment horizontal="center" vertical="center"/>
    </xf>
    <xf numFmtId="0" fontId="0" fillId="0" borderId="149" xfId="0" applyFill="1" applyBorder="1" applyAlignment="1" applyProtection="1">
      <alignment/>
      <protection hidden="1" locked="0"/>
    </xf>
    <xf numFmtId="0" fontId="3" fillId="0" borderId="28" xfId="0" applyFont="1" applyBorder="1" applyAlignment="1">
      <alignment horizontal="left" indent="1"/>
    </xf>
    <xf numFmtId="0" fontId="0" fillId="0" borderId="29" xfId="0" applyBorder="1" applyAlignment="1">
      <alignment horizontal="left" indent="1"/>
    </xf>
    <xf numFmtId="0" fontId="3" fillId="0" borderId="25" xfId="0" applyFont="1" applyBorder="1" applyAlignment="1">
      <alignment horizontal="left" indent="1"/>
    </xf>
    <xf numFmtId="0" fontId="0" fillId="0" borderId="26" xfId="0" applyBorder="1" applyAlignment="1">
      <alignment horizontal="left" indent="1"/>
    </xf>
    <xf numFmtId="0" fontId="3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43" xfId="0" applyFont="1" applyBorder="1" applyAlignment="1" applyProtection="1">
      <alignment horizontal="left" indent="1"/>
      <protection locked="0"/>
    </xf>
    <xf numFmtId="0" fontId="3" fillId="0" borderId="0" xfId="0" applyFont="1" applyAlignment="1">
      <alignment horizontal="right"/>
    </xf>
    <xf numFmtId="14" fontId="4" fillId="0" borderId="43" xfId="0" applyNumberFormat="1" applyFont="1" applyBorder="1" applyAlignment="1" applyProtection="1">
      <alignment horizontal="center"/>
      <protection locked="0"/>
    </xf>
    <xf numFmtId="0" fontId="6" fillId="35" borderId="134" xfId="0" applyFont="1" applyFill="1" applyBorder="1" applyAlignment="1" applyProtection="1">
      <alignment horizontal="left" vertical="center" indent="1"/>
      <protection locked="0"/>
    </xf>
    <xf numFmtId="0" fontId="7" fillId="35" borderId="156" xfId="0" applyFont="1" applyFill="1" applyBorder="1" applyAlignment="1" applyProtection="1">
      <alignment horizontal="left" vertical="center" indent="1"/>
      <protection locked="0"/>
    </xf>
    <xf numFmtId="0" fontId="7" fillId="35" borderId="157" xfId="0" applyFont="1" applyFill="1" applyBorder="1" applyAlignment="1" applyProtection="1">
      <alignment horizontal="left" vertical="center" indent="1"/>
      <protection locked="0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139" xfId="0" applyFont="1" applyBorder="1" applyAlignment="1">
      <alignment horizontal="center"/>
    </xf>
    <xf numFmtId="0" fontId="3" fillId="0" borderId="140" xfId="0" applyFont="1" applyBorder="1" applyAlignment="1">
      <alignment horizontal="center"/>
    </xf>
    <xf numFmtId="0" fontId="3" fillId="0" borderId="158" xfId="0" applyFont="1" applyBorder="1" applyAlignment="1">
      <alignment horizontal="center"/>
    </xf>
    <xf numFmtId="0" fontId="8" fillId="33" borderId="20" xfId="0" applyFont="1" applyFill="1" applyBorder="1" applyAlignment="1">
      <alignment horizontal="center" vertical="center"/>
    </xf>
    <xf numFmtId="0" fontId="8" fillId="33" borderId="61" xfId="0" applyFont="1" applyFill="1" applyBorder="1" applyAlignment="1">
      <alignment horizontal="center" vertical="center"/>
    </xf>
    <xf numFmtId="0" fontId="4" fillId="0" borderId="159" xfId="0" applyFont="1" applyBorder="1" applyAlignment="1" applyProtection="1">
      <alignment horizontal="left" vertical="center" indent="1"/>
      <protection locked="0"/>
    </xf>
    <xf numFmtId="0" fontId="4" fillId="0" borderId="160" xfId="0" applyFont="1" applyBorder="1" applyAlignment="1" applyProtection="1">
      <alignment horizontal="left" vertical="center" indent="1"/>
      <protection locked="0"/>
    </xf>
    <xf numFmtId="0" fontId="4" fillId="0" borderId="46" xfId="0" applyFont="1" applyBorder="1" applyAlignment="1" applyProtection="1">
      <alignment horizontal="left" vertical="center" indent="1"/>
      <protection locked="0"/>
    </xf>
    <xf numFmtId="169" fontId="9" fillId="0" borderId="161" xfId="0" applyNumberFormat="1" applyFont="1" applyFill="1" applyBorder="1" applyAlignment="1" applyProtection="1">
      <alignment horizontal="left" vertical="center" indent="1"/>
      <protection locked="0"/>
    </xf>
    <xf numFmtId="0" fontId="4" fillId="0" borderId="162" xfId="0" applyFont="1" applyBorder="1" applyAlignment="1" applyProtection="1">
      <alignment horizontal="left" vertical="top" indent="1"/>
      <protection locked="0"/>
    </xf>
    <xf numFmtId="0" fontId="4" fillId="0" borderId="40" xfId="0" applyFont="1" applyBorder="1" applyAlignment="1" applyProtection="1">
      <alignment horizontal="left" vertical="top" indent="1"/>
      <protection locked="0"/>
    </xf>
    <xf numFmtId="0" fontId="4" fillId="0" borderId="148" xfId="0" applyFont="1" applyBorder="1" applyAlignment="1" applyProtection="1">
      <alignment horizontal="left" vertical="top" indent="1"/>
      <protection locked="0"/>
    </xf>
    <xf numFmtId="0" fontId="4" fillId="0" borderId="46" xfId="0" applyFont="1" applyBorder="1" applyAlignment="1" applyProtection="1">
      <alignment horizontal="left" vertical="top" indent="1"/>
      <protection locked="0"/>
    </xf>
    <xf numFmtId="0" fontId="0" fillId="0" borderId="25" xfId="0" applyFont="1" applyBorder="1" applyAlignment="1" applyProtection="1">
      <alignment horizontal="left" indent="1"/>
      <protection hidden="1"/>
    </xf>
    <xf numFmtId="0" fontId="0" fillId="0" borderId="26" xfId="0" applyFont="1" applyBorder="1" applyAlignment="1" applyProtection="1">
      <alignment horizontal="left" indent="1"/>
      <protection hidden="1"/>
    </xf>
    <xf numFmtId="0" fontId="0" fillId="0" borderId="27" xfId="0" applyFont="1" applyBorder="1" applyAlignment="1" applyProtection="1">
      <alignment horizontal="left" indent="1"/>
      <protection hidden="1"/>
    </xf>
    <xf numFmtId="14" fontId="9" fillId="0" borderId="149" xfId="0" applyNumberFormat="1" applyFont="1" applyBorder="1" applyAlignment="1" applyProtection="1">
      <alignment/>
      <protection locked="0"/>
    </xf>
    <xf numFmtId="0" fontId="9" fillId="0" borderId="149" xfId="0" applyFont="1" applyBorder="1" applyAlignment="1" applyProtection="1">
      <alignment/>
      <protection locked="0"/>
    </xf>
    <xf numFmtId="0" fontId="3" fillId="0" borderId="26" xfId="0" applyFont="1" applyBorder="1" applyAlignment="1">
      <alignment horizontal="left" indent="1"/>
    </xf>
    <xf numFmtId="0" fontId="3" fillId="0" borderId="27" xfId="0" applyFont="1" applyBorder="1" applyAlignment="1">
      <alignment horizontal="left" indent="1"/>
    </xf>
    <xf numFmtId="0" fontId="0" fillId="0" borderId="28" xfId="0" applyBorder="1" applyAlignment="1" applyProtection="1">
      <alignment horizontal="left" vertical="center" wrapText="1" indent="1"/>
      <protection locked="0"/>
    </xf>
    <xf numFmtId="0" fontId="0" fillId="0" borderId="29" xfId="0" applyBorder="1" applyAlignment="1" applyProtection="1">
      <alignment horizontal="left" vertical="center" wrapText="1" indent="1"/>
      <protection locked="0"/>
    </xf>
    <xf numFmtId="0" fontId="0" fillId="0" borderId="32" xfId="0" applyBorder="1" applyAlignment="1" applyProtection="1">
      <alignment horizontal="left" vertical="center" wrapText="1" indent="1"/>
      <protection locked="0"/>
    </xf>
    <xf numFmtId="49" fontId="9" fillId="0" borderId="149" xfId="0" applyNumberFormat="1" applyFont="1" applyFill="1" applyBorder="1" applyAlignment="1" applyProtection="1">
      <alignment horizontal="center"/>
      <protection locked="0"/>
    </xf>
    <xf numFmtId="0" fontId="9" fillId="0" borderId="149" xfId="0" applyFont="1" applyFill="1" applyBorder="1" applyAlignment="1" applyProtection="1">
      <alignment horizontal="center"/>
      <protection locked="0"/>
    </xf>
    <xf numFmtId="49" fontId="9" fillId="0" borderId="153" xfId="0" applyNumberFormat="1" applyFont="1" applyFill="1" applyBorder="1" applyAlignment="1" applyProtection="1">
      <alignment horizontal="center"/>
      <protection locked="0"/>
    </xf>
    <xf numFmtId="0" fontId="9" fillId="0" borderId="153" xfId="0" applyFont="1" applyFill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0" fillId="0" borderId="163" xfId="0" applyBorder="1" applyAlignment="1" applyProtection="1">
      <alignment horizontal="left" indent="1"/>
      <protection locked="0"/>
    </xf>
    <xf numFmtId="0" fontId="0" fillId="0" borderId="25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0" fontId="3" fillId="0" borderId="28" xfId="0" applyFont="1" applyBorder="1" applyAlignment="1" applyProtection="1">
      <alignment horizontal="left" vertical="center" wrapText="1" indent="1"/>
      <protection locked="0"/>
    </xf>
    <xf numFmtId="0" fontId="3" fillId="0" borderId="29" xfId="0" applyFont="1" applyBorder="1" applyAlignment="1" applyProtection="1">
      <alignment horizontal="left" vertical="center" wrapText="1" indent="1"/>
      <protection locked="0"/>
    </xf>
    <xf numFmtId="0" fontId="3" fillId="0" borderId="32" xfId="0" applyFont="1" applyBorder="1" applyAlignment="1" applyProtection="1">
      <alignment horizontal="left" vertical="center" wrapText="1" indent="1"/>
      <protection locked="0"/>
    </xf>
    <xf numFmtId="0" fontId="3" fillId="0" borderId="164" xfId="48" applyFont="1" applyBorder="1" applyAlignment="1" applyProtection="1">
      <alignment horizontal="center"/>
      <protection hidden="1"/>
    </xf>
    <xf numFmtId="0" fontId="3" fillId="0" borderId="164" xfId="48" applyFont="1" applyBorder="1" applyAlignment="1" applyProtection="1">
      <alignment horizontal="left" indent="1"/>
      <protection hidden="1"/>
    </xf>
    <xf numFmtId="0" fontId="3" fillId="0" borderId="95" xfId="48" applyFont="1" applyBorder="1" applyAlignment="1" applyProtection="1">
      <alignment horizontal="center" vertical="center" wrapText="1"/>
      <protection hidden="1"/>
    </xf>
    <xf numFmtId="0" fontId="3" fillId="0" borderId="94" xfId="48" applyFont="1" applyBorder="1" applyAlignment="1" applyProtection="1">
      <alignment horizontal="center"/>
      <protection hidden="1"/>
    </xf>
    <xf numFmtId="0" fontId="2" fillId="0" borderId="0" xfId="48" applyFont="1" applyBorder="1" applyAlignment="1" applyProtection="1">
      <alignment horizontal="center"/>
      <protection hidden="1"/>
    </xf>
    <xf numFmtId="0" fontId="4" fillId="0" borderId="81" xfId="48" applyFont="1" applyBorder="1" applyAlignment="1" applyProtection="1">
      <alignment horizontal="left" indent="1"/>
      <protection hidden="1" locked="0"/>
    </xf>
    <xf numFmtId="0" fontId="3" fillId="0" borderId="0" xfId="48" applyFont="1" applyBorder="1" applyAlignment="1" applyProtection="1">
      <alignment horizontal="right"/>
      <protection hidden="1"/>
    </xf>
    <xf numFmtId="14" fontId="4" fillId="0" borderId="81" xfId="48" applyNumberFormat="1" applyFont="1" applyBorder="1" applyAlignment="1" applyProtection="1">
      <alignment horizontal="center"/>
      <protection locked="0"/>
    </xf>
    <xf numFmtId="0" fontId="3" fillId="0" borderId="165" xfId="48" applyFont="1" applyBorder="1" applyAlignment="1" applyProtection="1">
      <alignment horizontal="left" indent="1"/>
      <protection hidden="1"/>
    </xf>
    <xf numFmtId="0" fontId="4" fillId="0" borderId="164" xfId="48" applyFont="1" applyBorder="1" applyAlignment="1" applyProtection="1">
      <alignment horizontal="left" vertical="center" indent="1"/>
      <protection hidden="1" locked="0"/>
    </xf>
    <xf numFmtId="0" fontId="21" fillId="36" borderId="0" xfId="48" applyFont="1" applyFill="1" applyBorder="1" applyAlignment="1" applyProtection="1">
      <alignment horizontal="left"/>
      <protection hidden="1"/>
    </xf>
    <xf numFmtId="0" fontId="6" fillId="0" borderId="99" xfId="48" applyFont="1" applyFill="1" applyBorder="1" applyAlignment="1" applyProtection="1">
      <alignment horizontal="left" vertical="center" indent="1"/>
      <protection hidden="1" locked="0"/>
    </xf>
    <xf numFmtId="0" fontId="4" fillId="0" borderId="166" xfId="48" applyFont="1" applyBorder="1" applyAlignment="1" applyProtection="1">
      <alignment horizontal="left" vertical="top" indent="1"/>
      <protection hidden="1" locked="0"/>
    </xf>
    <xf numFmtId="0" fontId="8" fillId="0" borderId="95" xfId="48" applyFont="1" applyBorder="1" applyAlignment="1" applyProtection="1">
      <alignment horizontal="center" vertical="center"/>
      <protection hidden="1"/>
    </xf>
    <xf numFmtId="169" fontId="9" fillId="0" borderId="102" xfId="48" applyNumberFormat="1" applyFont="1" applyBorder="1" applyAlignment="1" applyProtection="1">
      <alignment horizontal="left" vertical="center" indent="1"/>
      <protection hidden="1" locked="0"/>
    </xf>
    <xf numFmtId="0" fontId="5" fillId="0" borderId="95" xfId="48" applyFont="1" applyBorder="1" applyAlignment="1" applyProtection="1">
      <alignment horizontal="center" vertical="center"/>
      <protection hidden="1"/>
    </xf>
    <xf numFmtId="0" fontId="0" fillId="0" borderId="167" xfId="48" applyBorder="1" applyProtection="1">
      <alignment/>
      <protection hidden="1" locked="0"/>
    </xf>
    <xf numFmtId="0" fontId="9" fillId="0" borderId="81" xfId="48" applyFont="1" applyBorder="1" applyAlignment="1" applyProtection="1">
      <alignment horizontal="left" indent="1"/>
      <protection hidden="1" locked="0"/>
    </xf>
    <xf numFmtId="0" fontId="0" fillId="0" borderId="81" xfId="48" applyBorder="1" applyProtection="1">
      <alignment/>
      <protection hidden="1" locked="0"/>
    </xf>
    <xf numFmtId="180" fontId="9" fillId="0" borderId="81" xfId="48" applyNumberFormat="1" applyFont="1" applyBorder="1" applyAlignment="1" applyProtection="1">
      <alignment horizontal="center"/>
      <protection hidden="1" locked="0"/>
    </xf>
    <xf numFmtId="0" fontId="9" fillId="0" borderId="81" xfId="48" applyFont="1" applyBorder="1" applyAlignment="1" applyProtection="1">
      <alignment horizontal="center"/>
      <protection hidden="1" locked="0"/>
    </xf>
    <xf numFmtId="0" fontId="9" fillId="0" borderId="167" xfId="48" applyFont="1" applyBorder="1" applyAlignment="1" applyProtection="1">
      <alignment horizontal="center"/>
      <protection hidden="1" locked="0"/>
    </xf>
    <xf numFmtId="14" fontId="9" fillId="0" borderId="81" xfId="48" applyNumberFormat="1" applyFont="1" applyBorder="1" applyAlignment="1" applyProtection="1">
      <alignment/>
      <protection hidden="1" locked="0"/>
    </xf>
    <xf numFmtId="0" fontId="0" fillId="0" borderId="168" xfId="48" applyFont="1" applyBorder="1" applyAlignment="1" applyProtection="1">
      <alignment horizontal="left" indent="1"/>
      <protection hidden="1"/>
    </xf>
    <xf numFmtId="0" fontId="3" fillId="0" borderId="169" xfId="48" applyFont="1" applyBorder="1" applyAlignment="1" applyProtection="1">
      <alignment horizontal="left" vertical="top" wrapText="1" indent="1"/>
      <protection hidden="1" locked="0"/>
    </xf>
    <xf numFmtId="0" fontId="3" fillId="0" borderId="78" xfId="48" applyFont="1" applyBorder="1" applyAlignment="1" applyProtection="1">
      <alignment horizontal="left" vertical="center"/>
      <protection hidden="1" locked="0"/>
    </xf>
    <xf numFmtId="0" fontId="0" fillId="0" borderId="170" xfId="48" applyBorder="1" applyAlignment="1" applyProtection="1">
      <alignment horizontal="left" indent="1"/>
      <protection hidden="1" locked="0"/>
    </xf>
    <xf numFmtId="0" fontId="0" fillId="0" borderId="171" xfId="36" applyFont="1" applyFill="1" applyBorder="1" applyAlignment="1" applyProtection="1">
      <alignment horizontal="center" vertical="center"/>
      <protection/>
    </xf>
    <xf numFmtId="0" fontId="0" fillId="0" borderId="142" xfId="36" applyFont="1" applyFill="1" applyBorder="1" applyAlignment="1" applyProtection="1">
      <alignment horizontal="center" vertical="center"/>
      <protection/>
    </xf>
    <xf numFmtId="169" fontId="9" fillId="40" borderId="144" xfId="0" applyNumberFormat="1" applyFont="1" applyFill="1" applyBorder="1" applyAlignment="1" applyProtection="1">
      <alignment horizontal="left" vertical="center" indent="1"/>
      <protection hidden="1" locked="0"/>
    </xf>
    <xf numFmtId="169" fontId="0" fillId="40" borderId="145" xfId="0" applyNumberFormat="1" applyFill="1" applyBorder="1" applyAlignment="1" applyProtection="1">
      <alignment horizontal="left" vertical="center" indent="1"/>
      <protection hidden="1" locked="0"/>
    </xf>
    <xf numFmtId="0" fontId="8" fillId="33" borderId="20" xfId="0" applyFont="1" applyFill="1" applyBorder="1" applyAlignment="1" applyProtection="1">
      <alignment horizontal="center" vertical="center"/>
      <protection hidden="1"/>
    </xf>
    <xf numFmtId="0" fontId="8" fillId="33" borderId="172" xfId="0" applyFont="1" applyFill="1" applyBorder="1" applyAlignment="1" applyProtection="1">
      <alignment horizontal="center" vertical="center"/>
      <protection hidden="1"/>
    </xf>
    <xf numFmtId="0" fontId="8" fillId="33" borderId="61" xfId="0" applyFont="1" applyFill="1" applyBorder="1" applyAlignment="1" applyProtection="1">
      <alignment horizontal="center" vertical="center"/>
      <protection hidden="1"/>
    </xf>
    <xf numFmtId="0" fontId="4" fillId="0" borderId="162" xfId="0" applyFont="1" applyBorder="1" applyAlignment="1" applyProtection="1">
      <alignment horizontal="left" vertical="center" indent="1"/>
      <protection hidden="1"/>
    </xf>
    <xf numFmtId="0" fontId="4" fillId="0" borderId="40" xfId="0" applyFont="1" applyBorder="1" applyAlignment="1" applyProtection="1">
      <alignment horizontal="left" vertical="center" indent="1"/>
      <protection hidden="1"/>
    </xf>
    <xf numFmtId="0" fontId="4" fillId="0" borderId="148" xfId="0" applyFont="1" applyBorder="1" applyAlignment="1" applyProtection="1">
      <alignment horizontal="left" vertical="center" indent="1"/>
      <protection hidden="1"/>
    </xf>
    <xf numFmtId="0" fontId="4" fillId="0" borderId="46" xfId="0" applyFont="1" applyBorder="1" applyAlignment="1" applyProtection="1">
      <alignment horizontal="left" vertical="center" indent="1"/>
      <protection hidden="1"/>
    </xf>
    <xf numFmtId="0" fontId="4" fillId="0" borderId="25" xfId="0" applyFont="1" applyBorder="1" applyAlignment="1" applyProtection="1">
      <alignment horizontal="left" vertical="center" indent="1"/>
      <protection hidden="1"/>
    </xf>
    <xf numFmtId="0" fontId="4" fillId="0" borderId="27" xfId="0" applyFont="1" applyBorder="1" applyAlignment="1" applyProtection="1">
      <alignment horizontal="left" vertical="center" indent="1"/>
      <protection hidden="1"/>
    </xf>
    <xf numFmtId="0" fontId="4" fillId="0" borderId="30" xfId="0" applyFont="1" applyBorder="1" applyAlignment="1" applyProtection="1">
      <alignment horizontal="left" vertical="center" indent="1"/>
      <protection hidden="1"/>
    </xf>
    <xf numFmtId="0" fontId="4" fillId="0" borderId="12" xfId="0" applyFont="1" applyBorder="1" applyAlignment="1" applyProtection="1">
      <alignment horizontal="left" vertical="center" indent="1"/>
      <protection hidden="1"/>
    </xf>
    <xf numFmtId="0" fontId="4" fillId="0" borderId="159" xfId="0" applyFont="1" applyBorder="1" applyAlignment="1" applyProtection="1">
      <alignment horizontal="left" vertical="center" indent="1"/>
      <protection hidden="1"/>
    </xf>
    <xf numFmtId="0" fontId="4" fillId="0" borderId="160" xfId="0" applyFont="1" applyBorder="1" applyAlignment="1" applyProtection="1">
      <alignment horizontal="left" vertical="center" indent="1"/>
      <protection hidden="1"/>
    </xf>
    <xf numFmtId="0" fontId="9" fillId="0" borderId="149" xfId="0" applyFont="1" applyBorder="1" applyAlignment="1" applyProtection="1">
      <alignment horizontal="left" indent="1"/>
      <protection/>
    </xf>
    <xf numFmtId="0" fontId="9" fillId="0" borderId="153" xfId="0" applyFont="1" applyFill="1" applyBorder="1" applyAlignment="1" applyProtection="1">
      <alignment horizontal="center"/>
      <protection hidden="1" locked="0"/>
    </xf>
    <xf numFmtId="0" fontId="5" fillId="0" borderId="154" xfId="0" applyFont="1" applyBorder="1" applyAlignment="1" applyProtection="1">
      <alignment horizontal="center" vertical="center"/>
      <protection hidden="1"/>
    </xf>
    <xf numFmtId="0" fontId="5" fillId="0" borderId="155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 wrapText="1"/>
      <protection hidden="1"/>
    </xf>
    <xf numFmtId="0" fontId="3" fillId="0" borderId="24" xfId="0" applyFont="1" applyBorder="1" applyAlignment="1" applyProtection="1">
      <alignment horizontal="center" vertical="center" wrapText="1"/>
      <protection hidden="1"/>
    </xf>
    <xf numFmtId="0" fontId="3" fillId="0" borderId="28" xfId="0" applyFont="1" applyBorder="1" applyAlignment="1" applyProtection="1">
      <alignment horizontal="left" indent="1"/>
      <protection hidden="1"/>
    </xf>
    <xf numFmtId="0" fontId="0" fillId="0" borderId="29" xfId="0" applyBorder="1" applyAlignment="1" applyProtection="1">
      <alignment horizontal="left" indent="1"/>
      <protection hidden="1"/>
    </xf>
    <xf numFmtId="0" fontId="3" fillId="0" borderId="25" xfId="0" applyFont="1" applyBorder="1" applyAlignment="1" applyProtection="1">
      <alignment horizontal="left" indent="1"/>
      <protection hidden="1"/>
    </xf>
    <xf numFmtId="0" fontId="0" fillId="0" borderId="26" xfId="0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14" fontId="4" fillId="0" borderId="43" xfId="0" applyNumberFormat="1" applyFont="1" applyBorder="1" applyAlignment="1" applyProtection="1">
      <alignment horizontal="center"/>
      <protection hidden="1" locked="0"/>
    </xf>
    <xf numFmtId="0" fontId="6" fillId="35" borderId="134" xfId="0" applyFont="1" applyFill="1" applyBorder="1" applyAlignment="1" applyProtection="1">
      <alignment horizontal="left" vertical="center" indent="1"/>
      <protection hidden="1" locked="0"/>
    </xf>
    <xf numFmtId="0" fontId="7" fillId="35" borderId="156" xfId="0" applyFont="1" applyFill="1" applyBorder="1" applyAlignment="1" applyProtection="1">
      <alignment horizontal="left" vertical="center" indent="1"/>
      <protection hidden="1" locked="0"/>
    </xf>
    <xf numFmtId="0" fontId="7" fillId="35" borderId="157" xfId="0" applyFont="1" applyFill="1" applyBorder="1" applyAlignment="1" applyProtection="1">
      <alignment horizontal="left" vertical="center" indent="1"/>
      <protection hidden="1" locked="0"/>
    </xf>
    <xf numFmtId="0" fontId="1" fillId="0" borderId="0" xfId="0" applyFont="1" applyAlignment="1" applyProtection="1">
      <alignment horizontal="center" vertical="top" wrapText="1"/>
      <protection hidden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139" xfId="0" applyFont="1" applyBorder="1" applyAlignment="1" applyProtection="1">
      <alignment horizontal="center"/>
      <protection hidden="1"/>
    </xf>
    <xf numFmtId="0" fontId="3" fillId="0" borderId="140" xfId="0" applyFont="1" applyBorder="1" applyAlignment="1" applyProtection="1">
      <alignment horizontal="center"/>
      <protection hidden="1"/>
    </xf>
    <xf numFmtId="0" fontId="3" fillId="0" borderId="158" xfId="0" applyFont="1" applyBorder="1" applyAlignment="1" applyProtection="1">
      <alignment horizontal="center"/>
      <protection hidden="1"/>
    </xf>
    <xf numFmtId="0" fontId="4" fillId="0" borderId="26" xfId="0" applyFont="1" applyBorder="1" applyAlignment="1" applyProtection="1">
      <alignment horizontal="left" vertical="center" indent="1"/>
      <protection hidden="1"/>
    </xf>
    <xf numFmtId="0" fontId="4" fillId="0" borderId="0" xfId="0" applyFont="1" applyBorder="1" applyAlignment="1" applyProtection="1">
      <alignment horizontal="left" vertical="center" indent="1"/>
      <protection hidden="1"/>
    </xf>
    <xf numFmtId="14" fontId="9" fillId="0" borderId="149" xfId="0" applyNumberFormat="1" applyFont="1" applyBorder="1" applyAlignment="1" applyProtection="1">
      <alignment/>
      <protection hidden="1" locked="0"/>
    </xf>
    <xf numFmtId="0" fontId="9" fillId="0" borderId="149" xfId="0" applyFont="1" applyBorder="1" applyAlignment="1" applyProtection="1">
      <alignment/>
      <protection hidden="1" locked="0"/>
    </xf>
    <xf numFmtId="0" fontId="3" fillId="0" borderId="26" xfId="0" applyFont="1" applyBorder="1" applyAlignment="1" applyProtection="1">
      <alignment horizontal="left" indent="1"/>
      <protection hidden="1"/>
    </xf>
    <xf numFmtId="0" fontId="3" fillId="0" borderId="27" xfId="0" applyFont="1" applyBorder="1" applyAlignment="1" applyProtection="1">
      <alignment horizontal="left" indent="1"/>
      <protection hidden="1"/>
    </xf>
    <xf numFmtId="0" fontId="0" fillId="0" borderId="28" xfId="0" applyBorder="1" applyAlignment="1" applyProtection="1">
      <alignment horizontal="left" vertical="center" wrapText="1" indent="1"/>
      <protection hidden="1" locked="0"/>
    </xf>
    <xf numFmtId="0" fontId="0" fillId="0" borderId="29" xfId="0" applyBorder="1" applyAlignment="1" applyProtection="1">
      <alignment horizontal="left" vertical="center" wrapText="1" indent="1"/>
      <protection hidden="1" locked="0"/>
    </xf>
    <xf numFmtId="0" fontId="0" fillId="0" borderId="32" xfId="0" applyBorder="1" applyAlignment="1" applyProtection="1">
      <alignment horizontal="left" vertical="center" wrapText="1" indent="1"/>
      <protection hidden="1" locked="0"/>
    </xf>
    <xf numFmtId="49" fontId="9" fillId="0" borderId="149" xfId="0" applyNumberFormat="1" applyFont="1" applyFill="1" applyBorder="1" applyAlignment="1" applyProtection="1">
      <alignment horizontal="center"/>
      <protection hidden="1" locked="0"/>
    </xf>
    <xf numFmtId="0" fontId="9" fillId="0" borderId="149" xfId="0" applyFont="1" applyFill="1" applyBorder="1" applyAlignment="1" applyProtection="1">
      <alignment horizontal="center"/>
      <protection hidden="1" locked="0"/>
    </xf>
    <xf numFmtId="49" fontId="9" fillId="0" borderId="153" xfId="0" applyNumberFormat="1" applyFont="1" applyFill="1" applyBorder="1" applyAlignment="1" applyProtection="1">
      <alignment horizontal="center"/>
      <protection hidden="1" locked="0"/>
    </xf>
    <xf numFmtId="0" fontId="3" fillId="0" borderId="26" xfId="0" applyFont="1" applyBorder="1" applyAlignment="1" applyProtection="1">
      <alignment horizontal="center"/>
      <protection hidden="1"/>
    </xf>
    <xf numFmtId="0" fontId="0" fillId="0" borderId="163" xfId="0" applyBorder="1" applyAlignment="1" applyProtection="1">
      <alignment horizontal="left" indent="1"/>
      <protection hidden="1" locked="0"/>
    </xf>
    <xf numFmtId="0" fontId="0" fillId="0" borderId="25" xfId="0" applyBorder="1" applyAlignment="1" applyProtection="1">
      <alignment horizontal="left" indent="1"/>
      <protection hidden="1"/>
    </xf>
    <xf numFmtId="0" fontId="0" fillId="0" borderId="27" xfId="0" applyBorder="1" applyAlignment="1" applyProtection="1">
      <alignment horizontal="left" indent="1"/>
      <protection hidden="1"/>
    </xf>
    <xf numFmtId="0" fontId="3" fillId="0" borderId="28" xfId="0" applyFont="1" applyBorder="1" applyAlignment="1" applyProtection="1">
      <alignment horizontal="left" vertical="center" wrapText="1" indent="1"/>
      <protection hidden="1" locked="0"/>
    </xf>
    <xf numFmtId="0" fontId="3" fillId="0" borderId="29" xfId="0" applyFont="1" applyBorder="1" applyAlignment="1" applyProtection="1">
      <alignment horizontal="left" vertical="center" wrapText="1" indent="1"/>
      <protection hidden="1" locked="0"/>
    </xf>
    <xf numFmtId="0" fontId="3" fillId="0" borderId="32" xfId="0" applyFont="1" applyBorder="1" applyAlignment="1" applyProtection="1">
      <alignment horizontal="left" vertical="center" wrapText="1" indent="1"/>
      <protection hidden="1" locked="0"/>
    </xf>
    <xf numFmtId="0" fontId="4" fillId="0" borderId="25" xfId="0" applyFont="1" applyBorder="1" applyAlignment="1" applyProtection="1">
      <alignment horizontal="left" vertical="center" indent="1"/>
      <protection hidden="1" locked="0"/>
    </xf>
    <xf numFmtId="0" fontId="4" fillId="0" borderId="27" xfId="0" applyFont="1" applyBorder="1" applyAlignment="1" applyProtection="1">
      <alignment horizontal="left" vertical="center" indent="1"/>
      <protection hidden="1" locked="0"/>
    </xf>
    <xf numFmtId="0" fontId="4" fillId="0" borderId="148" xfId="0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left" vertical="center" indent="1"/>
      <protection hidden="1" locked="0"/>
    </xf>
    <xf numFmtId="169" fontId="9" fillId="41" borderId="144" xfId="0" applyNumberFormat="1" applyFont="1" applyFill="1" applyBorder="1" applyAlignment="1" applyProtection="1">
      <alignment horizontal="left" vertical="center" indent="1"/>
      <protection hidden="1"/>
    </xf>
    <xf numFmtId="169" fontId="0" fillId="41" borderId="145" xfId="0" applyNumberFormat="1" applyFill="1" applyBorder="1" applyAlignment="1" applyProtection="1">
      <alignment horizontal="left" vertical="center" indent="1"/>
      <protection hidden="1"/>
    </xf>
    <xf numFmtId="0" fontId="3" fillId="0" borderId="150" xfId="0" applyFont="1" applyBorder="1" applyAlignment="1" applyProtection="1">
      <alignment horizontal="left" vertical="center"/>
      <protection hidden="1"/>
    </xf>
    <xf numFmtId="0" fontId="3" fillId="0" borderId="151" xfId="0" applyFont="1" applyBorder="1" applyAlignment="1" applyProtection="1">
      <alignment horizontal="left" vertical="center"/>
      <protection hidden="1"/>
    </xf>
    <xf numFmtId="0" fontId="3" fillId="0" borderId="152" xfId="0" applyFont="1" applyBorder="1" applyAlignment="1" applyProtection="1">
      <alignment horizontal="left" vertical="center"/>
      <protection hidden="1"/>
    </xf>
    <xf numFmtId="0" fontId="0" fillId="0" borderId="153" xfId="0" applyBorder="1" applyAlignment="1" applyProtection="1">
      <alignment/>
      <protection hidden="1"/>
    </xf>
    <xf numFmtId="0" fontId="9" fillId="0" borderId="149" xfId="0" applyFont="1" applyBorder="1" applyAlignment="1" applyProtection="1">
      <alignment horizontal="left" indent="1"/>
      <protection hidden="1"/>
    </xf>
    <xf numFmtId="0" fontId="9" fillId="0" borderId="149" xfId="0" applyFont="1" applyFill="1" applyBorder="1" applyAlignment="1" applyProtection="1">
      <alignment horizontal="left" indent="1"/>
      <protection hidden="1"/>
    </xf>
    <xf numFmtId="0" fontId="9" fillId="0" borderId="149" xfId="0" applyFont="1" applyFill="1" applyBorder="1" applyAlignment="1" applyProtection="1">
      <alignment horizontal="left" indent="1"/>
      <protection hidden="1"/>
    </xf>
    <xf numFmtId="0" fontId="9" fillId="0" borderId="153" xfId="0" applyFont="1" applyFill="1" applyBorder="1" applyAlignment="1" applyProtection="1">
      <alignment horizontal="center"/>
      <protection hidden="1"/>
    </xf>
    <xf numFmtId="0" fontId="8" fillId="33" borderId="20" xfId="0" applyFont="1" applyFill="1" applyBorder="1" applyAlignment="1" applyProtection="1">
      <alignment horizontal="center" vertical="center"/>
      <protection hidden="1" locked="0"/>
    </xf>
    <xf numFmtId="0" fontId="8" fillId="33" borderId="172" xfId="0" applyFont="1" applyFill="1" applyBorder="1" applyAlignment="1" applyProtection="1">
      <alignment horizontal="center" vertical="center"/>
      <protection hidden="1" locked="0"/>
    </xf>
    <xf numFmtId="0" fontId="8" fillId="33" borderId="61" xfId="0" applyFont="1" applyFill="1" applyBorder="1" applyAlignment="1" applyProtection="1">
      <alignment horizontal="center" vertical="center"/>
      <protection hidden="1" locked="0"/>
    </xf>
    <xf numFmtId="0" fontId="0" fillId="0" borderId="149" xfId="0" applyFill="1" applyBorder="1" applyAlignment="1" applyProtection="1">
      <alignment/>
      <protection hidden="1"/>
    </xf>
    <xf numFmtId="0" fontId="4" fillId="0" borderId="26" xfId="0" applyFont="1" applyBorder="1" applyAlignment="1" applyProtection="1">
      <alignment horizontal="left" vertical="center" indent="1"/>
      <protection hidden="1" locked="0"/>
    </xf>
    <xf numFmtId="0" fontId="4" fillId="0" borderId="43" xfId="0" applyFont="1" applyBorder="1" applyAlignment="1" applyProtection="1">
      <alignment horizontal="left" vertical="center" indent="1"/>
      <protection hidden="1" locked="0"/>
    </xf>
    <xf numFmtId="0" fontId="4" fillId="0" borderId="159" xfId="0" applyFont="1" applyBorder="1" applyAlignment="1" applyProtection="1">
      <alignment horizontal="left" vertical="center" indent="1"/>
      <protection hidden="1" locked="0"/>
    </xf>
    <xf numFmtId="0" fontId="4" fillId="0" borderId="160" xfId="0" applyFont="1" applyBorder="1" applyAlignment="1" applyProtection="1">
      <alignment horizontal="left" vertical="center" indent="1"/>
      <protection hidden="1" locked="0"/>
    </xf>
    <xf numFmtId="0" fontId="6" fillId="35" borderId="134" xfId="0" applyFont="1" applyFill="1" applyBorder="1" applyAlignment="1" applyProtection="1">
      <alignment horizontal="left" vertical="center" indent="1"/>
      <protection hidden="1"/>
    </xf>
    <xf numFmtId="0" fontId="7" fillId="35" borderId="156" xfId="0" applyFont="1" applyFill="1" applyBorder="1" applyAlignment="1" applyProtection="1">
      <alignment horizontal="left" vertical="center" indent="1"/>
      <protection hidden="1"/>
    </xf>
    <xf numFmtId="0" fontId="7" fillId="35" borderId="157" xfId="0" applyFont="1" applyFill="1" applyBorder="1" applyAlignment="1" applyProtection="1">
      <alignment horizontal="left" vertical="center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14" fontId="4" fillId="0" borderId="43" xfId="0" applyNumberFormat="1" applyFont="1" applyBorder="1" applyAlignment="1" applyProtection="1">
      <alignment horizontal="center"/>
      <protection hidden="1"/>
    </xf>
    <xf numFmtId="0" fontId="0" fillId="0" borderId="25" xfId="0" applyFont="1" applyBorder="1" applyAlignment="1" applyProtection="1">
      <alignment horizontal="left" indent="1"/>
      <protection hidden="1" locked="0"/>
    </xf>
    <xf numFmtId="0" fontId="0" fillId="0" borderId="26" xfId="0" applyFont="1" applyBorder="1" applyAlignment="1" applyProtection="1">
      <alignment horizontal="left" indent="1"/>
      <protection hidden="1" locked="0"/>
    </xf>
    <xf numFmtId="0" fontId="0" fillId="0" borderId="27" xfId="0" applyFont="1" applyBorder="1" applyAlignment="1" applyProtection="1">
      <alignment horizontal="left" indent="1"/>
      <protection hidden="1" locked="0"/>
    </xf>
    <xf numFmtId="14" fontId="9" fillId="0" borderId="149" xfId="0" applyNumberFormat="1" applyFont="1" applyBorder="1" applyAlignment="1" applyProtection="1">
      <alignment/>
      <protection hidden="1"/>
    </xf>
    <xf numFmtId="0" fontId="9" fillId="0" borderId="149" xfId="0" applyFont="1" applyBorder="1" applyAlignment="1" applyProtection="1">
      <alignment/>
      <protection hidden="1"/>
    </xf>
    <xf numFmtId="0" fontId="0" fillId="0" borderId="28" xfId="0" applyBorder="1" applyAlignment="1" applyProtection="1">
      <alignment horizontal="left" vertical="center" wrapText="1" indent="1"/>
      <protection hidden="1"/>
    </xf>
    <xf numFmtId="0" fontId="0" fillId="0" borderId="29" xfId="0" applyBorder="1" applyAlignment="1" applyProtection="1">
      <alignment horizontal="left" vertical="center" wrapText="1" indent="1"/>
      <protection hidden="1"/>
    </xf>
    <xf numFmtId="0" fontId="0" fillId="0" borderId="32" xfId="0" applyBorder="1" applyAlignment="1" applyProtection="1">
      <alignment horizontal="left" vertical="center" wrapText="1" indent="1"/>
      <protection hidden="1"/>
    </xf>
    <xf numFmtId="49" fontId="9" fillId="0" borderId="149" xfId="0" applyNumberFormat="1" applyFont="1" applyFill="1" applyBorder="1" applyAlignment="1" applyProtection="1">
      <alignment horizontal="center"/>
      <protection hidden="1"/>
    </xf>
    <xf numFmtId="0" fontId="9" fillId="0" borderId="149" xfId="0" applyFont="1" applyFill="1" applyBorder="1" applyAlignment="1" applyProtection="1">
      <alignment horizontal="center"/>
      <protection hidden="1"/>
    </xf>
    <xf numFmtId="49" fontId="9" fillId="0" borderId="153" xfId="0" applyNumberFormat="1" applyFont="1" applyFill="1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left" indent="1"/>
      <protection hidden="1" locked="0"/>
    </xf>
    <xf numFmtId="0" fontId="0" fillId="0" borderId="26" xfId="0" applyBorder="1" applyAlignment="1" applyProtection="1">
      <alignment horizontal="left" indent="1"/>
      <protection hidden="1" locked="0"/>
    </xf>
    <xf numFmtId="0" fontId="0" fillId="0" borderId="27" xfId="0" applyBorder="1" applyAlignment="1" applyProtection="1">
      <alignment horizontal="left" indent="1"/>
      <protection hidden="1" locked="0"/>
    </xf>
    <xf numFmtId="0" fontId="3" fillId="0" borderId="28" xfId="0" applyFont="1" applyBorder="1" applyAlignment="1" applyProtection="1">
      <alignment horizontal="left" vertical="center" wrapText="1" indent="1"/>
      <protection hidden="1"/>
    </xf>
    <xf numFmtId="0" fontId="3" fillId="0" borderId="29" xfId="0" applyFont="1" applyBorder="1" applyAlignment="1" applyProtection="1">
      <alignment horizontal="left" vertical="center" wrapText="1" indent="1"/>
      <protection hidden="1"/>
    </xf>
    <xf numFmtId="0" fontId="3" fillId="0" borderId="32" xfId="0" applyFont="1" applyBorder="1" applyAlignment="1" applyProtection="1">
      <alignment horizontal="left" vertical="center" wrapText="1" indent="1"/>
      <protection hidden="1"/>
    </xf>
    <xf numFmtId="0" fontId="3" fillId="0" borderId="25" xfId="0" applyFont="1" applyBorder="1" applyAlignment="1" applyProtection="1">
      <alignment horizontal="left" indent="1"/>
      <protection hidden="1" locked="0"/>
    </xf>
    <xf numFmtId="0" fontId="3" fillId="0" borderId="26" xfId="0" applyFont="1" applyBorder="1" applyAlignment="1" applyProtection="1">
      <alignment horizontal="left" indent="1"/>
      <protection hidden="1" locked="0"/>
    </xf>
    <xf numFmtId="0" fontId="3" fillId="0" borderId="27" xfId="0" applyFont="1" applyBorder="1" applyAlignment="1" applyProtection="1">
      <alignment horizontal="left" indent="1"/>
      <protection hidden="1" locked="0"/>
    </xf>
    <xf numFmtId="0" fontId="3" fillId="0" borderId="24" xfId="48" applyFont="1" applyBorder="1" applyAlignment="1" applyProtection="1">
      <alignment horizontal="left" vertical="center" wrapText="1" indent="1"/>
      <protection locked="0"/>
    </xf>
    <xf numFmtId="0" fontId="3" fillId="0" borderId="20" xfId="48" applyFont="1" applyBorder="1" applyAlignment="1">
      <alignment horizontal="left" indent="1"/>
      <protection/>
    </xf>
    <xf numFmtId="0" fontId="0" fillId="0" borderId="24" xfId="48" applyBorder="1" applyAlignment="1" applyProtection="1">
      <alignment horizontal="left" vertical="center" wrapText="1" indent="1"/>
      <protection locked="0"/>
    </xf>
    <xf numFmtId="0" fontId="3" fillId="0" borderId="26" xfId="48" applyFont="1" applyBorder="1" applyAlignment="1">
      <alignment horizontal="center"/>
      <protection/>
    </xf>
    <xf numFmtId="0" fontId="0" fillId="0" borderId="163" xfId="48" applyBorder="1" applyAlignment="1" applyProtection="1">
      <alignment horizontal="left" indent="1"/>
      <protection locked="0"/>
    </xf>
    <xf numFmtId="0" fontId="3" fillId="0" borderId="54" xfId="48" applyFont="1" applyBorder="1" applyAlignment="1" applyProtection="1">
      <alignment horizontal="left" vertical="center"/>
      <protection hidden="1" locked="0"/>
    </xf>
    <xf numFmtId="0" fontId="0" fillId="0" borderId="20" xfId="48" applyFont="1" applyBorder="1" applyAlignment="1">
      <alignment horizontal="left" indent="1"/>
      <protection/>
    </xf>
    <xf numFmtId="0" fontId="0" fillId="0" borderId="20" xfId="48" applyFont="1" applyBorder="1" applyAlignment="1" applyProtection="1">
      <alignment horizontal="left" indent="1"/>
      <protection hidden="1"/>
    </xf>
    <xf numFmtId="49" fontId="9" fillId="0" borderId="153" xfId="48" applyNumberFormat="1" applyFont="1" applyBorder="1" applyAlignment="1" applyProtection="1">
      <alignment horizontal="center"/>
      <protection locked="0"/>
    </xf>
    <xf numFmtId="0" fontId="9" fillId="0" borderId="153" xfId="48" applyFont="1" applyBorder="1" applyAlignment="1" applyProtection="1">
      <alignment horizontal="center"/>
      <protection locked="0"/>
    </xf>
    <xf numFmtId="0" fontId="9" fillId="0" borderId="149" xfId="48" applyFont="1" applyBorder="1" applyAlignment="1" applyProtection="1">
      <alignment/>
      <protection locked="0"/>
    </xf>
    <xf numFmtId="0" fontId="9" fillId="0" borderId="149" xfId="48" applyFont="1" applyBorder="1" applyAlignment="1" applyProtection="1">
      <alignment horizontal="left" indent="1"/>
      <protection hidden="1" locked="0"/>
    </xf>
    <xf numFmtId="49" fontId="9" fillId="0" borderId="149" xfId="48" applyNumberFormat="1" applyFont="1" applyBorder="1" applyAlignment="1" applyProtection="1">
      <alignment horizontal="center"/>
      <protection locked="0"/>
    </xf>
    <xf numFmtId="0" fontId="9" fillId="0" borderId="149" xfId="48" applyFont="1" applyBorder="1" applyAlignment="1" applyProtection="1">
      <alignment horizontal="center"/>
      <protection locked="0"/>
    </xf>
    <xf numFmtId="0" fontId="0" fillId="0" borderId="149" xfId="48" applyFont="1" applyBorder="1" applyProtection="1">
      <alignment/>
      <protection hidden="1" locked="0"/>
    </xf>
    <xf numFmtId="0" fontId="5" fillId="0" borderId="154" xfId="48" applyFont="1" applyBorder="1" applyAlignment="1">
      <alignment horizontal="center" vertical="center"/>
      <protection/>
    </xf>
    <xf numFmtId="0" fontId="0" fillId="0" borderId="153" xfId="48" applyBorder="1" applyProtection="1">
      <alignment/>
      <protection hidden="1" locked="0"/>
    </xf>
    <xf numFmtId="0" fontId="4" fillId="0" borderId="34" xfId="48" applyFont="1" applyBorder="1" applyAlignment="1" applyProtection="1">
      <alignment horizontal="left" vertical="top" indent="1"/>
      <protection locked="0"/>
    </xf>
    <xf numFmtId="0" fontId="8" fillId="38" borderId="65" xfId="48" applyFont="1" applyFill="1" applyBorder="1" applyAlignment="1">
      <alignment horizontal="center" vertical="center"/>
      <protection/>
    </xf>
    <xf numFmtId="169" fontId="9" fillId="0" borderId="173" xfId="48" applyNumberFormat="1" applyFont="1" applyBorder="1" applyAlignment="1" applyProtection="1">
      <alignment horizontal="left" vertical="center" indent="1"/>
      <protection locked="0"/>
    </xf>
    <xf numFmtId="0" fontId="4" fillId="0" borderId="174" xfId="48" applyFont="1" applyBorder="1" applyAlignment="1" applyProtection="1">
      <alignment horizontal="left" vertical="center" indent="1"/>
      <protection locked="0"/>
    </xf>
    <xf numFmtId="0" fontId="3" fillId="0" borderId="133" xfId="48" applyFont="1" applyBorder="1" applyAlignment="1">
      <alignment horizontal="left" indent="1"/>
      <protection/>
    </xf>
    <xf numFmtId="0" fontId="3" fillId="0" borderId="122" xfId="48" applyFont="1" applyBorder="1" applyAlignment="1">
      <alignment horizontal="center" vertical="center" wrapText="1"/>
      <protection/>
    </xf>
    <xf numFmtId="0" fontId="3" fillId="0" borderId="147" xfId="48" applyFont="1" applyBorder="1" applyAlignment="1">
      <alignment horizontal="center"/>
      <protection/>
    </xf>
    <xf numFmtId="0" fontId="3" fillId="0" borderId="123" xfId="48" applyFont="1" applyBorder="1" applyAlignment="1">
      <alignment horizontal="left" indent="1"/>
      <protection/>
    </xf>
    <xf numFmtId="0" fontId="1" fillId="0" borderId="11" xfId="48" applyFont="1" applyBorder="1" applyAlignment="1">
      <alignment horizontal="center" vertical="top" wrapText="1"/>
      <protection/>
    </xf>
    <xf numFmtId="0" fontId="2" fillId="0" borderId="0" xfId="48" applyFont="1" applyBorder="1" applyAlignment="1">
      <alignment horizontal="center"/>
      <protection/>
    </xf>
    <xf numFmtId="0" fontId="4" fillId="0" borderId="43" xfId="48" applyFont="1" applyBorder="1" applyAlignment="1" applyProtection="1">
      <alignment horizontal="left" indent="1"/>
      <protection locked="0"/>
    </xf>
    <xf numFmtId="0" fontId="3" fillId="0" borderId="0" xfId="48" applyFont="1" applyBorder="1" applyAlignment="1">
      <alignment horizontal="right"/>
      <protection/>
    </xf>
    <xf numFmtId="182" fontId="4" fillId="0" borderId="43" xfId="48" applyNumberFormat="1" applyFont="1" applyBorder="1" applyAlignment="1" applyProtection="1">
      <alignment horizontal="center"/>
      <protection locked="0"/>
    </xf>
    <xf numFmtId="0" fontId="6" fillId="39" borderId="157" xfId="48" applyFont="1" applyFill="1" applyBorder="1" applyAlignment="1" applyProtection="1">
      <alignment horizontal="left" vertical="center" indent="1"/>
      <protection locked="0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Followed Hyperlink" xfId="49"/>
    <cellStyle name="Poznámka" xfId="50"/>
    <cellStyle name="Percent" xfId="51"/>
    <cellStyle name="Propojená buňka" xfId="52"/>
    <cellStyle name="Správně" xfId="53"/>
    <cellStyle name="Styl 1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109"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rgb="FF92D050"/>
      </font>
    </dxf>
    <dxf>
      <font>
        <b/>
        <i val="0"/>
        <color rgb="FFFF0000"/>
      </font>
    </dxf>
    <dxf>
      <font>
        <b/>
        <i val="0"/>
        <color rgb="FF92D050"/>
      </font>
    </dxf>
    <dxf>
      <font>
        <b/>
        <i val="0"/>
        <color rgb="FFFF0000"/>
      </font>
    </dxf>
    <dxf>
      <font>
        <b/>
        <i val="0"/>
        <color rgb="FF92D050"/>
      </font>
    </dxf>
    <dxf>
      <font>
        <b/>
        <i val="0"/>
        <color rgb="FFFF0000"/>
      </font>
    </dxf>
    <dxf>
      <font>
        <b/>
        <i val="0"/>
        <color rgb="FF92D050"/>
      </font>
    </dxf>
    <dxf>
      <font>
        <b/>
        <i val="0"/>
        <color rgb="FFFF0000"/>
      </font>
    </dxf>
    <dxf>
      <font>
        <b/>
        <i val="0"/>
        <color rgb="FF92D050"/>
      </font>
    </dxf>
    <dxf>
      <font>
        <b/>
        <i val="0"/>
        <color rgb="FFFF0000"/>
      </font>
    </dxf>
    <dxf>
      <font>
        <b/>
        <i val="0"/>
        <color rgb="FF92D050"/>
      </font>
    </dxf>
    <dxf>
      <font>
        <b/>
        <i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b/>
        <i val="0"/>
        <color rgb="FFFF0000"/>
      </font>
      <border/>
    </dxf>
    <dxf>
      <font>
        <b/>
        <i val="0"/>
        <color rgb="FF92D05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0</xdr:rowOff>
    </xdr:from>
    <xdr:to>
      <xdr:col>0</xdr:col>
      <xdr:colOff>638175</xdr:colOff>
      <xdr:row>1</xdr:row>
      <xdr:rowOff>85725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476250" cy="600075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emp\Temporary%20Internet%20Files\OLK30\Dokumenty-Zdenek\sl.26.7.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&#225;ra%20a%20Eli\Documents\ELI&#352;KA\Temp\Temporary%20Internet%20Files\OLK30\Dokumenty-Zdenek\sl.26.7.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&#225;ta\AppData\Local\Temp\eM%20Client%20temporary%20files\gx4j3noj.g1h\Users\B&#225;ra%20a%20Eli\Documents\ELI&#352;KA\Temp\Temporary%20Internet%20Files\OLK30\Dokumenty-Zdenek\sl.26.7.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B&#225;ra%20a%20Eli\Documents\ELI&#352;KA\Temp\Temporary%20Internet%20Files\OLK30\Dokumenty-Zdenek\sl.26.7.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113"/>
      <sheetName val="Vyhodnocení služb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2113"/>
      <sheetName val="Vyhodnocení služby"/>
      <sheetName val="#ODKAZ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2113"/>
      <sheetName val="Vyhodnocení služby"/>
      <sheetName val="#ODKAZ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2113"/>
      <sheetName val="Vyhodnocení služby"/>
      <sheetName val="#ODKA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tabSelected="1" zoomScalePageLayoutView="0" workbookViewId="0" topLeftCell="A1">
      <selection activeCell="A30" sqref="A30:B31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441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602" t="s">
        <v>39</v>
      </c>
      <c r="C1" s="602"/>
      <c r="D1" s="604" t="s">
        <v>0</v>
      </c>
      <c r="E1" s="604"/>
      <c r="F1" s="604"/>
      <c r="G1" s="604"/>
      <c r="H1" s="604"/>
      <c r="I1" s="604"/>
      <c r="K1" s="526" t="s">
        <v>1</v>
      </c>
      <c r="L1" s="596" t="s">
        <v>266</v>
      </c>
      <c r="M1" s="596"/>
      <c r="N1" s="596"/>
      <c r="O1" s="597" t="s">
        <v>2</v>
      </c>
      <c r="P1" s="597"/>
      <c r="Q1" s="598" t="s">
        <v>389</v>
      </c>
      <c r="R1" s="598"/>
      <c r="S1" s="598"/>
    </row>
    <row r="2" spans="2:3" ht="9.75" customHeight="1" thickBot="1">
      <c r="B2" s="603"/>
      <c r="C2" s="603"/>
    </row>
    <row r="3" spans="1:19" ht="20.25" customHeight="1" thickBot="1">
      <c r="A3" s="525" t="s">
        <v>3</v>
      </c>
      <c r="B3" s="599" t="s">
        <v>388</v>
      </c>
      <c r="C3" s="600"/>
      <c r="D3" s="600"/>
      <c r="E3" s="600"/>
      <c r="F3" s="600"/>
      <c r="G3" s="600"/>
      <c r="H3" s="600"/>
      <c r="I3" s="601"/>
      <c r="K3" s="525" t="s">
        <v>4</v>
      </c>
      <c r="L3" s="599" t="s">
        <v>387</v>
      </c>
      <c r="M3" s="600"/>
      <c r="N3" s="600"/>
      <c r="O3" s="600"/>
      <c r="P3" s="600"/>
      <c r="Q3" s="600"/>
      <c r="R3" s="600"/>
      <c r="S3" s="601"/>
    </row>
    <row r="4" ht="5.25" customHeight="1"/>
    <row r="5" spans="1:19" ht="12.75" customHeight="1">
      <c r="A5" s="592" t="s">
        <v>5</v>
      </c>
      <c r="B5" s="593"/>
      <c r="C5" s="594" t="s">
        <v>6</v>
      </c>
      <c r="D5" s="605" t="s">
        <v>7</v>
      </c>
      <c r="E5" s="606"/>
      <c r="F5" s="606"/>
      <c r="G5" s="607"/>
      <c r="H5" s="524"/>
      <c r="I5" s="523" t="s">
        <v>8</v>
      </c>
      <c r="K5" s="592" t="s">
        <v>5</v>
      </c>
      <c r="L5" s="593"/>
      <c r="M5" s="594" t="s">
        <v>6</v>
      </c>
      <c r="N5" s="605" t="s">
        <v>7</v>
      </c>
      <c r="O5" s="606"/>
      <c r="P5" s="606"/>
      <c r="Q5" s="607"/>
      <c r="R5" s="524"/>
      <c r="S5" s="523" t="s">
        <v>8</v>
      </c>
    </row>
    <row r="6" spans="1:19" ht="12.75" customHeight="1">
      <c r="A6" s="590" t="s">
        <v>9</v>
      </c>
      <c r="B6" s="591"/>
      <c r="C6" s="595"/>
      <c r="D6" s="522" t="s">
        <v>10</v>
      </c>
      <c r="E6" s="521" t="s">
        <v>11</v>
      </c>
      <c r="F6" s="521" t="s">
        <v>12</v>
      </c>
      <c r="G6" s="520" t="s">
        <v>13</v>
      </c>
      <c r="H6" s="519"/>
      <c r="I6" s="518" t="s">
        <v>14</v>
      </c>
      <c r="K6" s="590" t="s">
        <v>9</v>
      </c>
      <c r="L6" s="591"/>
      <c r="M6" s="595"/>
      <c r="N6" s="522" t="s">
        <v>10</v>
      </c>
      <c r="O6" s="521" t="s">
        <v>11</v>
      </c>
      <c r="P6" s="521" t="s">
        <v>12</v>
      </c>
      <c r="Q6" s="520" t="s">
        <v>13</v>
      </c>
      <c r="R6" s="519"/>
      <c r="S6" s="518" t="s">
        <v>14</v>
      </c>
    </row>
    <row r="7" spans="1:12" ht="5.25" customHeight="1" thickBot="1">
      <c r="A7" s="517"/>
      <c r="B7" s="517"/>
      <c r="K7" s="517"/>
      <c r="L7" s="517"/>
    </row>
    <row r="8" spans="1:19" ht="12.75" customHeight="1">
      <c r="A8" s="571" t="s">
        <v>386</v>
      </c>
      <c r="B8" s="572"/>
      <c r="C8" s="516">
        <v>1</v>
      </c>
      <c r="D8" s="510">
        <v>163</v>
      </c>
      <c r="E8" s="509">
        <v>45</v>
      </c>
      <c r="F8" s="509">
        <v>6</v>
      </c>
      <c r="G8" s="515">
        <f>IF(ISBLANK(D8),"",D8+E8)</f>
        <v>208</v>
      </c>
      <c r="H8" s="495"/>
      <c r="I8" s="503"/>
      <c r="K8" s="571" t="s">
        <v>385</v>
      </c>
      <c r="L8" s="572"/>
      <c r="M8" s="516">
        <v>1</v>
      </c>
      <c r="N8" s="510">
        <v>150</v>
      </c>
      <c r="O8" s="509">
        <v>62</v>
      </c>
      <c r="P8" s="509">
        <v>1</v>
      </c>
      <c r="Q8" s="515">
        <f>IF(ISBLANK(N8),"",N8+O8)</f>
        <v>212</v>
      </c>
      <c r="R8" s="495"/>
      <c r="S8" s="503"/>
    </row>
    <row r="9" spans="1:19" ht="12.75" customHeight="1">
      <c r="A9" s="573"/>
      <c r="B9" s="574"/>
      <c r="C9" s="507">
        <v>2</v>
      </c>
      <c r="D9" s="506">
        <v>143</v>
      </c>
      <c r="E9" s="505">
        <v>45</v>
      </c>
      <c r="F9" s="505">
        <v>6</v>
      </c>
      <c r="G9" s="504">
        <f>IF(ISBLANK(D9),"",D9+E9)</f>
        <v>188</v>
      </c>
      <c r="H9" s="495"/>
      <c r="I9" s="503"/>
      <c r="K9" s="573"/>
      <c r="L9" s="574"/>
      <c r="M9" s="507">
        <v>2</v>
      </c>
      <c r="N9" s="506">
        <v>136</v>
      </c>
      <c r="O9" s="505">
        <v>62</v>
      </c>
      <c r="P9" s="505">
        <v>4</v>
      </c>
      <c r="Q9" s="504">
        <f>IF(ISBLANK(N9),"",N9+O9)</f>
        <v>198</v>
      </c>
      <c r="R9" s="495"/>
      <c r="S9" s="503"/>
    </row>
    <row r="10" spans="1:19" ht="9.75" customHeight="1">
      <c r="A10" s="569" t="s">
        <v>381</v>
      </c>
      <c r="B10" s="570"/>
      <c r="C10" s="502"/>
      <c r="D10" s="501"/>
      <c r="E10" s="501"/>
      <c r="F10" s="501"/>
      <c r="G10" s="500">
        <f>IF(ISBLANK(D10),"",D10+E10)</f>
      </c>
      <c r="H10" s="495"/>
      <c r="I10" s="499"/>
      <c r="K10" s="569" t="s">
        <v>384</v>
      </c>
      <c r="L10" s="570"/>
      <c r="M10" s="502"/>
      <c r="N10" s="501"/>
      <c r="O10" s="501"/>
      <c r="P10" s="501"/>
      <c r="Q10" s="500">
        <f>IF(ISBLANK(N10),"",N10+O10)</f>
      </c>
      <c r="R10" s="495"/>
      <c r="S10" s="499"/>
    </row>
    <row r="11" spans="1:19" ht="9.75" customHeight="1" thickBot="1">
      <c r="A11" s="569"/>
      <c r="B11" s="570"/>
      <c r="C11" s="498"/>
      <c r="D11" s="497"/>
      <c r="E11" s="497"/>
      <c r="F11" s="497"/>
      <c r="G11" s="514">
        <f>IF(ISBLANK(D11),"",D11+E11)</f>
      </c>
      <c r="H11" s="495"/>
      <c r="I11" s="608">
        <f>IF(ISNUMBER(G12),IF(G12&gt;Q12,2,IF(G12=Q12,1,0)),"")</f>
        <v>0</v>
      </c>
      <c r="K11" s="569"/>
      <c r="L11" s="570"/>
      <c r="M11" s="498"/>
      <c r="N11" s="497"/>
      <c r="O11" s="497"/>
      <c r="P11" s="497"/>
      <c r="Q11" s="514">
        <f>IF(ISBLANK(N11),"",N11+O11)</f>
      </c>
      <c r="R11" s="495"/>
      <c r="S11" s="608">
        <f>IF(ISNUMBER(Q12),IF(G12&lt;Q12,2,IF(G12=Q12,1,0)),"")</f>
        <v>2</v>
      </c>
    </row>
    <row r="12" spans="1:19" ht="15.75" customHeight="1" thickBot="1">
      <c r="A12" s="567">
        <v>1443</v>
      </c>
      <c r="B12" s="568"/>
      <c r="C12" s="494" t="s">
        <v>13</v>
      </c>
      <c r="D12" s="493">
        <f>IF(ISNUMBER(D8),SUM(D8:D11),"")</f>
        <v>306</v>
      </c>
      <c r="E12" s="492">
        <f>IF(ISNUMBER(E8),SUM(E8:E11),"")</f>
        <v>90</v>
      </c>
      <c r="F12" s="491">
        <f>IF(ISNUMBER(F8),SUM(F8:F11),"")</f>
        <v>12</v>
      </c>
      <c r="G12" s="490">
        <f>IF(ISNUMBER(G8),SUM(G8:G11),"")</f>
        <v>396</v>
      </c>
      <c r="H12" s="489"/>
      <c r="I12" s="609"/>
      <c r="K12" s="567">
        <v>18645</v>
      </c>
      <c r="L12" s="568"/>
      <c r="M12" s="494" t="s">
        <v>13</v>
      </c>
      <c r="N12" s="493">
        <f>IF(ISNUMBER(N8),SUM(N8:N11),"")</f>
        <v>286</v>
      </c>
      <c r="O12" s="492">
        <f>IF(ISNUMBER(O8),SUM(O8:O11),"")</f>
        <v>124</v>
      </c>
      <c r="P12" s="491">
        <f>IF(ISNUMBER(P8),SUM(P8:P11),"")</f>
        <v>5</v>
      </c>
      <c r="Q12" s="490">
        <f>IF(ISNUMBER(Q8),SUM(Q8:Q11),"")</f>
        <v>410</v>
      </c>
      <c r="R12" s="489"/>
      <c r="S12" s="609"/>
    </row>
    <row r="13" spans="1:19" ht="12.75" customHeight="1" thickTop="1">
      <c r="A13" s="571" t="s">
        <v>383</v>
      </c>
      <c r="B13" s="572"/>
      <c r="C13" s="511">
        <v>1</v>
      </c>
      <c r="D13" s="510">
        <v>149</v>
      </c>
      <c r="E13" s="509">
        <v>52</v>
      </c>
      <c r="F13" s="509">
        <v>11</v>
      </c>
      <c r="G13" s="508">
        <f>IF(ISBLANK(D13),"",D13+E13)</f>
        <v>201</v>
      </c>
      <c r="H13" s="495"/>
      <c r="I13" s="503"/>
      <c r="K13" s="571" t="s">
        <v>382</v>
      </c>
      <c r="L13" s="572"/>
      <c r="M13" s="511">
        <v>1</v>
      </c>
      <c r="N13" s="510">
        <v>159</v>
      </c>
      <c r="O13" s="509">
        <v>57</v>
      </c>
      <c r="P13" s="509">
        <v>5</v>
      </c>
      <c r="Q13" s="508">
        <f>IF(ISBLANK(N13),"",N13+O13)</f>
        <v>216</v>
      </c>
      <c r="R13" s="495"/>
      <c r="S13" s="503"/>
    </row>
    <row r="14" spans="1:19" ht="12.75" customHeight="1">
      <c r="A14" s="573"/>
      <c r="B14" s="574"/>
      <c r="C14" s="507">
        <v>2</v>
      </c>
      <c r="D14" s="506">
        <v>148</v>
      </c>
      <c r="E14" s="505">
        <v>54</v>
      </c>
      <c r="F14" s="505">
        <v>4</v>
      </c>
      <c r="G14" s="504">
        <f>IF(ISBLANK(D14),"",D14+E14)</f>
        <v>202</v>
      </c>
      <c r="H14" s="495"/>
      <c r="I14" s="503"/>
      <c r="K14" s="573"/>
      <c r="L14" s="574"/>
      <c r="M14" s="507">
        <v>2</v>
      </c>
      <c r="N14" s="506">
        <v>141</v>
      </c>
      <c r="O14" s="505">
        <v>80</v>
      </c>
      <c r="P14" s="505">
        <v>1</v>
      </c>
      <c r="Q14" s="504">
        <f>IF(ISBLANK(N14),"",N14+O14)</f>
        <v>221</v>
      </c>
      <c r="R14" s="495"/>
      <c r="S14" s="503"/>
    </row>
    <row r="15" spans="1:19" ht="9.75" customHeight="1">
      <c r="A15" s="569" t="s">
        <v>381</v>
      </c>
      <c r="B15" s="570"/>
      <c r="C15" s="502"/>
      <c r="D15" s="501"/>
      <c r="E15" s="501"/>
      <c r="F15" s="501"/>
      <c r="G15" s="500">
        <f>IF(ISBLANK(D15),"",D15+E15)</f>
      </c>
      <c r="H15" s="495"/>
      <c r="I15" s="499"/>
      <c r="K15" s="569" t="s">
        <v>380</v>
      </c>
      <c r="L15" s="570"/>
      <c r="M15" s="502"/>
      <c r="N15" s="501"/>
      <c r="O15" s="501"/>
      <c r="P15" s="501"/>
      <c r="Q15" s="500">
        <f>IF(ISBLANK(N15),"",N15+O15)</f>
      </c>
      <c r="R15" s="495"/>
      <c r="S15" s="499"/>
    </row>
    <row r="16" spans="1:19" ht="9.75" customHeight="1" thickBot="1">
      <c r="A16" s="569"/>
      <c r="B16" s="570"/>
      <c r="C16" s="498"/>
      <c r="D16" s="497"/>
      <c r="E16" s="497"/>
      <c r="F16" s="497"/>
      <c r="G16" s="496">
        <f>IF(ISBLANK(D16),"",D16+E16)</f>
      </c>
      <c r="H16" s="495"/>
      <c r="I16" s="608">
        <f>IF(ISNUMBER(G17),IF(G17&gt;Q17,2,IF(G17=Q17,1,0)),"")</f>
        <v>0</v>
      </c>
      <c r="K16" s="569"/>
      <c r="L16" s="570"/>
      <c r="M16" s="498"/>
      <c r="N16" s="497"/>
      <c r="O16" s="497"/>
      <c r="P16" s="497"/>
      <c r="Q16" s="496">
        <f>IF(ISBLANK(N16),"",N16+O16)</f>
      </c>
      <c r="R16" s="495"/>
      <c r="S16" s="608">
        <f>IF(ISNUMBER(Q17),IF(G17&lt;Q17,2,IF(G17=Q17,1,0)),"")</f>
        <v>2</v>
      </c>
    </row>
    <row r="17" spans="1:19" ht="15.75" customHeight="1" thickBot="1">
      <c r="A17" s="567">
        <v>10717</v>
      </c>
      <c r="B17" s="568"/>
      <c r="C17" s="494" t="s">
        <v>13</v>
      </c>
      <c r="D17" s="493">
        <f>IF(ISNUMBER(D13),SUM(D13:D16),"")</f>
        <v>297</v>
      </c>
      <c r="E17" s="492">
        <f>IF(ISNUMBER(E13),SUM(E13:E16),"")</f>
        <v>106</v>
      </c>
      <c r="F17" s="491">
        <f>IF(ISNUMBER(F13),SUM(F13:F16),"")</f>
        <v>15</v>
      </c>
      <c r="G17" s="490">
        <f>IF(ISNUMBER(G13),SUM(G13:G16),"")</f>
        <v>403</v>
      </c>
      <c r="H17" s="489"/>
      <c r="I17" s="609"/>
      <c r="K17" s="567">
        <v>15353</v>
      </c>
      <c r="L17" s="568"/>
      <c r="M17" s="494" t="s">
        <v>13</v>
      </c>
      <c r="N17" s="493">
        <f>IF(ISNUMBER(N13),SUM(N13:N16),"")</f>
        <v>300</v>
      </c>
      <c r="O17" s="492">
        <f>IF(ISNUMBER(O13),SUM(O13:O16),"")</f>
        <v>137</v>
      </c>
      <c r="P17" s="491">
        <f>IF(ISNUMBER(P13),SUM(P13:P16),"")</f>
        <v>6</v>
      </c>
      <c r="Q17" s="490">
        <f>IF(ISNUMBER(Q13),SUM(Q13:Q16),"")</f>
        <v>437</v>
      </c>
      <c r="R17" s="489"/>
      <c r="S17" s="609"/>
    </row>
    <row r="18" spans="1:19" ht="12.75" customHeight="1" thickTop="1">
      <c r="A18" s="575" t="s">
        <v>379</v>
      </c>
      <c r="B18" s="576"/>
      <c r="C18" s="511">
        <v>1</v>
      </c>
      <c r="D18" s="513">
        <v>146</v>
      </c>
      <c r="E18" s="512">
        <v>78</v>
      </c>
      <c r="F18" s="512">
        <v>2</v>
      </c>
      <c r="G18" s="508">
        <f>IF(ISBLANK(D18),"",D18+E18)</f>
        <v>224</v>
      </c>
      <c r="H18" s="495"/>
      <c r="I18" s="503"/>
      <c r="K18" s="575" t="s">
        <v>378</v>
      </c>
      <c r="L18" s="576"/>
      <c r="M18" s="511">
        <v>1</v>
      </c>
      <c r="N18" s="513">
        <v>131</v>
      </c>
      <c r="O18" s="512">
        <v>45</v>
      </c>
      <c r="P18" s="512">
        <v>7</v>
      </c>
      <c r="Q18" s="508">
        <f>IF(ISBLANK(N18),"",N18+O18)</f>
        <v>176</v>
      </c>
      <c r="R18" s="495"/>
      <c r="S18" s="503"/>
    </row>
    <row r="19" spans="1:19" ht="12.75" customHeight="1">
      <c r="A19" s="573"/>
      <c r="B19" s="574"/>
      <c r="C19" s="507">
        <v>2</v>
      </c>
      <c r="D19" s="506">
        <v>139</v>
      </c>
      <c r="E19" s="505">
        <v>99</v>
      </c>
      <c r="F19" s="505">
        <v>1</v>
      </c>
      <c r="G19" s="504">
        <f>IF(ISBLANK(D19),"",D19+E19)</f>
        <v>238</v>
      </c>
      <c r="H19" s="495"/>
      <c r="I19" s="503"/>
      <c r="K19" s="573"/>
      <c r="L19" s="574"/>
      <c r="M19" s="507">
        <v>2</v>
      </c>
      <c r="N19" s="506">
        <v>144</v>
      </c>
      <c r="O19" s="505">
        <v>77</v>
      </c>
      <c r="P19" s="505">
        <v>1</v>
      </c>
      <c r="Q19" s="504">
        <f>IF(ISBLANK(N19),"",N19+O19)</f>
        <v>221</v>
      </c>
      <c r="R19" s="495"/>
      <c r="S19" s="503"/>
    </row>
    <row r="20" spans="1:19" ht="9.75" customHeight="1">
      <c r="A20" s="569" t="s">
        <v>377</v>
      </c>
      <c r="B20" s="570"/>
      <c r="C20" s="502"/>
      <c r="D20" s="501"/>
      <c r="E20" s="501"/>
      <c r="F20" s="501"/>
      <c r="G20" s="500">
        <f>IF(ISBLANK(D20),"",D20+E20)</f>
      </c>
      <c r="H20" s="495"/>
      <c r="I20" s="499"/>
      <c r="K20" s="569" t="s">
        <v>376</v>
      </c>
      <c r="L20" s="570"/>
      <c r="M20" s="502"/>
      <c r="N20" s="501"/>
      <c r="O20" s="501"/>
      <c r="P20" s="501"/>
      <c r="Q20" s="500">
        <f>IF(ISBLANK(N20),"",N20+O20)</f>
      </c>
      <c r="R20" s="495"/>
      <c r="S20" s="499"/>
    </row>
    <row r="21" spans="1:19" ht="9.75" customHeight="1" thickBot="1">
      <c r="A21" s="569"/>
      <c r="B21" s="570"/>
      <c r="C21" s="498"/>
      <c r="D21" s="497"/>
      <c r="E21" s="497"/>
      <c r="F21" s="497"/>
      <c r="G21" s="496">
        <f>IF(ISBLANK(D21),"",D21+E21)</f>
      </c>
      <c r="H21" s="495"/>
      <c r="I21" s="608">
        <f>IF(ISNUMBER(G22),IF(G22&gt;Q22,2,IF(G22=Q22,1,0)),"")</f>
        <v>2</v>
      </c>
      <c r="K21" s="569"/>
      <c r="L21" s="570"/>
      <c r="M21" s="498"/>
      <c r="N21" s="497"/>
      <c r="O21" s="497"/>
      <c r="P21" s="497"/>
      <c r="Q21" s="496">
        <f>IF(ISBLANK(N21),"",N21+O21)</f>
      </c>
      <c r="R21" s="495"/>
      <c r="S21" s="608">
        <f>IF(ISNUMBER(Q22),IF(G22&lt;Q22,2,IF(G22=Q22,1,0)),"")</f>
        <v>0</v>
      </c>
    </row>
    <row r="22" spans="1:19" ht="15.75" customHeight="1" thickBot="1">
      <c r="A22" s="567">
        <v>13268</v>
      </c>
      <c r="B22" s="568"/>
      <c r="C22" s="494" t="s">
        <v>13</v>
      </c>
      <c r="D22" s="493">
        <f>IF(ISNUMBER(D18),SUM(D18:D21),"")</f>
        <v>285</v>
      </c>
      <c r="E22" s="492">
        <f>IF(ISNUMBER(E18),SUM(E18:E21),"")</f>
        <v>177</v>
      </c>
      <c r="F22" s="491">
        <f>IF(ISNUMBER(F18),SUM(F18:F21),"")</f>
        <v>3</v>
      </c>
      <c r="G22" s="490">
        <f>IF(ISNUMBER(G18),SUM(G18:G21),"")</f>
        <v>462</v>
      </c>
      <c r="H22" s="489"/>
      <c r="I22" s="609"/>
      <c r="K22" s="567">
        <v>15354</v>
      </c>
      <c r="L22" s="568"/>
      <c r="M22" s="494" t="s">
        <v>13</v>
      </c>
      <c r="N22" s="493">
        <f>IF(ISNUMBER(N18),SUM(N18:N21),"")</f>
        <v>275</v>
      </c>
      <c r="O22" s="492">
        <f>IF(ISNUMBER(O18),SUM(O18:O21),"")</f>
        <v>122</v>
      </c>
      <c r="P22" s="491">
        <f>IF(ISNUMBER(P18),SUM(P18:P21),"")</f>
        <v>8</v>
      </c>
      <c r="Q22" s="490">
        <f>IF(ISNUMBER(Q18),SUM(Q18:Q21),"")</f>
        <v>397</v>
      </c>
      <c r="R22" s="489"/>
      <c r="S22" s="609"/>
    </row>
    <row r="23" spans="1:19" ht="12.75" customHeight="1" thickTop="1">
      <c r="A23" s="571" t="s">
        <v>375</v>
      </c>
      <c r="B23" s="572"/>
      <c r="C23" s="511">
        <v>1</v>
      </c>
      <c r="D23" s="510">
        <v>151</v>
      </c>
      <c r="E23" s="509">
        <v>33</v>
      </c>
      <c r="F23" s="509">
        <v>10</v>
      </c>
      <c r="G23" s="508">
        <f>IF(ISBLANK(D23),"",D23+E23)</f>
        <v>184</v>
      </c>
      <c r="H23" s="495"/>
      <c r="I23" s="503"/>
      <c r="K23" s="571" t="s">
        <v>374</v>
      </c>
      <c r="L23" s="572"/>
      <c r="M23" s="511">
        <v>1</v>
      </c>
      <c r="N23" s="510">
        <v>127</v>
      </c>
      <c r="O23" s="509">
        <v>36</v>
      </c>
      <c r="P23" s="509">
        <v>5</v>
      </c>
      <c r="Q23" s="508">
        <f>IF(ISBLANK(N23),"",N23+O23)</f>
        <v>163</v>
      </c>
      <c r="R23" s="495"/>
      <c r="S23" s="503"/>
    </row>
    <row r="24" spans="1:19" ht="12.75" customHeight="1">
      <c r="A24" s="573"/>
      <c r="B24" s="574"/>
      <c r="C24" s="507">
        <v>2</v>
      </c>
      <c r="D24" s="506">
        <v>153</v>
      </c>
      <c r="E24" s="505">
        <v>52</v>
      </c>
      <c r="F24" s="505">
        <v>5</v>
      </c>
      <c r="G24" s="504">
        <f>IF(ISBLANK(D24),"",D24+E24)</f>
        <v>205</v>
      </c>
      <c r="H24" s="495"/>
      <c r="I24" s="503"/>
      <c r="K24" s="573"/>
      <c r="L24" s="574"/>
      <c r="M24" s="507">
        <v>2</v>
      </c>
      <c r="N24" s="506">
        <v>147</v>
      </c>
      <c r="O24" s="505">
        <v>59</v>
      </c>
      <c r="P24" s="505">
        <v>4</v>
      </c>
      <c r="Q24" s="504">
        <f>IF(ISBLANK(N24),"",N24+O24)</f>
        <v>206</v>
      </c>
      <c r="R24" s="495"/>
      <c r="S24" s="503"/>
    </row>
    <row r="25" spans="1:19" ht="9.75" customHeight="1">
      <c r="A25" s="569" t="s">
        <v>373</v>
      </c>
      <c r="B25" s="570"/>
      <c r="C25" s="502"/>
      <c r="D25" s="501"/>
      <c r="E25" s="501"/>
      <c r="F25" s="501"/>
      <c r="G25" s="500">
        <f>IF(ISBLANK(D25),"",D25+E25)</f>
      </c>
      <c r="H25" s="495"/>
      <c r="I25" s="499"/>
      <c r="K25" s="569" t="s">
        <v>372</v>
      </c>
      <c r="L25" s="570"/>
      <c r="M25" s="502"/>
      <c r="N25" s="501"/>
      <c r="O25" s="501"/>
      <c r="P25" s="501"/>
      <c r="Q25" s="500">
        <f>IF(ISBLANK(N25),"",N25+O25)</f>
      </c>
      <c r="R25" s="495"/>
      <c r="S25" s="499"/>
    </row>
    <row r="26" spans="1:19" ht="9.75" customHeight="1" thickBot="1">
      <c r="A26" s="569"/>
      <c r="B26" s="570"/>
      <c r="C26" s="498"/>
      <c r="D26" s="497"/>
      <c r="E26" s="497"/>
      <c r="F26" s="497"/>
      <c r="G26" s="496">
        <f>IF(ISBLANK(D26),"",D26+E26)</f>
      </c>
      <c r="H26" s="495"/>
      <c r="I26" s="608">
        <f>IF(ISNUMBER(G27),IF(G27&gt;Q27,2,IF(G27=Q27,1,0)),"")</f>
        <v>2</v>
      </c>
      <c r="K26" s="569"/>
      <c r="L26" s="570"/>
      <c r="M26" s="498"/>
      <c r="N26" s="497"/>
      <c r="O26" s="497"/>
      <c r="P26" s="497"/>
      <c r="Q26" s="496">
        <f>IF(ISBLANK(N26),"",N26+O26)</f>
      </c>
      <c r="R26" s="495"/>
      <c r="S26" s="608">
        <f>IF(ISNUMBER(Q27),IF(G27&lt;Q27,2,IF(G27=Q27,1,0)),"")</f>
        <v>0</v>
      </c>
    </row>
    <row r="27" spans="1:19" ht="15.75" customHeight="1" thickBot="1">
      <c r="A27" s="567">
        <v>16297</v>
      </c>
      <c r="B27" s="568"/>
      <c r="C27" s="494" t="s">
        <v>13</v>
      </c>
      <c r="D27" s="493">
        <f>IF(ISNUMBER(D23),SUM(D23:D26),"")</f>
        <v>304</v>
      </c>
      <c r="E27" s="492">
        <f>IF(ISNUMBER(E23),SUM(E23:E26),"")</f>
        <v>85</v>
      </c>
      <c r="F27" s="491">
        <f>IF(ISNUMBER(F23),SUM(F23:F26),"")</f>
        <v>15</v>
      </c>
      <c r="G27" s="490">
        <f>IF(ISNUMBER(G23),SUM(G23:G26),"")</f>
        <v>389</v>
      </c>
      <c r="H27" s="489"/>
      <c r="I27" s="609"/>
      <c r="K27" s="567">
        <v>15352</v>
      </c>
      <c r="L27" s="568"/>
      <c r="M27" s="494" t="s">
        <v>13</v>
      </c>
      <c r="N27" s="493">
        <f>IF(ISNUMBER(N23),SUM(N23:N26),"")</f>
        <v>274</v>
      </c>
      <c r="O27" s="492">
        <f>IF(ISNUMBER(O23),SUM(O23:O26),"")</f>
        <v>95</v>
      </c>
      <c r="P27" s="491">
        <f>IF(ISNUMBER(P23),SUM(P23:P26),"")</f>
        <v>9</v>
      </c>
      <c r="Q27" s="490">
        <f>IF(ISNUMBER(Q23),SUM(Q23:Q26),"")</f>
        <v>369</v>
      </c>
      <c r="R27" s="489"/>
      <c r="S27" s="609"/>
    </row>
    <row r="28" spans="1:19" ht="12.75" customHeight="1" thickTop="1">
      <c r="A28" s="571" t="s">
        <v>371</v>
      </c>
      <c r="B28" s="572"/>
      <c r="C28" s="511">
        <v>1</v>
      </c>
      <c r="D28" s="510">
        <v>151</v>
      </c>
      <c r="E28" s="509">
        <v>72</v>
      </c>
      <c r="F28" s="509">
        <v>5</v>
      </c>
      <c r="G28" s="508">
        <f>IF(ISBLANK(D28),"",D28+E28)</f>
        <v>223</v>
      </c>
      <c r="H28" s="495"/>
      <c r="I28" s="503"/>
      <c r="K28" s="610" t="s">
        <v>370</v>
      </c>
      <c r="L28" s="611"/>
      <c r="M28" s="511">
        <v>1</v>
      </c>
      <c r="N28" s="510">
        <v>136</v>
      </c>
      <c r="O28" s="509">
        <v>63</v>
      </c>
      <c r="P28" s="509">
        <v>2</v>
      </c>
      <c r="Q28" s="508">
        <f>IF(ISBLANK(N28),"",N28+O28)</f>
        <v>199</v>
      </c>
      <c r="R28" s="495"/>
      <c r="S28" s="503"/>
    </row>
    <row r="29" spans="1:19" ht="12.75" customHeight="1">
      <c r="A29" s="573"/>
      <c r="B29" s="574"/>
      <c r="C29" s="507">
        <v>2</v>
      </c>
      <c r="D29" s="506">
        <v>141</v>
      </c>
      <c r="E29" s="505">
        <v>86</v>
      </c>
      <c r="F29" s="505">
        <v>0</v>
      </c>
      <c r="G29" s="504">
        <f>IF(ISBLANK(D29),"",D29+E29)</f>
        <v>227</v>
      </c>
      <c r="H29" s="495"/>
      <c r="I29" s="503"/>
      <c r="K29" s="573"/>
      <c r="L29" s="612"/>
      <c r="M29" s="507">
        <v>2</v>
      </c>
      <c r="N29" s="506">
        <v>143</v>
      </c>
      <c r="O29" s="505">
        <v>53</v>
      </c>
      <c r="P29" s="505">
        <v>3</v>
      </c>
      <c r="Q29" s="504">
        <f>IF(ISBLANK(N29),"",N29+O29)</f>
        <v>196</v>
      </c>
      <c r="R29" s="495"/>
      <c r="S29" s="503"/>
    </row>
    <row r="30" spans="1:19" ht="9.75" customHeight="1">
      <c r="A30" s="569" t="s">
        <v>369</v>
      </c>
      <c r="B30" s="570"/>
      <c r="C30" s="502"/>
      <c r="D30" s="501"/>
      <c r="E30" s="501"/>
      <c r="F30" s="501"/>
      <c r="G30" s="500">
        <f>IF(ISBLANK(D30),"",D30+E30)</f>
      </c>
      <c r="H30" s="495"/>
      <c r="I30" s="499"/>
      <c r="K30" s="614" t="s">
        <v>368</v>
      </c>
      <c r="L30" s="615"/>
      <c r="M30" s="502"/>
      <c r="N30" s="501"/>
      <c r="O30" s="501"/>
      <c r="P30" s="501"/>
      <c r="Q30" s="500">
        <f>IF(ISBLANK(N30),"",N30+O30)</f>
      </c>
      <c r="R30" s="495"/>
      <c r="S30" s="499"/>
    </row>
    <row r="31" spans="1:19" ht="9.75" customHeight="1" thickBot="1">
      <c r="A31" s="569"/>
      <c r="B31" s="570"/>
      <c r="C31" s="498"/>
      <c r="D31" s="497"/>
      <c r="E31" s="497"/>
      <c r="F31" s="497"/>
      <c r="G31" s="496">
        <f>IF(ISBLANK(D31),"",D31+E31)</f>
      </c>
      <c r="H31" s="495"/>
      <c r="I31" s="608">
        <f>IF(ISNUMBER(G32),IF(G32&gt;Q32,2,IF(G32=Q32,1,0)),"")</f>
        <v>2</v>
      </c>
      <c r="K31" s="616"/>
      <c r="L31" s="617"/>
      <c r="M31" s="498"/>
      <c r="N31" s="497"/>
      <c r="O31" s="497"/>
      <c r="P31" s="497"/>
      <c r="Q31" s="496">
        <f>IF(ISBLANK(N31),"",N31+O31)</f>
      </c>
      <c r="R31" s="495"/>
      <c r="S31" s="608">
        <f>IF(ISNUMBER(Q32),IF(G32&lt;Q32,2,IF(G32=Q32,1,0)),"")</f>
        <v>0</v>
      </c>
    </row>
    <row r="32" spans="1:19" ht="15.75" customHeight="1" thickBot="1">
      <c r="A32" s="567">
        <v>14590</v>
      </c>
      <c r="B32" s="568"/>
      <c r="C32" s="494" t="s">
        <v>13</v>
      </c>
      <c r="D32" s="493">
        <f>IF(ISNUMBER(D28),SUM(D28:D31),"")</f>
        <v>292</v>
      </c>
      <c r="E32" s="492">
        <f>IF(ISNUMBER(E28),SUM(E28:E31),"")</f>
        <v>158</v>
      </c>
      <c r="F32" s="491">
        <f>IF(ISNUMBER(F28),SUM(F28:F31),"")</f>
        <v>5</v>
      </c>
      <c r="G32" s="490">
        <f>IF(ISNUMBER(G28),SUM(G28:G31),"")</f>
        <v>450</v>
      </c>
      <c r="H32" s="489"/>
      <c r="I32" s="609"/>
      <c r="K32" s="567">
        <v>15374</v>
      </c>
      <c r="L32" s="613"/>
      <c r="M32" s="494" t="s">
        <v>13</v>
      </c>
      <c r="N32" s="493">
        <f>IF(ISNUMBER(N28),SUM(N28:N31),"")</f>
        <v>279</v>
      </c>
      <c r="O32" s="492">
        <f>IF(ISNUMBER(O28),SUM(O28:O31),"")</f>
        <v>116</v>
      </c>
      <c r="P32" s="491">
        <f>IF(ISNUMBER(P28),SUM(P28:P31),"")</f>
        <v>5</v>
      </c>
      <c r="Q32" s="490">
        <f>IF(ISNUMBER(Q28),SUM(Q28:Q31),"")</f>
        <v>395</v>
      </c>
      <c r="R32" s="489"/>
      <c r="S32" s="609"/>
    </row>
    <row r="33" spans="1:19" ht="12.75" customHeight="1" thickTop="1">
      <c r="A33" s="571" t="s">
        <v>367</v>
      </c>
      <c r="B33" s="572"/>
      <c r="C33" s="511">
        <v>1</v>
      </c>
      <c r="D33" s="510">
        <v>142</v>
      </c>
      <c r="E33" s="509">
        <v>63</v>
      </c>
      <c r="F33" s="509">
        <v>3</v>
      </c>
      <c r="G33" s="508">
        <f>IF(ISBLANK(D33),"",D33+E33)</f>
        <v>205</v>
      </c>
      <c r="H33" s="495"/>
      <c r="I33" s="503"/>
      <c r="K33" s="610" t="s">
        <v>366</v>
      </c>
      <c r="L33" s="611"/>
      <c r="M33" s="511">
        <v>1</v>
      </c>
      <c r="N33" s="510">
        <v>155</v>
      </c>
      <c r="O33" s="509">
        <v>63</v>
      </c>
      <c r="P33" s="509">
        <v>2</v>
      </c>
      <c r="Q33" s="508">
        <f>IF(ISBLANK(N33),"",N33+O33)</f>
        <v>218</v>
      </c>
      <c r="R33" s="495"/>
      <c r="S33" s="503"/>
    </row>
    <row r="34" spans="1:19" ht="12.75" customHeight="1">
      <c r="A34" s="573"/>
      <c r="B34" s="574"/>
      <c r="C34" s="507">
        <v>2</v>
      </c>
      <c r="D34" s="506">
        <v>144</v>
      </c>
      <c r="E34" s="505">
        <v>57</v>
      </c>
      <c r="F34" s="505">
        <v>7</v>
      </c>
      <c r="G34" s="504">
        <f>IF(ISBLANK(D34),"",D34+E34)</f>
        <v>201</v>
      </c>
      <c r="H34" s="495"/>
      <c r="I34" s="503"/>
      <c r="K34" s="573"/>
      <c r="L34" s="612"/>
      <c r="M34" s="507">
        <v>2</v>
      </c>
      <c r="N34" s="506">
        <v>153</v>
      </c>
      <c r="O34" s="505">
        <v>99</v>
      </c>
      <c r="P34" s="505">
        <v>1</v>
      </c>
      <c r="Q34" s="504">
        <f>IF(ISBLANK(N34),"",N34+O34)</f>
        <v>252</v>
      </c>
      <c r="R34" s="495"/>
      <c r="S34" s="503"/>
    </row>
    <row r="35" spans="1:19" ht="9.75" customHeight="1">
      <c r="A35" s="569" t="s">
        <v>365</v>
      </c>
      <c r="B35" s="570"/>
      <c r="C35" s="502"/>
      <c r="D35" s="501"/>
      <c r="E35" s="501"/>
      <c r="F35" s="501"/>
      <c r="G35" s="500">
        <f>IF(ISBLANK(D35),"",D35+E35)</f>
      </c>
      <c r="H35" s="495"/>
      <c r="I35" s="499"/>
      <c r="K35" s="614" t="s">
        <v>364</v>
      </c>
      <c r="L35" s="615"/>
      <c r="M35" s="502"/>
      <c r="N35" s="501"/>
      <c r="O35" s="501"/>
      <c r="P35" s="501"/>
      <c r="Q35" s="500">
        <f>IF(ISBLANK(N35),"",N35+O35)</f>
      </c>
      <c r="R35" s="495"/>
      <c r="S35" s="499"/>
    </row>
    <row r="36" spans="1:19" ht="9.75" customHeight="1" thickBot="1">
      <c r="A36" s="569"/>
      <c r="B36" s="570"/>
      <c r="C36" s="498"/>
      <c r="D36" s="497"/>
      <c r="E36" s="497"/>
      <c r="F36" s="497"/>
      <c r="G36" s="496">
        <f>IF(ISBLANK(D36),"",D36+E36)</f>
      </c>
      <c r="H36" s="495"/>
      <c r="I36" s="608">
        <f>IF(ISNUMBER(G37),IF(G37&gt;Q37,2,IF(G37=Q37,1,0)),"")</f>
        <v>0</v>
      </c>
      <c r="K36" s="616"/>
      <c r="L36" s="617"/>
      <c r="M36" s="498"/>
      <c r="N36" s="497"/>
      <c r="O36" s="497"/>
      <c r="P36" s="497"/>
      <c r="Q36" s="496">
        <f>IF(ISBLANK(N36),"",N36+O36)</f>
      </c>
      <c r="R36" s="495"/>
      <c r="S36" s="608">
        <f>IF(ISNUMBER(Q37),IF(G37&lt;Q37,2,IF(G37=Q37,1,0)),"")</f>
        <v>2</v>
      </c>
    </row>
    <row r="37" spans="1:19" ht="15.75" customHeight="1" thickBot="1">
      <c r="A37" s="567">
        <v>16617</v>
      </c>
      <c r="B37" s="568"/>
      <c r="C37" s="494" t="s">
        <v>13</v>
      </c>
      <c r="D37" s="493">
        <f>IF(ISNUMBER(D33),SUM(D33:D36),"")</f>
        <v>286</v>
      </c>
      <c r="E37" s="492">
        <f>IF(ISNUMBER(E33),SUM(E33:E36),"")</f>
        <v>120</v>
      </c>
      <c r="F37" s="491">
        <f>IF(ISNUMBER(F33),SUM(F33:F36),"")</f>
        <v>10</v>
      </c>
      <c r="G37" s="490">
        <f>IF(ISNUMBER(G33),SUM(G33:G36),"")</f>
        <v>406</v>
      </c>
      <c r="H37" s="489"/>
      <c r="I37" s="609"/>
      <c r="K37" s="567">
        <v>18644</v>
      </c>
      <c r="L37" s="613"/>
      <c r="M37" s="494" t="s">
        <v>13</v>
      </c>
      <c r="N37" s="493">
        <f>IF(ISNUMBER(N33),SUM(N33:N36),"")</f>
        <v>308</v>
      </c>
      <c r="O37" s="492">
        <f>IF(ISNUMBER(O33),SUM(O33:O36),"")</f>
        <v>162</v>
      </c>
      <c r="P37" s="491">
        <f>IF(ISNUMBER(P33),SUM(P33:P36),"")</f>
        <v>3</v>
      </c>
      <c r="Q37" s="490">
        <f>IF(ISNUMBER(Q33),SUM(Q33:Q36),"")</f>
        <v>470</v>
      </c>
      <c r="R37" s="489"/>
      <c r="S37" s="609"/>
    </row>
    <row r="38" ht="5.25" customHeight="1" thickBot="1" thickTop="1"/>
    <row r="39" spans="1:19" ht="20.25" customHeight="1" thickBot="1">
      <c r="A39" s="488"/>
      <c r="B39" s="487"/>
      <c r="C39" s="486" t="s">
        <v>15</v>
      </c>
      <c r="D39" s="485">
        <f>IF(ISNUMBER(D12),SUM(D12,D17,D22,D27,D32,D37),"")</f>
        <v>1770</v>
      </c>
      <c r="E39" s="484">
        <f>IF(ISNUMBER(E12),SUM(E12,E17,E22,E27,E32,E37),"")</f>
        <v>736</v>
      </c>
      <c r="F39" s="483">
        <f>IF(ISNUMBER(F12),SUM(F12,F17,F22,F27,F32,F37),"")</f>
        <v>60</v>
      </c>
      <c r="G39" s="482">
        <f>IF(ISNUMBER(G12),SUM(G12,G17,G22,G27,G32,G37),"")</f>
        <v>2506</v>
      </c>
      <c r="H39" s="481"/>
      <c r="I39" s="480">
        <f>IF(ISNUMBER(G39),IF(G39&gt;Q39,4,IF(G39=Q39,2,0)),"")</f>
        <v>4</v>
      </c>
      <c r="K39" s="488"/>
      <c r="L39" s="487"/>
      <c r="M39" s="486" t="s">
        <v>15</v>
      </c>
      <c r="N39" s="485">
        <f>IF(ISNUMBER(N12),SUM(N12,N17,N22,N27,N32,N37),"")</f>
        <v>1722</v>
      </c>
      <c r="O39" s="484">
        <f>IF(ISNUMBER(O12),SUM(O12,O17,O22,O27,O32,O37),"")</f>
        <v>756</v>
      </c>
      <c r="P39" s="483">
        <f>IF(ISNUMBER(P12),SUM(P12,P17,P22,P27,P32,P37),"")</f>
        <v>36</v>
      </c>
      <c r="Q39" s="482">
        <f>IF(ISNUMBER(Q12),SUM(Q12,Q17,Q22,Q27,Q32,Q37),"")</f>
        <v>2478</v>
      </c>
      <c r="R39" s="481"/>
      <c r="S39" s="480">
        <f>IF(ISNUMBER(Q39),IF(G39&lt;Q39,4,IF(G39=Q39,2,0)),"")</f>
        <v>0</v>
      </c>
    </row>
    <row r="40" ht="5.25" customHeight="1" thickBot="1"/>
    <row r="41" spans="1:19" ht="21.75" customHeight="1" thickBot="1">
      <c r="A41" s="1"/>
      <c r="B41" s="2" t="s">
        <v>29</v>
      </c>
      <c r="C41" s="589" t="s">
        <v>363</v>
      </c>
      <c r="D41" s="589"/>
      <c r="E41" s="589"/>
      <c r="G41" s="587" t="s">
        <v>16</v>
      </c>
      <c r="H41" s="588"/>
      <c r="I41" s="479">
        <f>IF(ISNUMBER(I11),SUM(I11,I16,I21,I26,I31,I36,I39),"")</f>
        <v>10</v>
      </c>
      <c r="K41" s="1"/>
      <c r="L41" s="2" t="s">
        <v>29</v>
      </c>
      <c r="M41" s="589" t="s">
        <v>362</v>
      </c>
      <c r="N41" s="589"/>
      <c r="O41" s="589"/>
      <c r="Q41" s="587" t="s">
        <v>16</v>
      </c>
      <c r="R41" s="588"/>
      <c r="S41" s="479">
        <f>IF(ISNUMBER(S11),SUM(S11,S16,S21,S26,S31,S36,S39),"")</f>
        <v>6</v>
      </c>
    </row>
    <row r="42" spans="1:19" ht="20.25" customHeight="1">
      <c r="A42" s="1"/>
      <c r="B42" s="2" t="s">
        <v>30</v>
      </c>
      <c r="C42" s="584"/>
      <c r="D42" s="584"/>
      <c r="E42" s="584"/>
      <c r="F42" s="478"/>
      <c r="G42" s="478"/>
      <c r="H42" s="478"/>
      <c r="I42" s="478"/>
      <c r="J42" s="478"/>
      <c r="K42" s="1"/>
      <c r="L42" s="2" t="s">
        <v>30</v>
      </c>
      <c r="M42" s="584" t="s">
        <v>93</v>
      </c>
      <c r="N42" s="584"/>
      <c r="O42" s="584"/>
      <c r="P42" s="477"/>
      <c r="Q42" s="476"/>
      <c r="R42" s="476"/>
      <c r="S42" s="476"/>
    </row>
    <row r="43" spans="1:19" ht="20.25" customHeight="1">
      <c r="A43" s="2" t="s">
        <v>31</v>
      </c>
      <c r="B43" s="2" t="s">
        <v>32</v>
      </c>
      <c r="C43" s="585" t="s">
        <v>361</v>
      </c>
      <c r="D43" s="585"/>
      <c r="E43" s="585"/>
      <c r="F43" s="585"/>
      <c r="G43" s="585"/>
      <c r="H43" s="585"/>
      <c r="I43" s="2"/>
      <c r="J43" s="2"/>
      <c r="K43" s="2" t="s">
        <v>33</v>
      </c>
      <c r="L43" s="586"/>
      <c r="M43" s="586"/>
      <c r="N43" s="3"/>
      <c r="O43" s="2" t="s">
        <v>30</v>
      </c>
      <c r="P43" s="577"/>
      <c r="Q43" s="577"/>
      <c r="R43" s="577"/>
      <c r="S43" s="577"/>
    </row>
    <row r="44" spans="1:19" ht="9.75" customHeight="1">
      <c r="A44" s="2"/>
      <c r="B44" s="2"/>
      <c r="C44" s="474"/>
      <c r="D44" s="474"/>
      <c r="E44" s="474"/>
      <c r="F44" s="474"/>
      <c r="G44" s="474"/>
      <c r="H44" s="474"/>
      <c r="I44" s="2"/>
      <c r="J44" s="2"/>
      <c r="K44" s="2"/>
      <c r="L44" s="475"/>
      <c r="M44" s="475"/>
      <c r="N44" s="3"/>
      <c r="O44" s="2"/>
      <c r="P44" s="474"/>
      <c r="Q44" s="474"/>
      <c r="R44" s="474"/>
      <c r="S44" s="474"/>
    </row>
    <row r="45" ht="30" customHeight="1">
      <c r="A45" s="473" t="s">
        <v>17</v>
      </c>
    </row>
    <row r="46" spans="2:11" ht="20.25" customHeight="1">
      <c r="B46" s="472" t="s">
        <v>18</v>
      </c>
      <c r="C46" s="628" t="s">
        <v>40</v>
      </c>
      <c r="D46" s="628"/>
      <c r="I46" s="472" t="s">
        <v>19</v>
      </c>
      <c r="J46" s="629">
        <v>21</v>
      </c>
      <c r="K46" s="629"/>
    </row>
    <row r="47" spans="2:19" ht="20.25" customHeight="1">
      <c r="B47" s="472" t="s">
        <v>20</v>
      </c>
      <c r="C47" s="630" t="s">
        <v>48</v>
      </c>
      <c r="D47" s="630"/>
      <c r="I47" s="472" t="s">
        <v>21</v>
      </c>
      <c r="J47" s="631">
        <v>6</v>
      </c>
      <c r="K47" s="631"/>
      <c r="P47" s="472" t="s">
        <v>22</v>
      </c>
      <c r="Q47" s="621">
        <v>43317</v>
      </c>
      <c r="R47" s="622"/>
      <c r="S47" s="622"/>
    </row>
    <row r="48" ht="9.75" customHeight="1"/>
    <row r="49" spans="1:19" ht="15" customHeight="1">
      <c r="A49" s="592" t="s">
        <v>23</v>
      </c>
      <c r="B49" s="623"/>
      <c r="C49" s="623"/>
      <c r="D49" s="623"/>
      <c r="E49" s="623"/>
      <c r="F49" s="623"/>
      <c r="G49" s="623"/>
      <c r="H49" s="623"/>
      <c r="I49" s="623"/>
      <c r="J49" s="623"/>
      <c r="K49" s="623"/>
      <c r="L49" s="623"/>
      <c r="M49" s="623"/>
      <c r="N49" s="623"/>
      <c r="O49" s="623"/>
      <c r="P49" s="623"/>
      <c r="Q49" s="623"/>
      <c r="R49" s="623"/>
      <c r="S49" s="624"/>
    </row>
    <row r="50" spans="1:19" ht="90" customHeight="1">
      <c r="A50" s="625"/>
      <c r="B50" s="626"/>
      <c r="C50" s="626"/>
      <c r="D50" s="626"/>
      <c r="E50" s="626"/>
      <c r="F50" s="626"/>
      <c r="G50" s="626"/>
      <c r="H50" s="626"/>
      <c r="I50" s="626"/>
      <c r="J50" s="626"/>
      <c r="K50" s="626"/>
      <c r="L50" s="626"/>
      <c r="M50" s="626"/>
      <c r="N50" s="626"/>
      <c r="O50" s="626"/>
      <c r="P50" s="626"/>
      <c r="Q50" s="626"/>
      <c r="R50" s="626"/>
      <c r="S50" s="627"/>
    </row>
    <row r="51" ht="5.25" customHeight="1"/>
    <row r="52" spans="1:19" ht="15" customHeight="1">
      <c r="A52" s="618" t="s">
        <v>24</v>
      </c>
      <c r="B52" s="619"/>
      <c r="C52" s="619"/>
      <c r="D52" s="619"/>
      <c r="E52" s="619"/>
      <c r="F52" s="619"/>
      <c r="G52" s="619"/>
      <c r="H52" s="619"/>
      <c r="I52" s="619"/>
      <c r="J52" s="619"/>
      <c r="K52" s="619"/>
      <c r="L52" s="619"/>
      <c r="M52" s="619"/>
      <c r="N52" s="619"/>
      <c r="O52" s="619"/>
      <c r="P52" s="619"/>
      <c r="Q52" s="619"/>
      <c r="R52" s="619"/>
      <c r="S52" s="620"/>
    </row>
    <row r="53" spans="1:19" ht="6.75" customHeight="1">
      <c r="A53" s="471"/>
      <c r="B53" s="257"/>
      <c r="C53" s="257"/>
      <c r="D53" s="257"/>
      <c r="E53" s="257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469"/>
    </row>
    <row r="54" spans="1:19" ht="18" customHeight="1">
      <c r="A54" s="470" t="s">
        <v>3</v>
      </c>
      <c r="B54" s="257"/>
      <c r="C54" s="257"/>
      <c r="D54" s="257"/>
      <c r="E54" s="257"/>
      <c r="F54" s="257"/>
      <c r="G54" s="257"/>
      <c r="H54" s="257"/>
      <c r="I54" s="257"/>
      <c r="J54" s="257"/>
      <c r="K54" s="446" t="s">
        <v>4</v>
      </c>
      <c r="L54" s="257"/>
      <c r="M54" s="257"/>
      <c r="N54" s="257"/>
      <c r="O54" s="257"/>
      <c r="P54" s="257"/>
      <c r="Q54" s="257"/>
      <c r="R54" s="257"/>
      <c r="S54" s="469"/>
    </row>
    <row r="55" spans="1:19" ht="18" customHeight="1">
      <c r="A55" s="468"/>
      <c r="B55" s="465" t="s">
        <v>34</v>
      </c>
      <c r="C55" s="283"/>
      <c r="D55" s="466"/>
      <c r="E55" s="465" t="s">
        <v>35</v>
      </c>
      <c r="F55" s="283"/>
      <c r="G55" s="283"/>
      <c r="H55" s="283"/>
      <c r="I55" s="466"/>
      <c r="J55" s="283"/>
      <c r="K55" s="467"/>
      <c r="L55" s="465" t="s">
        <v>34</v>
      </c>
      <c r="M55" s="283"/>
      <c r="N55" s="466"/>
      <c r="O55" s="465" t="s">
        <v>35</v>
      </c>
      <c r="P55" s="283"/>
      <c r="Q55" s="283"/>
      <c r="R55" s="283"/>
      <c r="S55" s="284"/>
    </row>
    <row r="56" spans="1:19" ht="18" customHeight="1">
      <c r="A56" s="464" t="s">
        <v>360</v>
      </c>
      <c r="B56" s="461" t="s">
        <v>37</v>
      </c>
      <c r="C56" s="463"/>
      <c r="D56" s="462" t="s">
        <v>38</v>
      </c>
      <c r="E56" s="461" t="s">
        <v>37</v>
      </c>
      <c r="F56" s="460"/>
      <c r="G56" s="460"/>
      <c r="H56" s="459"/>
      <c r="I56" s="462" t="s">
        <v>38</v>
      </c>
      <c r="J56" s="460"/>
      <c r="K56" s="462" t="s">
        <v>360</v>
      </c>
      <c r="L56" s="461" t="s">
        <v>37</v>
      </c>
      <c r="M56" s="463"/>
      <c r="N56" s="462" t="s">
        <v>38</v>
      </c>
      <c r="O56" s="461" t="s">
        <v>37</v>
      </c>
      <c r="P56" s="460"/>
      <c r="Q56" s="460"/>
      <c r="R56" s="459"/>
      <c r="S56" s="458" t="s">
        <v>38</v>
      </c>
    </row>
    <row r="57" spans="1:19" ht="18" customHeight="1">
      <c r="A57" s="457"/>
      <c r="B57" s="578"/>
      <c r="C57" s="579"/>
      <c r="D57" s="455"/>
      <c r="E57" s="578"/>
      <c r="F57" s="580"/>
      <c r="G57" s="580"/>
      <c r="H57" s="579"/>
      <c r="I57" s="455"/>
      <c r="J57" s="257"/>
      <c r="K57" s="456"/>
      <c r="L57" s="578"/>
      <c r="M57" s="579"/>
      <c r="N57" s="455"/>
      <c r="O57" s="578"/>
      <c r="P57" s="580"/>
      <c r="Q57" s="580"/>
      <c r="R57" s="579"/>
      <c r="S57" s="454"/>
    </row>
    <row r="58" spans="1:19" ht="18" customHeight="1">
      <c r="A58" s="453"/>
      <c r="B58" s="581"/>
      <c r="C58" s="582"/>
      <c r="D58" s="451"/>
      <c r="E58" s="581"/>
      <c r="F58" s="583"/>
      <c r="G58" s="583"/>
      <c r="H58" s="582"/>
      <c r="I58" s="451"/>
      <c r="J58" s="257"/>
      <c r="K58" s="452"/>
      <c r="L58" s="581"/>
      <c r="M58" s="582"/>
      <c r="N58" s="451"/>
      <c r="O58" s="581"/>
      <c r="P58" s="583"/>
      <c r="Q58" s="583"/>
      <c r="R58" s="582"/>
      <c r="S58" s="450"/>
    </row>
    <row r="59" spans="1:19" ht="11.25" customHeight="1">
      <c r="A59" s="449"/>
      <c r="B59" s="448"/>
      <c r="C59" s="448"/>
      <c r="D59" s="448"/>
      <c r="E59" s="448"/>
      <c r="F59" s="448"/>
      <c r="G59" s="448"/>
      <c r="H59" s="448"/>
      <c r="I59" s="448"/>
      <c r="J59" s="448"/>
      <c r="K59" s="448"/>
      <c r="L59" s="448"/>
      <c r="M59" s="448"/>
      <c r="N59" s="448"/>
      <c r="O59" s="448"/>
      <c r="P59" s="448"/>
      <c r="Q59" s="448"/>
      <c r="R59" s="448"/>
      <c r="S59" s="447"/>
    </row>
    <row r="60" spans="1:19" ht="3.75" customHeight="1">
      <c r="A60" s="446"/>
      <c r="B60" s="257"/>
      <c r="C60" s="257"/>
      <c r="D60" s="257"/>
      <c r="E60" s="257"/>
      <c r="F60" s="257"/>
      <c r="G60" s="257"/>
      <c r="H60" s="257"/>
      <c r="I60" s="257"/>
      <c r="J60" s="257"/>
      <c r="K60" s="446"/>
      <c r="L60" s="257"/>
      <c r="M60" s="257"/>
      <c r="N60" s="257"/>
      <c r="O60" s="257"/>
      <c r="P60" s="257"/>
      <c r="Q60" s="257"/>
      <c r="R60" s="257"/>
      <c r="S60" s="257"/>
    </row>
    <row r="61" spans="1:19" ht="19.5" customHeight="1">
      <c r="A61" s="634" t="s">
        <v>25</v>
      </c>
      <c r="B61" s="593"/>
      <c r="C61" s="593"/>
      <c r="D61" s="593"/>
      <c r="E61" s="593"/>
      <c r="F61" s="593"/>
      <c r="G61" s="593"/>
      <c r="H61" s="593"/>
      <c r="I61" s="593"/>
      <c r="J61" s="593"/>
      <c r="K61" s="593"/>
      <c r="L61" s="593"/>
      <c r="M61" s="593"/>
      <c r="N61" s="593"/>
      <c r="O61" s="593"/>
      <c r="P61" s="593"/>
      <c r="Q61" s="593"/>
      <c r="R61" s="593"/>
      <c r="S61" s="635"/>
    </row>
    <row r="62" spans="1:19" ht="90" customHeight="1">
      <c r="A62" s="636"/>
      <c r="B62" s="637"/>
      <c r="C62" s="637"/>
      <c r="D62" s="637"/>
      <c r="E62" s="637"/>
      <c r="F62" s="637"/>
      <c r="G62" s="637"/>
      <c r="H62" s="637"/>
      <c r="I62" s="637"/>
      <c r="J62" s="637"/>
      <c r="K62" s="637"/>
      <c r="L62" s="637"/>
      <c r="M62" s="637"/>
      <c r="N62" s="637"/>
      <c r="O62" s="637"/>
      <c r="P62" s="637"/>
      <c r="Q62" s="637"/>
      <c r="R62" s="637"/>
      <c r="S62" s="638"/>
    </row>
    <row r="63" ht="5.25" customHeight="1"/>
    <row r="64" spans="1:19" ht="15" customHeight="1">
      <c r="A64" s="592" t="s">
        <v>26</v>
      </c>
      <c r="B64" s="623"/>
      <c r="C64" s="623"/>
      <c r="D64" s="623"/>
      <c r="E64" s="623"/>
      <c r="F64" s="623"/>
      <c r="G64" s="623"/>
      <c r="H64" s="623"/>
      <c r="I64" s="623"/>
      <c r="J64" s="623"/>
      <c r="K64" s="623"/>
      <c r="L64" s="623"/>
      <c r="M64" s="623"/>
      <c r="N64" s="623"/>
      <c r="O64" s="623"/>
      <c r="P64" s="623"/>
      <c r="Q64" s="623"/>
      <c r="R64" s="623"/>
      <c r="S64" s="624"/>
    </row>
    <row r="65" spans="1:19" ht="90" customHeight="1">
      <c r="A65" s="625"/>
      <c r="B65" s="626"/>
      <c r="C65" s="626"/>
      <c r="D65" s="626"/>
      <c r="E65" s="626"/>
      <c r="F65" s="626"/>
      <c r="G65" s="626"/>
      <c r="H65" s="626"/>
      <c r="I65" s="626"/>
      <c r="J65" s="626"/>
      <c r="K65" s="626"/>
      <c r="L65" s="626"/>
      <c r="M65" s="626"/>
      <c r="N65" s="626"/>
      <c r="O65" s="626"/>
      <c r="P65" s="626"/>
      <c r="Q65" s="626"/>
      <c r="R65" s="626"/>
      <c r="S65" s="627"/>
    </row>
    <row r="66" spans="1:8" ht="30" customHeight="1">
      <c r="A66" s="632" t="s">
        <v>27</v>
      </c>
      <c r="B66" s="632"/>
      <c r="C66" s="633"/>
      <c r="D66" s="633"/>
      <c r="E66" s="633"/>
      <c r="F66" s="633"/>
      <c r="G66" s="633"/>
      <c r="H66" s="633"/>
    </row>
    <row r="67" spans="11:16" ht="12.75">
      <c r="K67" s="442" t="s">
        <v>40</v>
      </c>
      <c r="L67" s="444" t="s">
        <v>359</v>
      </c>
      <c r="M67" s="445"/>
      <c r="N67" s="445"/>
      <c r="O67" s="444" t="s">
        <v>358</v>
      </c>
      <c r="P67" s="443"/>
    </row>
    <row r="68" spans="11:16" ht="12.75">
      <c r="K68" s="442" t="s">
        <v>42</v>
      </c>
      <c r="L68" s="444" t="s">
        <v>357</v>
      </c>
      <c r="M68" s="445"/>
      <c r="N68" s="445"/>
      <c r="O68" s="444" t="s">
        <v>70</v>
      </c>
      <c r="P68" s="443"/>
    </row>
    <row r="69" spans="11:16" ht="12.75">
      <c r="K69" s="442" t="s">
        <v>28</v>
      </c>
      <c r="L69" s="444" t="s">
        <v>356</v>
      </c>
      <c r="M69" s="445"/>
      <c r="N69" s="445"/>
      <c r="O69" s="444" t="s">
        <v>81</v>
      </c>
      <c r="P69" s="443"/>
    </row>
    <row r="70" spans="11:16" ht="12.75">
      <c r="K70" s="442" t="s">
        <v>43</v>
      </c>
      <c r="L70" s="444" t="s">
        <v>355</v>
      </c>
      <c r="M70" s="445"/>
      <c r="N70" s="445"/>
      <c r="O70" s="444" t="s">
        <v>266</v>
      </c>
      <c r="P70" s="443"/>
    </row>
    <row r="71" spans="11:16" ht="12.75">
      <c r="K71" s="442" t="s">
        <v>41</v>
      </c>
      <c r="L71" s="444" t="s">
        <v>354</v>
      </c>
      <c r="M71" s="445"/>
      <c r="N71" s="445"/>
      <c r="O71" s="444" t="s">
        <v>335</v>
      </c>
      <c r="P71" s="443"/>
    </row>
    <row r="72" spans="11:16" ht="12.75">
      <c r="K72" s="442" t="s">
        <v>44</v>
      </c>
      <c r="L72" s="444" t="s">
        <v>353</v>
      </c>
      <c r="M72" s="445"/>
      <c r="N72" s="445"/>
      <c r="O72" s="444" t="s">
        <v>74</v>
      </c>
      <c r="P72" s="443"/>
    </row>
    <row r="73" spans="11:16" ht="12.75">
      <c r="K73" s="442" t="s">
        <v>45</v>
      </c>
      <c r="L73" s="444" t="s">
        <v>352</v>
      </c>
      <c r="M73" s="445"/>
      <c r="N73" s="445"/>
      <c r="O73" s="444" t="s">
        <v>339</v>
      </c>
      <c r="P73" s="443"/>
    </row>
    <row r="74" spans="11:16" ht="12.75">
      <c r="K74" s="442" t="s">
        <v>46</v>
      </c>
      <c r="L74" s="444" t="s">
        <v>351</v>
      </c>
      <c r="M74" s="445"/>
      <c r="N74" s="445"/>
      <c r="O74" s="444" t="s">
        <v>82</v>
      </c>
      <c r="P74" s="443"/>
    </row>
    <row r="75" spans="11:16" ht="12.75">
      <c r="K75" s="442" t="s">
        <v>47</v>
      </c>
      <c r="L75" s="444" t="s">
        <v>350</v>
      </c>
      <c r="M75" s="445"/>
      <c r="N75" s="445"/>
      <c r="O75" s="444" t="s">
        <v>316</v>
      </c>
      <c r="P75" s="443"/>
    </row>
    <row r="76" spans="11:16" ht="12.75">
      <c r="K76" s="442" t="s">
        <v>40</v>
      </c>
      <c r="L76" s="444" t="s">
        <v>349</v>
      </c>
      <c r="M76" s="445"/>
      <c r="N76" s="445"/>
      <c r="O76" s="444" t="s">
        <v>76</v>
      </c>
      <c r="P76" s="443"/>
    </row>
    <row r="77" spans="11:16" ht="12.75">
      <c r="K77" s="442" t="s">
        <v>49</v>
      </c>
      <c r="L77" s="444" t="s">
        <v>348</v>
      </c>
      <c r="M77" s="445"/>
      <c r="N77" s="445"/>
      <c r="O77" s="444" t="s">
        <v>324</v>
      </c>
      <c r="P77" s="443"/>
    </row>
    <row r="78" spans="11:16" ht="12.75">
      <c r="K78" s="442" t="s">
        <v>50</v>
      </c>
      <c r="L78" s="444" t="s">
        <v>347</v>
      </c>
      <c r="M78" s="445"/>
      <c r="N78" s="445"/>
      <c r="O78" s="444" t="s">
        <v>339</v>
      </c>
      <c r="P78" s="443"/>
    </row>
    <row r="79" spans="11:16" ht="12.75">
      <c r="K79" s="442" t="s">
        <v>48</v>
      </c>
      <c r="L79" s="444" t="s">
        <v>346</v>
      </c>
      <c r="M79" s="445"/>
      <c r="N79" s="445"/>
      <c r="O79" s="444" t="s">
        <v>345</v>
      </c>
      <c r="P79" s="443"/>
    </row>
    <row r="80" spans="11:16" ht="12.75">
      <c r="K80" s="442" t="s">
        <v>52</v>
      </c>
      <c r="L80" s="444" t="s">
        <v>344</v>
      </c>
      <c r="M80" s="445"/>
      <c r="N80" s="445"/>
      <c r="O80" s="444" t="s">
        <v>80</v>
      </c>
      <c r="P80" s="443"/>
    </row>
    <row r="81" spans="11:16" ht="12.75">
      <c r="K81" s="442" t="s">
        <v>53</v>
      </c>
      <c r="L81" s="444" t="s">
        <v>343</v>
      </c>
      <c r="M81" s="445"/>
      <c r="N81" s="445"/>
      <c r="O81" s="444" t="s">
        <v>78</v>
      </c>
      <c r="P81" s="443"/>
    </row>
    <row r="82" spans="11:16" ht="12.75">
      <c r="K82" s="442" t="s">
        <v>54</v>
      </c>
      <c r="L82" s="444" t="s">
        <v>342</v>
      </c>
      <c r="M82" s="445"/>
      <c r="N82" s="445"/>
      <c r="O82" s="444" t="s">
        <v>318</v>
      </c>
      <c r="P82" s="443"/>
    </row>
    <row r="83" spans="11:16" ht="12.75">
      <c r="K83" s="442" t="s">
        <v>55</v>
      </c>
      <c r="L83" s="4"/>
      <c r="M83" s="4"/>
      <c r="N83" s="4"/>
      <c r="O83" s="444"/>
      <c r="P83" s="443"/>
    </row>
    <row r="84" spans="11:16" ht="12.75">
      <c r="K84" s="442" t="s">
        <v>56</v>
      </c>
      <c r="L84" s="4"/>
      <c r="M84" s="4"/>
      <c r="N84" s="4"/>
      <c r="O84" s="444"/>
      <c r="P84" s="443"/>
    </row>
    <row r="85" spans="11:16" ht="12.75">
      <c r="K85" s="442" t="s">
        <v>57</v>
      </c>
      <c r="L85" s="4"/>
      <c r="M85" s="4"/>
      <c r="N85" s="4"/>
      <c r="O85" s="444"/>
      <c r="P85" s="443"/>
    </row>
    <row r="86" spans="11:16" ht="12.75">
      <c r="K86" s="442" t="s">
        <v>58</v>
      </c>
      <c r="L86" s="4"/>
      <c r="M86" s="4"/>
      <c r="N86" s="4"/>
      <c r="O86" s="444"/>
      <c r="P86" s="443"/>
    </row>
    <row r="87" spans="11:16" ht="12.75">
      <c r="K87" s="442" t="s">
        <v>59</v>
      </c>
      <c r="L87" s="4"/>
      <c r="M87" s="4"/>
      <c r="N87" s="4"/>
      <c r="O87" s="444"/>
      <c r="P87" s="443"/>
    </row>
    <row r="88" spans="11:16" ht="12.75">
      <c r="K88" s="442" t="s">
        <v>60</v>
      </c>
      <c r="L88" s="4"/>
      <c r="M88" s="4"/>
      <c r="N88" s="4"/>
      <c r="O88" s="4"/>
      <c r="P88" s="4"/>
    </row>
    <row r="89" spans="11:16" ht="12.75">
      <c r="K89" s="442" t="s">
        <v>61</v>
      </c>
      <c r="L89" s="4"/>
      <c r="M89" s="4"/>
      <c r="N89" s="4"/>
      <c r="O89" s="4"/>
      <c r="P89" s="4"/>
    </row>
    <row r="90" spans="11:16" ht="12.75">
      <c r="K90" s="442" t="s">
        <v>62</v>
      </c>
      <c r="L90" s="4"/>
      <c r="M90" s="4"/>
      <c r="N90" s="4"/>
      <c r="O90" s="4"/>
      <c r="P90" s="4"/>
    </row>
    <row r="91" spans="11:16" ht="12.75">
      <c r="K91" s="442" t="s">
        <v>63</v>
      </c>
      <c r="L91" s="4"/>
      <c r="M91" s="4"/>
      <c r="N91" s="4"/>
      <c r="O91" s="4"/>
      <c r="P91" s="4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66:B66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S36:S37"/>
    <mergeCell ref="S26:S27"/>
    <mergeCell ref="I26:I27"/>
    <mergeCell ref="I36:I37"/>
    <mergeCell ref="K37:L37"/>
    <mergeCell ref="K30:L31"/>
    <mergeCell ref="K32:L32"/>
    <mergeCell ref="K35:L36"/>
    <mergeCell ref="I31:I32"/>
    <mergeCell ref="S31:S32"/>
    <mergeCell ref="S16:S17"/>
    <mergeCell ref="S21:S22"/>
    <mergeCell ref="K33:L34"/>
    <mergeCell ref="K28:L29"/>
    <mergeCell ref="K27:L27"/>
    <mergeCell ref="K22:L22"/>
    <mergeCell ref="K23:L24"/>
    <mergeCell ref="M5:M6"/>
    <mergeCell ref="S11:S12"/>
    <mergeCell ref="I11:I12"/>
    <mergeCell ref="K25:L26"/>
    <mergeCell ref="K15:L16"/>
    <mergeCell ref="K17:L17"/>
    <mergeCell ref="I21:I22"/>
    <mergeCell ref="I16:I17"/>
    <mergeCell ref="K18:L19"/>
    <mergeCell ref="K20:L21"/>
    <mergeCell ref="C5:C6"/>
    <mergeCell ref="L1:N1"/>
    <mergeCell ref="O1:P1"/>
    <mergeCell ref="Q1:S1"/>
    <mergeCell ref="B3:I3"/>
    <mergeCell ref="B1:C2"/>
    <mergeCell ref="D1:I1"/>
    <mergeCell ref="L3:S3"/>
    <mergeCell ref="N5:Q5"/>
    <mergeCell ref="D5:G5"/>
    <mergeCell ref="A6:B6"/>
    <mergeCell ref="K13:L14"/>
    <mergeCell ref="K12:L12"/>
    <mergeCell ref="A5:B5"/>
    <mergeCell ref="K5:L5"/>
    <mergeCell ref="K6:L6"/>
    <mergeCell ref="K8:L9"/>
    <mergeCell ref="K10:L11"/>
    <mergeCell ref="A10:B11"/>
    <mergeCell ref="A12:B12"/>
    <mergeCell ref="M42:O42"/>
    <mergeCell ref="C43:H43"/>
    <mergeCell ref="L43:M43"/>
    <mergeCell ref="G41:H41"/>
    <mergeCell ref="C41:E41"/>
    <mergeCell ref="C42:E42"/>
    <mergeCell ref="P43:S43"/>
    <mergeCell ref="B57:C57"/>
    <mergeCell ref="E57:H57"/>
    <mergeCell ref="L57:M57"/>
    <mergeCell ref="O57:R57"/>
    <mergeCell ref="B58:C58"/>
    <mergeCell ref="E58:H58"/>
    <mergeCell ref="L58:M58"/>
    <mergeCell ref="O58:R58"/>
    <mergeCell ref="A8:B9"/>
    <mergeCell ref="A20:B21"/>
    <mergeCell ref="A25:B26"/>
    <mergeCell ref="A23:B24"/>
    <mergeCell ref="A18:B19"/>
    <mergeCell ref="A13:B14"/>
    <mergeCell ref="A37:B37"/>
    <mergeCell ref="A15:B16"/>
    <mergeCell ref="A17:B17"/>
    <mergeCell ref="A22:B22"/>
    <mergeCell ref="A35:B36"/>
    <mergeCell ref="A33:B34"/>
    <mergeCell ref="A32:B32"/>
    <mergeCell ref="A30:B31"/>
    <mergeCell ref="A28:B29"/>
    <mergeCell ref="A27:B27"/>
  </mergeCells>
  <dataValidations count="6">
    <dataValidation type="list" allowBlank="1" showInputMessage="1" showErrorMessage="1" prompt="Vyber dráhu" sqref="L1:N1">
      <formula1>$O$67:$O$87</formula1>
    </dataValidation>
    <dataValidation type="list" allowBlank="1" showInputMessage="1" showErrorMessage="1" sqref="B3:I3 L3:S3">
      <formula1>$L$67:$L$82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90" zoomScaleNormal="90" zoomScaleSheetLayoutView="80" zoomScalePageLayoutView="0" workbookViewId="0" topLeftCell="A1">
      <selection activeCell="Q34" sqref="Q34"/>
    </sheetView>
  </sheetViews>
  <sheetFormatPr defaultColWidth="9.00390625" defaultRowHeight="12.75"/>
  <cols>
    <col min="1" max="1" width="10.75390625" style="285" customWidth="1"/>
    <col min="2" max="2" width="15.75390625" style="285" customWidth="1"/>
    <col min="3" max="3" width="5.75390625" style="285" customWidth="1"/>
    <col min="4" max="5" width="6.75390625" style="285" customWidth="1"/>
    <col min="6" max="6" width="4.75390625" style="285" customWidth="1"/>
    <col min="7" max="7" width="6.75390625" style="285" customWidth="1"/>
    <col min="8" max="8" width="5.75390625" style="285" customWidth="1"/>
    <col min="9" max="9" width="6.75390625" style="285" customWidth="1"/>
    <col min="10" max="10" width="1.75390625" style="285" customWidth="1"/>
    <col min="11" max="11" width="10.75390625" style="285" customWidth="1"/>
    <col min="12" max="12" width="15.75390625" style="285" customWidth="1"/>
    <col min="13" max="13" width="5.75390625" style="285" customWidth="1"/>
    <col min="14" max="15" width="6.75390625" style="285" customWidth="1"/>
    <col min="16" max="16" width="4.75390625" style="285" customWidth="1"/>
    <col min="17" max="17" width="6.75390625" style="285" customWidth="1"/>
    <col min="18" max="18" width="5.75390625" style="285" customWidth="1"/>
    <col min="19" max="19" width="6.75390625" style="285" customWidth="1"/>
    <col min="20" max="16384" width="9.125" style="285" customWidth="1"/>
  </cols>
  <sheetData>
    <row r="1" spans="1:19" ht="27.75" customHeight="1">
      <c r="A1" s="359" t="s">
        <v>317</v>
      </c>
      <c r="B1" s="358"/>
      <c r="C1" s="358"/>
      <c r="D1" s="643" t="s">
        <v>0</v>
      </c>
      <c r="E1" s="643"/>
      <c r="F1" s="643"/>
      <c r="G1" s="643"/>
      <c r="H1" s="643"/>
      <c r="I1" s="643"/>
      <c r="K1" s="357" t="s">
        <v>1</v>
      </c>
      <c r="L1" s="644" t="s">
        <v>316</v>
      </c>
      <c r="M1" s="644"/>
      <c r="N1" s="644"/>
      <c r="O1" s="645" t="s">
        <v>2</v>
      </c>
      <c r="P1" s="645"/>
      <c r="Q1" s="646">
        <f ca="1">TODAY()</f>
        <v>42273</v>
      </c>
      <c r="R1" s="646"/>
      <c r="S1" s="646"/>
    </row>
    <row r="2" spans="1:8" ht="13.5" thickBot="1">
      <c r="A2" s="649" t="s">
        <v>315</v>
      </c>
      <c r="B2" s="649"/>
      <c r="C2" s="649"/>
      <c r="D2" s="649"/>
      <c r="E2" s="649"/>
      <c r="F2" s="649"/>
      <c r="G2" s="649"/>
      <c r="H2" s="649"/>
    </row>
    <row r="3" spans="1:19" ht="19.5" customHeight="1" thickBot="1">
      <c r="A3" s="356" t="s">
        <v>3</v>
      </c>
      <c r="B3" s="650" t="s">
        <v>314</v>
      </c>
      <c r="C3" s="650"/>
      <c r="D3" s="650"/>
      <c r="E3" s="650"/>
      <c r="F3" s="650"/>
      <c r="G3" s="650"/>
      <c r="H3" s="650"/>
      <c r="I3" s="650"/>
      <c r="K3" s="356" t="s">
        <v>4</v>
      </c>
      <c r="L3" s="650" t="s">
        <v>313</v>
      </c>
      <c r="M3" s="650"/>
      <c r="N3" s="650"/>
      <c r="O3" s="650"/>
      <c r="P3" s="650"/>
      <c r="Q3" s="650"/>
      <c r="R3" s="650"/>
      <c r="S3" s="650"/>
    </row>
    <row r="4" ht="4.5" customHeight="1" thickBot="1"/>
    <row r="5" spans="1:19" ht="12.75" customHeight="1" thickBot="1">
      <c r="A5" s="640" t="s">
        <v>5</v>
      </c>
      <c r="B5" s="640"/>
      <c r="C5" s="641" t="s">
        <v>6</v>
      </c>
      <c r="D5" s="642" t="s">
        <v>7</v>
      </c>
      <c r="E5" s="642"/>
      <c r="F5" s="642"/>
      <c r="G5" s="642"/>
      <c r="H5" s="639" t="s">
        <v>8</v>
      </c>
      <c r="I5" s="639"/>
      <c r="K5" s="640" t="s">
        <v>5</v>
      </c>
      <c r="L5" s="640"/>
      <c r="M5" s="641" t="s">
        <v>6</v>
      </c>
      <c r="N5" s="642" t="s">
        <v>7</v>
      </c>
      <c r="O5" s="642"/>
      <c r="P5" s="642"/>
      <c r="Q5" s="642"/>
      <c r="R5" s="639" t="s">
        <v>8</v>
      </c>
      <c r="S5" s="639"/>
    </row>
    <row r="6" spans="1:19" ht="12.75" customHeight="1" thickBot="1">
      <c r="A6" s="647" t="s">
        <v>9</v>
      </c>
      <c r="B6" s="647"/>
      <c r="C6" s="641"/>
      <c r="D6" s="355" t="s">
        <v>10</v>
      </c>
      <c r="E6" s="354" t="s">
        <v>11</v>
      </c>
      <c r="F6" s="354" t="s">
        <v>12</v>
      </c>
      <c r="G6" s="353" t="s">
        <v>13</v>
      </c>
      <c r="H6" s="352" t="s">
        <v>312</v>
      </c>
      <c r="I6" s="351" t="s">
        <v>14</v>
      </c>
      <c r="K6" s="647" t="s">
        <v>9</v>
      </c>
      <c r="L6" s="647"/>
      <c r="M6" s="641"/>
      <c r="N6" s="355" t="s">
        <v>10</v>
      </c>
      <c r="O6" s="354" t="s">
        <v>11</v>
      </c>
      <c r="P6" s="354" t="s">
        <v>12</v>
      </c>
      <c r="Q6" s="353" t="s">
        <v>13</v>
      </c>
      <c r="R6" s="352" t="s">
        <v>312</v>
      </c>
      <c r="S6" s="351" t="s">
        <v>14</v>
      </c>
    </row>
    <row r="7" spans="1:12" ht="4.5" customHeight="1" thickBot="1">
      <c r="A7" s="350"/>
      <c r="B7" s="350"/>
      <c r="K7" s="350"/>
      <c r="L7" s="350"/>
    </row>
    <row r="8" spans="1:19" ht="12.75" customHeight="1" thickBot="1">
      <c r="A8" s="648" t="s">
        <v>180</v>
      </c>
      <c r="B8" s="648"/>
      <c r="C8" s="349">
        <v>1</v>
      </c>
      <c r="D8" s="348">
        <v>125</v>
      </c>
      <c r="E8" s="347">
        <v>45</v>
      </c>
      <c r="F8" s="347">
        <v>8</v>
      </c>
      <c r="G8" s="346">
        <f>IF(AND(ISBLANK(D8),ISBLANK(E8),ISBLANK(N8),ISBLANK(O8)),"",D8+E8)</f>
        <v>170</v>
      </c>
      <c r="H8" s="345" t="s">
        <v>307</v>
      </c>
      <c r="I8" s="339"/>
      <c r="K8" s="648" t="s">
        <v>311</v>
      </c>
      <c r="L8" s="648"/>
      <c r="M8" s="349">
        <v>1</v>
      </c>
      <c r="N8" s="348">
        <v>138</v>
      </c>
      <c r="O8" s="347">
        <v>60</v>
      </c>
      <c r="P8" s="347">
        <v>4</v>
      </c>
      <c r="Q8" s="346">
        <f>IF(AND(ISBLANK(D8),ISBLANK(E8),ISBLANK(N8),ISBLANK(O8)),"",N8+O8)</f>
        <v>198</v>
      </c>
      <c r="R8" s="345" t="s">
        <v>307</v>
      </c>
      <c r="S8" s="339"/>
    </row>
    <row r="9" spans="1:19" ht="12.75" customHeight="1">
      <c r="A9" s="648"/>
      <c r="B9" s="648"/>
      <c r="C9" s="344">
        <v>2</v>
      </c>
      <c r="D9" s="343">
        <v>145</v>
      </c>
      <c r="E9" s="342">
        <v>35</v>
      </c>
      <c r="F9" s="342">
        <v>8</v>
      </c>
      <c r="G9" s="341">
        <f>IF(AND(ISBLANK(D9),ISBLANK(E9),ISBLANK(N9),ISBLANK(O9)),"",D9+E9)</f>
        <v>180</v>
      </c>
      <c r="H9" s="340" t="s">
        <v>307</v>
      </c>
      <c r="I9" s="339"/>
      <c r="K9" s="648"/>
      <c r="L9" s="648"/>
      <c r="M9" s="344">
        <v>2</v>
      </c>
      <c r="N9" s="343">
        <v>136</v>
      </c>
      <c r="O9" s="342">
        <v>52</v>
      </c>
      <c r="P9" s="342">
        <v>6</v>
      </c>
      <c r="Q9" s="341">
        <f>IF(AND(ISBLANK(D9),ISBLANK(E9),ISBLANK(N9),ISBLANK(O9)),"",N9+O9)</f>
        <v>188</v>
      </c>
      <c r="R9" s="340" t="s">
        <v>307</v>
      </c>
      <c r="S9" s="339"/>
    </row>
    <row r="10" spans="1:19" ht="12.75" customHeight="1" thickBot="1">
      <c r="A10" s="651" t="s">
        <v>110</v>
      </c>
      <c r="B10" s="651"/>
      <c r="C10" s="344">
        <v>3</v>
      </c>
      <c r="D10" s="343"/>
      <c r="E10" s="342"/>
      <c r="F10" s="342"/>
      <c r="G10" s="341">
        <f>IF(AND(ISBLANK(D10),ISBLANK(E10),ISBLANK(N10),ISBLANK(O10)),"",D10+E10)</f>
      </c>
      <c r="H10" s="340" t="s">
        <v>307</v>
      </c>
      <c r="I10" s="339"/>
      <c r="K10" s="651" t="s">
        <v>106</v>
      </c>
      <c r="L10" s="651"/>
      <c r="M10" s="344">
        <v>3</v>
      </c>
      <c r="N10" s="343"/>
      <c r="O10" s="342"/>
      <c r="P10" s="342"/>
      <c r="Q10" s="341">
        <f>IF(AND(ISBLANK(D10),ISBLANK(E10),ISBLANK(N10),ISBLANK(O10)),"",N10+O10)</f>
      </c>
      <c r="R10" s="340" t="s">
        <v>307</v>
      </c>
      <c r="S10" s="339"/>
    </row>
    <row r="11" spans="1:19" ht="12.75" customHeight="1" thickBot="1">
      <c r="A11" s="651"/>
      <c r="B11" s="651"/>
      <c r="C11" s="338">
        <v>4</v>
      </c>
      <c r="D11" s="337"/>
      <c r="E11" s="336"/>
      <c r="F11" s="336"/>
      <c r="G11" s="335">
        <f>IF(AND(ISBLANK(D11),ISBLANK(E11),ISBLANK(N11),ISBLANK(O11)),"",D11+E11)</f>
      </c>
      <c r="H11" s="334" t="s">
        <v>307</v>
      </c>
      <c r="I11" s="652">
        <f>IF(AND(ISNUMBER(G12),ISNUMBER(Q12)),IF(G12&gt;Q12,2,IF(G12=Q12,1,0)),"")</f>
        <v>0</v>
      </c>
      <c r="K11" s="651"/>
      <c r="L11" s="651"/>
      <c r="M11" s="338">
        <v>4</v>
      </c>
      <c r="N11" s="337"/>
      <c r="O11" s="336"/>
      <c r="P11" s="336"/>
      <c r="Q11" s="335">
        <f>IF(AND(ISBLANK(D11),ISBLANK(E11),ISBLANK(N11),ISBLANK(O11)),"",N11+O11)</f>
      </c>
      <c r="R11" s="334" t="s">
        <v>307</v>
      </c>
      <c r="S11" s="652">
        <f>IF(AND(ISNUMBER(G12),ISNUMBER(Q12)),IF(Q12&gt;G12,2,IF(G12=Q12,1,0)),"")</f>
        <v>2</v>
      </c>
    </row>
    <row r="12" spans="1:19" ht="15.75" customHeight="1" thickBot="1">
      <c r="A12" s="653">
        <v>14188</v>
      </c>
      <c r="B12" s="653"/>
      <c r="C12" s="333" t="s">
        <v>13</v>
      </c>
      <c r="D12" s="332">
        <f>IF(OR(ISNUMBER(G8),ISNUMBER(G9),ISNUMBER(G10),ISNUMBER(G11)),SUM(D8:D11),"")</f>
        <v>270</v>
      </c>
      <c r="E12" s="331">
        <f>IF(OR(ISNUMBER(G8),ISNUMBER(G9),ISNUMBER(G10),ISNUMBER(G11)),SUM(E8:E11),"")</f>
        <v>80</v>
      </c>
      <c r="F12" s="331">
        <f>IF(OR(ISNUMBER(G8),ISNUMBER(G9),ISNUMBER(G10),ISNUMBER(G11)),SUM(F8:F11),"")</f>
        <v>16</v>
      </c>
      <c r="G12" s="330">
        <f>IF(OR(ISNUMBER(G8),ISNUMBER(G9),ISNUMBER(G10),ISNUMBER(G11)),SUM(G8:G11),"")</f>
        <v>350</v>
      </c>
      <c r="H12" s="334" t="s">
        <v>307</v>
      </c>
      <c r="I12" s="652"/>
      <c r="K12" s="653">
        <v>20395</v>
      </c>
      <c r="L12" s="653"/>
      <c r="M12" s="333" t="s">
        <v>13</v>
      </c>
      <c r="N12" s="332">
        <f>IF(OR(ISNUMBER(Q8),ISNUMBER(Q9),ISNUMBER(Q10),ISNUMBER(Q11)),SUM(N8:N11),"")</f>
        <v>274</v>
      </c>
      <c r="O12" s="331">
        <f>IF(OR(ISNUMBER(Q8),ISNUMBER(Q9),ISNUMBER(Q10),ISNUMBER(Q11)),SUM(O8:O11),"")</f>
        <v>112</v>
      </c>
      <c r="P12" s="331">
        <f>IF(OR(ISNUMBER(Q8),ISNUMBER(Q9),ISNUMBER(Q10),ISNUMBER(Q11)),SUM(P8:P11),"")</f>
        <v>10</v>
      </c>
      <c r="Q12" s="330">
        <f>IF(OR(ISNUMBER(Q8),ISNUMBER(Q9),ISNUMBER(Q10),ISNUMBER(Q11)),SUM(Q8:Q11),"")</f>
        <v>386</v>
      </c>
      <c r="R12" s="334" t="s">
        <v>307</v>
      </c>
      <c r="S12" s="652"/>
    </row>
    <row r="13" spans="1:19" ht="12.75" customHeight="1" thickBot="1">
      <c r="A13" s="648" t="s">
        <v>181</v>
      </c>
      <c r="B13" s="648"/>
      <c r="C13" s="349">
        <v>1</v>
      </c>
      <c r="D13" s="348">
        <v>137</v>
      </c>
      <c r="E13" s="347">
        <v>61</v>
      </c>
      <c r="F13" s="347">
        <v>5</v>
      </c>
      <c r="G13" s="346">
        <f>IF(AND(ISBLANK(D13),ISBLANK(E13),ISBLANK(N13),ISBLANK(O13)),"",D13+E13)</f>
        <v>198</v>
      </c>
      <c r="H13" s="345" t="s">
        <v>307</v>
      </c>
      <c r="I13" s="339"/>
      <c r="K13" s="648" t="s">
        <v>310</v>
      </c>
      <c r="L13" s="648"/>
      <c r="M13" s="349">
        <v>1</v>
      </c>
      <c r="N13" s="348">
        <v>126</v>
      </c>
      <c r="O13" s="347">
        <v>54</v>
      </c>
      <c r="P13" s="347">
        <v>5</v>
      </c>
      <c r="Q13" s="346">
        <f>IF(AND(ISBLANK(D13),ISBLANK(E13),ISBLANK(N13),ISBLANK(O13)),"",N13+O13)</f>
        <v>180</v>
      </c>
      <c r="R13" s="345" t="s">
        <v>307</v>
      </c>
      <c r="S13" s="339"/>
    </row>
    <row r="14" spans="1:19" ht="12.75" customHeight="1">
      <c r="A14" s="648"/>
      <c r="B14" s="648"/>
      <c r="C14" s="344">
        <v>2</v>
      </c>
      <c r="D14" s="343">
        <v>148</v>
      </c>
      <c r="E14" s="342">
        <v>43</v>
      </c>
      <c r="F14" s="342">
        <v>5</v>
      </c>
      <c r="G14" s="341">
        <f>IF(AND(ISBLANK(D14),ISBLANK(E14),ISBLANK(N14),ISBLANK(O14)),"",D14+E14)</f>
        <v>191</v>
      </c>
      <c r="H14" s="340" t="s">
        <v>307</v>
      </c>
      <c r="I14" s="339"/>
      <c r="K14" s="648"/>
      <c r="L14" s="648"/>
      <c r="M14" s="344">
        <v>2</v>
      </c>
      <c r="N14" s="343">
        <v>119</v>
      </c>
      <c r="O14" s="342">
        <v>63</v>
      </c>
      <c r="P14" s="342">
        <v>6</v>
      </c>
      <c r="Q14" s="341">
        <f>IF(AND(ISBLANK(D14),ISBLANK(E14),ISBLANK(N14),ISBLANK(O14)),"",N14+O14)</f>
        <v>182</v>
      </c>
      <c r="R14" s="340" t="s">
        <v>307</v>
      </c>
      <c r="S14" s="339"/>
    </row>
    <row r="15" spans="1:19" ht="12.75" customHeight="1" thickBot="1">
      <c r="A15" s="651" t="s">
        <v>99</v>
      </c>
      <c r="B15" s="651"/>
      <c r="C15" s="344">
        <v>3</v>
      </c>
      <c r="D15" s="343"/>
      <c r="E15" s="342"/>
      <c r="F15" s="342"/>
      <c r="G15" s="341">
        <f>IF(AND(ISBLANK(D15),ISBLANK(E15),ISBLANK(N15),ISBLANK(O15)),"",D15+E15)</f>
      </c>
      <c r="H15" s="340" t="s">
        <v>307</v>
      </c>
      <c r="I15" s="339"/>
      <c r="K15" s="651" t="s">
        <v>96</v>
      </c>
      <c r="L15" s="651"/>
      <c r="M15" s="344">
        <v>3</v>
      </c>
      <c r="N15" s="343"/>
      <c r="O15" s="342"/>
      <c r="P15" s="342"/>
      <c r="Q15" s="341">
        <f>IF(AND(ISBLANK(D15),ISBLANK(E15),ISBLANK(N15),ISBLANK(O15)),"",N15+O15)</f>
      </c>
      <c r="R15" s="340" t="s">
        <v>307</v>
      </c>
      <c r="S15" s="339"/>
    </row>
    <row r="16" spans="1:19" ht="12.75" customHeight="1" thickBot="1">
      <c r="A16" s="651"/>
      <c r="B16" s="651"/>
      <c r="C16" s="338">
        <v>4</v>
      </c>
      <c r="D16" s="337"/>
      <c r="E16" s="336"/>
      <c r="F16" s="336"/>
      <c r="G16" s="335">
        <f>IF(AND(ISBLANK(D16),ISBLANK(E16),ISBLANK(N16),ISBLANK(O16)),"",D16+E16)</f>
      </c>
      <c r="H16" s="334" t="s">
        <v>307</v>
      </c>
      <c r="I16" s="652">
        <f>IF(AND(ISNUMBER(G17),ISNUMBER(Q17)),IF(G17&gt;Q17,2,IF(G17=Q17,1,0)),"")</f>
        <v>2</v>
      </c>
      <c r="K16" s="651"/>
      <c r="L16" s="651"/>
      <c r="M16" s="338">
        <v>4</v>
      </c>
      <c r="N16" s="337"/>
      <c r="O16" s="336"/>
      <c r="P16" s="336"/>
      <c r="Q16" s="335">
        <f>IF(AND(ISBLANK(D16),ISBLANK(E16),ISBLANK(N16),ISBLANK(O16)),"",N16+O16)</f>
      </c>
      <c r="R16" s="334" t="s">
        <v>307</v>
      </c>
      <c r="S16" s="652">
        <f>IF(AND(ISNUMBER(G17),ISNUMBER(Q17)),IF(Q17&gt;G17,2,IF(G17=Q17,1,0)),"")</f>
        <v>0</v>
      </c>
    </row>
    <row r="17" spans="1:19" ht="15.75" customHeight="1" thickBot="1">
      <c r="A17" s="653">
        <v>14196</v>
      </c>
      <c r="B17" s="653"/>
      <c r="C17" s="333" t="s">
        <v>13</v>
      </c>
      <c r="D17" s="332">
        <f>IF(OR(ISNUMBER(G13),ISNUMBER(G14),ISNUMBER(G15),ISNUMBER(G16)),SUM(D13:D16),"")</f>
        <v>285</v>
      </c>
      <c r="E17" s="331">
        <f>IF(OR(ISNUMBER(G13),ISNUMBER(G14),ISNUMBER(G15),ISNUMBER(G16)),SUM(E13:E16),"")</f>
        <v>104</v>
      </c>
      <c r="F17" s="331">
        <f>IF(OR(ISNUMBER(G13),ISNUMBER(G14),ISNUMBER(G15),ISNUMBER(G16)),SUM(F13:F16),"")</f>
        <v>10</v>
      </c>
      <c r="G17" s="330">
        <f>IF(OR(ISNUMBER(G13),ISNUMBER(G14),ISNUMBER(G15),ISNUMBER(G16)),SUM(G13:G16),"")</f>
        <v>389</v>
      </c>
      <c r="H17" s="334" t="s">
        <v>307</v>
      </c>
      <c r="I17" s="652"/>
      <c r="K17" s="653">
        <v>13850</v>
      </c>
      <c r="L17" s="653"/>
      <c r="M17" s="333" t="s">
        <v>13</v>
      </c>
      <c r="N17" s="332">
        <f>IF(OR(ISNUMBER(Q13),ISNUMBER(Q14),ISNUMBER(Q15),ISNUMBER(Q16)),SUM(N13:N16),"")</f>
        <v>245</v>
      </c>
      <c r="O17" s="331">
        <f>IF(OR(ISNUMBER(Q13),ISNUMBER(Q14),ISNUMBER(Q15),ISNUMBER(Q16)),SUM(O13:O16),"")</f>
        <v>117</v>
      </c>
      <c r="P17" s="331">
        <f>IF(OR(ISNUMBER(Q13),ISNUMBER(Q14),ISNUMBER(Q15),ISNUMBER(Q16)),SUM(P13:P16),"")</f>
        <v>11</v>
      </c>
      <c r="Q17" s="330">
        <f>IF(OR(ISNUMBER(Q13),ISNUMBER(Q14),ISNUMBER(Q15),ISNUMBER(Q16)),SUM(Q13:Q16),"")</f>
        <v>362</v>
      </c>
      <c r="R17" s="334" t="s">
        <v>307</v>
      </c>
      <c r="S17" s="652"/>
    </row>
    <row r="18" spans="1:19" ht="12.75" customHeight="1" thickBot="1">
      <c r="A18" s="648" t="s">
        <v>187</v>
      </c>
      <c r="B18" s="648"/>
      <c r="C18" s="349">
        <v>1</v>
      </c>
      <c r="D18" s="348">
        <v>121</v>
      </c>
      <c r="E18" s="347">
        <v>33</v>
      </c>
      <c r="F18" s="347">
        <v>10</v>
      </c>
      <c r="G18" s="346">
        <f>IF(AND(ISBLANK(D18),ISBLANK(E18),ISBLANK(N18),ISBLANK(O18)),"",D18+E18)</f>
        <v>154</v>
      </c>
      <c r="H18" s="345" t="s">
        <v>307</v>
      </c>
      <c r="I18" s="339"/>
      <c r="K18" s="648" t="s">
        <v>309</v>
      </c>
      <c r="L18" s="648"/>
      <c r="M18" s="349">
        <v>1</v>
      </c>
      <c r="N18" s="348">
        <v>136</v>
      </c>
      <c r="O18" s="347">
        <v>47</v>
      </c>
      <c r="P18" s="347">
        <v>10</v>
      </c>
      <c r="Q18" s="346">
        <f>IF(AND(ISBLANK(D18),ISBLANK(E18),ISBLANK(N18),ISBLANK(O18)),"",N18+O18)</f>
        <v>183</v>
      </c>
      <c r="R18" s="345" t="s">
        <v>307</v>
      </c>
      <c r="S18" s="339"/>
    </row>
    <row r="19" spans="1:19" ht="12.75" customHeight="1">
      <c r="A19" s="648"/>
      <c r="B19" s="648"/>
      <c r="C19" s="344">
        <v>2</v>
      </c>
      <c r="D19" s="343">
        <v>118</v>
      </c>
      <c r="E19" s="342">
        <v>53</v>
      </c>
      <c r="F19" s="342">
        <v>9</v>
      </c>
      <c r="G19" s="341">
        <f>IF(AND(ISBLANK(D19),ISBLANK(E19),ISBLANK(N19),ISBLANK(O19)),"",D19+E19)</f>
        <v>171</v>
      </c>
      <c r="H19" s="340" t="s">
        <v>307</v>
      </c>
      <c r="I19" s="339"/>
      <c r="K19" s="648"/>
      <c r="L19" s="648"/>
      <c r="M19" s="344">
        <v>2</v>
      </c>
      <c r="N19" s="343">
        <v>127</v>
      </c>
      <c r="O19" s="342">
        <v>35</v>
      </c>
      <c r="P19" s="342">
        <v>8</v>
      </c>
      <c r="Q19" s="341">
        <f>IF(AND(ISBLANK(D19),ISBLANK(E19),ISBLANK(N19),ISBLANK(O19)),"",N19+O19)</f>
        <v>162</v>
      </c>
      <c r="R19" s="340" t="s">
        <v>307</v>
      </c>
      <c r="S19" s="339"/>
    </row>
    <row r="20" spans="1:19" ht="12.75" customHeight="1" thickBot="1">
      <c r="A20" s="651" t="s">
        <v>188</v>
      </c>
      <c r="B20" s="651"/>
      <c r="C20" s="344">
        <v>3</v>
      </c>
      <c r="D20" s="343"/>
      <c r="E20" s="342"/>
      <c r="F20" s="342"/>
      <c r="G20" s="341">
        <f>IF(AND(ISBLANK(D20),ISBLANK(E20),ISBLANK(N20),ISBLANK(O20)),"",D20+E20)</f>
      </c>
      <c r="H20" s="340" t="s">
        <v>307</v>
      </c>
      <c r="I20" s="339"/>
      <c r="K20" s="651" t="s">
        <v>107</v>
      </c>
      <c r="L20" s="651"/>
      <c r="M20" s="344">
        <v>3</v>
      </c>
      <c r="N20" s="343"/>
      <c r="O20" s="342"/>
      <c r="P20" s="342"/>
      <c r="Q20" s="341">
        <f>IF(AND(ISBLANK(D20),ISBLANK(E20),ISBLANK(N20),ISBLANK(O20)),"",N20+O20)</f>
      </c>
      <c r="R20" s="340" t="s">
        <v>307</v>
      </c>
      <c r="S20" s="339"/>
    </row>
    <row r="21" spans="1:19" ht="12.75" customHeight="1" thickBot="1">
      <c r="A21" s="651"/>
      <c r="B21" s="651"/>
      <c r="C21" s="338">
        <v>4</v>
      </c>
      <c r="D21" s="337"/>
      <c r="E21" s="336"/>
      <c r="F21" s="336"/>
      <c r="G21" s="335">
        <f>IF(AND(ISBLANK(D21),ISBLANK(E21),ISBLANK(N21),ISBLANK(O21)),"",D21+E21)</f>
      </c>
      <c r="H21" s="334" t="s">
        <v>307</v>
      </c>
      <c r="I21" s="652">
        <f>IF(AND(ISNUMBER(G22),ISNUMBER(Q22)),IF(G22&gt;Q22,2,IF(G22=Q22,1,0)),"")</f>
        <v>0</v>
      </c>
      <c r="K21" s="651"/>
      <c r="L21" s="651"/>
      <c r="M21" s="338">
        <v>4</v>
      </c>
      <c r="N21" s="337"/>
      <c r="O21" s="336"/>
      <c r="P21" s="336"/>
      <c r="Q21" s="335">
        <f>IF(AND(ISBLANK(D21),ISBLANK(E21),ISBLANK(N21),ISBLANK(O21)),"",N21+O21)</f>
      </c>
      <c r="R21" s="334" t="s">
        <v>307</v>
      </c>
      <c r="S21" s="652">
        <f>IF(AND(ISNUMBER(G22),ISNUMBER(Q22)),IF(Q22&gt;G22,2,IF(G22=Q22,1,0)),"")</f>
        <v>2</v>
      </c>
    </row>
    <row r="22" spans="1:19" ht="15.75" customHeight="1" thickBot="1">
      <c r="A22" s="653">
        <v>23055</v>
      </c>
      <c r="B22" s="653"/>
      <c r="C22" s="333" t="s">
        <v>13</v>
      </c>
      <c r="D22" s="332">
        <f>IF(OR(ISNUMBER(G18),ISNUMBER(G19),ISNUMBER(G20),ISNUMBER(G21)),SUM(D18:D21),"")</f>
        <v>239</v>
      </c>
      <c r="E22" s="331">
        <f>IF(OR(ISNUMBER(G18),ISNUMBER(G19),ISNUMBER(G20),ISNUMBER(G21)),SUM(E18:E21),"")</f>
        <v>86</v>
      </c>
      <c r="F22" s="331">
        <f>IF(OR(ISNUMBER(G18),ISNUMBER(G19),ISNUMBER(G20),ISNUMBER(G21)),SUM(F18:F21),"")</f>
        <v>19</v>
      </c>
      <c r="G22" s="330">
        <f>IF(OR(ISNUMBER(G18),ISNUMBER(G19),ISNUMBER(G20),ISNUMBER(G21)),SUM(G18:G21),"")</f>
        <v>325</v>
      </c>
      <c r="H22" s="334" t="s">
        <v>307</v>
      </c>
      <c r="I22" s="652"/>
      <c r="K22" s="653">
        <v>1350</v>
      </c>
      <c r="L22" s="653"/>
      <c r="M22" s="333" t="s">
        <v>13</v>
      </c>
      <c r="N22" s="332">
        <f>IF(OR(ISNUMBER(Q18),ISNUMBER(Q19),ISNUMBER(Q20),ISNUMBER(Q21)),SUM(N18:N21),"")</f>
        <v>263</v>
      </c>
      <c r="O22" s="331">
        <f>IF(OR(ISNUMBER(Q18),ISNUMBER(Q19),ISNUMBER(Q20),ISNUMBER(Q21)),SUM(O18:O21),"")</f>
        <v>82</v>
      </c>
      <c r="P22" s="331">
        <f>IF(OR(ISNUMBER(Q18),ISNUMBER(Q19),ISNUMBER(Q20),ISNUMBER(Q21)),SUM(P18:P21),"")</f>
        <v>18</v>
      </c>
      <c r="Q22" s="330">
        <f>IF(OR(ISNUMBER(Q18),ISNUMBER(Q19),ISNUMBER(Q20),ISNUMBER(Q21)),SUM(Q18:Q21),"")</f>
        <v>345</v>
      </c>
      <c r="R22" s="334" t="s">
        <v>307</v>
      </c>
      <c r="S22" s="652"/>
    </row>
    <row r="23" spans="1:19" ht="12.75" customHeight="1" thickBot="1">
      <c r="A23" s="648" t="s">
        <v>189</v>
      </c>
      <c r="B23" s="648"/>
      <c r="C23" s="349">
        <v>1</v>
      </c>
      <c r="D23" s="348">
        <v>129</v>
      </c>
      <c r="E23" s="347">
        <v>52</v>
      </c>
      <c r="F23" s="347">
        <v>6</v>
      </c>
      <c r="G23" s="346">
        <f>IF(AND(ISBLANK(D23),ISBLANK(E23),ISBLANK(N23),ISBLANK(O23)),"",D23+E23)</f>
        <v>181</v>
      </c>
      <c r="H23" s="345" t="s">
        <v>307</v>
      </c>
      <c r="I23" s="339"/>
      <c r="K23" s="648" t="s">
        <v>238</v>
      </c>
      <c r="L23" s="648"/>
      <c r="M23" s="349">
        <v>1</v>
      </c>
      <c r="N23" s="348">
        <v>144</v>
      </c>
      <c r="O23" s="347">
        <v>50</v>
      </c>
      <c r="P23" s="347">
        <v>5</v>
      </c>
      <c r="Q23" s="346">
        <f>IF(AND(ISBLANK(D23),ISBLANK(E23),ISBLANK(N23),ISBLANK(O23)),"",N23+O23)</f>
        <v>194</v>
      </c>
      <c r="R23" s="345" t="s">
        <v>307</v>
      </c>
      <c r="S23" s="339"/>
    </row>
    <row r="24" spans="1:19" ht="12.75" customHeight="1">
      <c r="A24" s="648"/>
      <c r="B24" s="648"/>
      <c r="C24" s="344">
        <v>2</v>
      </c>
      <c r="D24" s="343">
        <v>145</v>
      </c>
      <c r="E24" s="342">
        <v>61</v>
      </c>
      <c r="F24" s="342">
        <v>7</v>
      </c>
      <c r="G24" s="341">
        <f>IF(AND(ISBLANK(D24),ISBLANK(E24),ISBLANK(N24),ISBLANK(O24)),"",D24+E24)</f>
        <v>206</v>
      </c>
      <c r="H24" s="340" t="s">
        <v>307</v>
      </c>
      <c r="I24" s="339"/>
      <c r="K24" s="648"/>
      <c r="L24" s="648"/>
      <c r="M24" s="344">
        <v>2</v>
      </c>
      <c r="N24" s="343">
        <v>136</v>
      </c>
      <c r="O24" s="342">
        <v>80</v>
      </c>
      <c r="P24" s="342">
        <v>1</v>
      </c>
      <c r="Q24" s="341">
        <f>IF(AND(ISBLANK(D24),ISBLANK(E24),ISBLANK(N24),ISBLANK(O24)),"",N24+O24)</f>
        <v>216</v>
      </c>
      <c r="R24" s="340" t="s">
        <v>307</v>
      </c>
      <c r="S24" s="339"/>
    </row>
    <row r="25" spans="1:19" ht="12.75" customHeight="1" thickBot="1">
      <c r="A25" s="651" t="s">
        <v>107</v>
      </c>
      <c r="B25" s="651"/>
      <c r="C25" s="344">
        <v>3</v>
      </c>
      <c r="D25" s="343"/>
      <c r="E25" s="342"/>
      <c r="F25" s="342"/>
      <c r="G25" s="341">
        <f>IF(AND(ISBLANK(D25),ISBLANK(E25),ISBLANK(N25),ISBLANK(O25)),"",D25+E25)</f>
      </c>
      <c r="H25" s="340" t="s">
        <v>307</v>
      </c>
      <c r="I25" s="339"/>
      <c r="K25" s="651" t="s">
        <v>239</v>
      </c>
      <c r="L25" s="651"/>
      <c r="M25" s="344">
        <v>3</v>
      </c>
      <c r="N25" s="343"/>
      <c r="O25" s="342"/>
      <c r="P25" s="342"/>
      <c r="Q25" s="341">
        <f>IF(AND(ISBLANK(D25),ISBLANK(E25),ISBLANK(N25),ISBLANK(O25)),"",N25+O25)</f>
      </c>
      <c r="R25" s="340" t="s">
        <v>307</v>
      </c>
      <c r="S25" s="339"/>
    </row>
    <row r="26" spans="1:19" ht="12.75" customHeight="1" thickBot="1">
      <c r="A26" s="651"/>
      <c r="B26" s="651"/>
      <c r="C26" s="338">
        <v>4</v>
      </c>
      <c r="D26" s="337"/>
      <c r="E26" s="336"/>
      <c r="F26" s="336"/>
      <c r="G26" s="335">
        <f>IF(AND(ISBLANK(D26),ISBLANK(E26),ISBLANK(N26),ISBLANK(O26)),"",D26+E26)</f>
      </c>
      <c r="H26" s="334" t="s">
        <v>307</v>
      </c>
      <c r="I26" s="652">
        <f>IF(AND(ISNUMBER(G27),ISNUMBER(Q27)),IF(G27&gt;Q27,2,IF(G27=Q27,1,0)),"")</f>
        <v>0</v>
      </c>
      <c r="K26" s="651"/>
      <c r="L26" s="651"/>
      <c r="M26" s="338">
        <v>4</v>
      </c>
      <c r="N26" s="337"/>
      <c r="O26" s="336"/>
      <c r="P26" s="336"/>
      <c r="Q26" s="335">
        <f>IF(AND(ISBLANK(D26),ISBLANK(E26),ISBLANK(N26),ISBLANK(O26)),"",N26+O26)</f>
      </c>
      <c r="R26" s="334" t="s">
        <v>307</v>
      </c>
      <c r="S26" s="652">
        <f>IF(AND(ISNUMBER(G27),ISNUMBER(Q27)),IF(Q27&gt;G27,2,IF(G27=Q27,1,0)),"")</f>
        <v>2</v>
      </c>
    </row>
    <row r="27" spans="1:19" ht="15.75" customHeight="1" thickBot="1">
      <c r="A27" s="653">
        <v>23701</v>
      </c>
      <c r="B27" s="653"/>
      <c r="C27" s="333" t="s">
        <v>13</v>
      </c>
      <c r="D27" s="332">
        <f>IF(OR(ISNUMBER(G23),ISNUMBER(G24),ISNUMBER(G25),ISNUMBER(G26)),SUM(D23:D26),"")</f>
        <v>274</v>
      </c>
      <c r="E27" s="331">
        <f>IF(OR(ISNUMBER(G23),ISNUMBER(G24),ISNUMBER(G25),ISNUMBER(G26)),SUM(E23:E26),"")</f>
        <v>113</v>
      </c>
      <c r="F27" s="331">
        <f>IF(OR(ISNUMBER(G23),ISNUMBER(G24),ISNUMBER(G25),ISNUMBER(G26)),SUM(F23:F26),"")</f>
        <v>13</v>
      </c>
      <c r="G27" s="330">
        <f>IF(OR(ISNUMBER(G23),ISNUMBER(G24),ISNUMBER(G25),ISNUMBER(G26)),SUM(G23:G26),"")</f>
        <v>387</v>
      </c>
      <c r="H27" s="334" t="s">
        <v>307</v>
      </c>
      <c r="I27" s="652"/>
      <c r="K27" s="653">
        <v>13409</v>
      </c>
      <c r="L27" s="653"/>
      <c r="M27" s="333" t="s">
        <v>13</v>
      </c>
      <c r="N27" s="332">
        <f>IF(OR(ISNUMBER(Q23),ISNUMBER(Q24),ISNUMBER(Q25),ISNUMBER(Q26)),SUM(N23:N26),"")</f>
        <v>280</v>
      </c>
      <c r="O27" s="331">
        <f>IF(OR(ISNUMBER(Q23),ISNUMBER(Q24),ISNUMBER(Q25),ISNUMBER(Q26)),SUM(O23:O26),"")</f>
        <v>130</v>
      </c>
      <c r="P27" s="331">
        <f>IF(OR(ISNUMBER(Q23),ISNUMBER(Q24),ISNUMBER(Q25),ISNUMBER(Q26)),SUM(P23:P26),"")</f>
        <v>6</v>
      </c>
      <c r="Q27" s="330">
        <f>IF(OR(ISNUMBER(Q23),ISNUMBER(Q24),ISNUMBER(Q25),ISNUMBER(Q26)),SUM(Q23:Q26),"")</f>
        <v>410</v>
      </c>
      <c r="R27" s="334" t="s">
        <v>307</v>
      </c>
      <c r="S27" s="652"/>
    </row>
    <row r="28" spans="1:19" ht="12.75" customHeight="1" thickBot="1">
      <c r="A28" s="648" t="s">
        <v>185</v>
      </c>
      <c r="B28" s="648"/>
      <c r="C28" s="349">
        <v>1</v>
      </c>
      <c r="D28" s="348">
        <v>129</v>
      </c>
      <c r="E28" s="347">
        <v>61</v>
      </c>
      <c r="F28" s="347">
        <v>5</v>
      </c>
      <c r="G28" s="346">
        <f>IF(AND(ISBLANK(D28),ISBLANK(E28),ISBLANK(N28),ISBLANK(O28)),"",D28+E28)</f>
        <v>190</v>
      </c>
      <c r="H28" s="345" t="s">
        <v>307</v>
      </c>
      <c r="I28" s="339"/>
      <c r="K28" s="648" t="s">
        <v>308</v>
      </c>
      <c r="L28" s="648"/>
      <c r="M28" s="349">
        <v>1</v>
      </c>
      <c r="N28" s="348">
        <v>118</v>
      </c>
      <c r="O28" s="347">
        <v>72</v>
      </c>
      <c r="P28" s="347">
        <v>3</v>
      </c>
      <c r="Q28" s="346">
        <f>IF(AND(ISBLANK(D28),ISBLANK(E28),ISBLANK(N28),ISBLANK(O28)),"",N28+O28)</f>
        <v>190</v>
      </c>
      <c r="R28" s="345" t="s">
        <v>307</v>
      </c>
      <c r="S28" s="339"/>
    </row>
    <row r="29" spans="1:19" ht="12.75" customHeight="1">
      <c r="A29" s="648"/>
      <c r="B29" s="648"/>
      <c r="C29" s="344">
        <v>2</v>
      </c>
      <c r="D29" s="343">
        <v>136</v>
      </c>
      <c r="E29" s="342">
        <v>78</v>
      </c>
      <c r="F29" s="342">
        <v>2</v>
      </c>
      <c r="G29" s="341">
        <f>IF(AND(ISBLANK(D29),ISBLANK(E29),ISBLANK(N29),ISBLANK(O29)),"",D29+E29)</f>
        <v>214</v>
      </c>
      <c r="H29" s="340" t="s">
        <v>307</v>
      </c>
      <c r="I29" s="339"/>
      <c r="K29" s="648"/>
      <c r="L29" s="648"/>
      <c r="M29" s="344">
        <v>2</v>
      </c>
      <c r="N29" s="343">
        <v>129</v>
      </c>
      <c r="O29" s="342">
        <v>54</v>
      </c>
      <c r="P29" s="342">
        <v>4</v>
      </c>
      <c r="Q29" s="341">
        <f>IF(AND(ISBLANK(D29),ISBLANK(E29),ISBLANK(N29),ISBLANK(O29)),"",N29+O29)</f>
        <v>183</v>
      </c>
      <c r="R29" s="340" t="s">
        <v>307</v>
      </c>
      <c r="S29" s="339"/>
    </row>
    <row r="30" spans="1:19" ht="12.75" customHeight="1" thickBot="1">
      <c r="A30" s="651" t="s">
        <v>186</v>
      </c>
      <c r="B30" s="651"/>
      <c r="C30" s="344">
        <v>3</v>
      </c>
      <c r="D30" s="343"/>
      <c r="E30" s="342"/>
      <c r="F30" s="342"/>
      <c r="G30" s="341">
        <f>IF(AND(ISBLANK(D30),ISBLANK(E30),ISBLANK(N30),ISBLANK(O30)),"",D30+E30)</f>
      </c>
      <c r="H30" s="340" t="s">
        <v>307</v>
      </c>
      <c r="I30" s="339"/>
      <c r="K30" s="651" t="s">
        <v>105</v>
      </c>
      <c r="L30" s="651"/>
      <c r="M30" s="344">
        <v>3</v>
      </c>
      <c r="N30" s="343"/>
      <c r="O30" s="342"/>
      <c r="P30" s="342"/>
      <c r="Q30" s="341">
        <f>IF(AND(ISBLANK(D30),ISBLANK(E30),ISBLANK(N30),ISBLANK(O30)),"",N30+O30)</f>
      </c>
      <c r="R30" s="340" t="s">
        <v>307</v>
      </c>
      <c r="S30" s="339"/>
    </row>
    <row r="31" spans="1:19" ht="12.75" customHeight="1" thickBot="1">
      <c r="A31" s="651"/>
      <c r="B31" s="651"/>
      <c r="C31" s="338">
        <v>4</v>
      </c>
      <c r="D31" s="337"/>
      <c r="E31" s="336"/>
      <c r="F31" s="336"/>
      <c r="G31" s="335">
        <f>IF(AND(ISBLANK(D31),ISBLANK(E31),ISBLANK(N31),ISBLANK(O31)),"",D31+E31)</f>
      </c>
      <c r="H31" s="334" t="s">
        <v>307</v>
      </c>
      <c r="I31" s="652">
        <f>IF(AND(ISNUMBER(G32),ISNUMBER(Q32)),IF(G32&gt;Q32,2,IF(G32=Q32,1,0)),"")</f>
        <v>2</v>
      </c>
      <c r="K31" s="651"/>
      <c r="L31" s="651"/>
      <c r="M31" s="338">
        <v>4</v>
      </c>
      <c r="N31" s="337"/>
      <c r="O31" s="336"/>
      <c r="P31" s="336"/>
      <c r="Q31" s="335">
        <f>IF(AND(ISBLANK(D31),ISBLANK(E31),ISBLANK(N31),ISBLANK(O31)),"",N31+O31)</f>
      </c>
      <c r="R31" s="334" t="s">
        <v>307</v>
      </c>
      <c r="S31" s="652">
        <f>IF(AND(ISNUMBER(G32),ISNUMBER(Q32)),IF(Q32&gt;G32,2,IF(G32=Q32,1,0)),"")</f>
        <v>0</v>
      </c>
    </row>
    <row r="32" spans="1:19" ht="15.75" customHeight="1" thickBot="1">
      <c r="A32" s="653">
        <v>12109</v>
      </c>
      <c r="B32" s="653"/>
      <c r="C32" s="333" t="s">
        <v>13</v>
      </c>
      <c r="D32" s="332">
        <f>IF(OR(ISNUMBER(G28),ISNUMBER(G29),ISNUMBER(G30),ISNUMBER(G31)),SUM(D28:D31),"")</f>
        <v>265</v>
      </c>
      <c r="E32" s="331">
        <f>IF(OR(ISNUMBER(G28),ISNUMBER(G29),ISNUMBER(G30),ISNUMBER(G31)),SUM(E28:E31),"")</f>
        <v>139</v>
      </c>
      <c r="F32" s="331">
        <f>IF(OR(ISNUMBER(G28),ISNUMBER(G29),ISNUMBER(G30),ISNUMBER(G31)),SUM(F28:F31),"")</f>
        <v>7</v>
      </c>
      <c r="G32" s="330">
        <f>IF(OR(ISNUMBER(G28),ISNUMBER(G29),ISNUMBER(G30),ISNUMBER(G31)),SUM(G28:G31),"")</f>
        <v>404</v>
      </c>
      <c r="H32" s="334" t="s">
        <v>307</v>
      </c>
      <c r="I32" s="652"/>
      <c r="K32" s="653">
        <v>24404</v>
      </c>
      <c r="L32" s="653"/>
      <c r="M32" s="333" t="s">
        <v>13</v>
      </c>
      <c r="N32" s="332">
        <f>IF(OR(ISNUMBER(Q28),ISNUMBER(Q29),ISNUMBER(Q30),ISNUMBER(Q31)),SUM(N28:N31),"")</f>
        <v>247</v>
      </c>
      <c r="O32" s="331">
        <f>IF(OR(ISNUMBER(Q28),ISNUMBER(Q29),ISNUMBER(Q30),ISNUMBER(Q31)),SUM(O28:O31),"")</f>
        <v>126</v>
      </c>
      <c r="P32" s="331">
        <f>IF(OR(ISNUMBER(Q28),ISNUMBER(Q29),ISNUMBER(Q30),ISNUMBER(Q31)),SUM(P28:P31),"")</f>
        <v>7</v>
      </c>
      <c r="Q32" s="330">
        <f>IF(OR(ISNUMBER(Q28),ISNUMBER(Q29),ISNUMBER(Q30),ISNUMBER(Q31)),SUM(Q28:Q31),"")</f>
        <v>373</v>
      </c>
      <c r="R32" s="334" t="s">
        <v>307</v>
      </c>
      <c r="S32" s="652"/>
    </row>
    <row r="33" spans="1:19" ht="12.75" customHeight="1" thickBot="1">
      <c r="A33" s="648" t="s">
        <v>180</v>
      </c>
      <c r="B33" s="648"/>
      <c r="C33" s="349">
        <v>1</v>
      </c>
      <c r="D33" s="348">
        <v>149</v>
      </c>
      <c r="E33" s="347">
        <v>52</v>
      </c>
      <c r="F33" s="347">
        <v>5</v>
      </c>
      <c r="G33" s="346">
        <f>IF(AND(ISBLANK(D33),ISBLANK(E33),ISBLANK(N33),ISBLANK(O33)),"",D33+E33)</f>
        <v>201</v>
      </c>
      <c r="H33" s="345" t="s">
        <v>307</v>
      </c>
      <c r="I33" s="339"/>
      <c r="K33" s="648" t="s">
        <v>236</v>
      </c>
      <c r="L33" s="648"/>
      <c r="M33" s="349">
        <v>1</v>
      </c>
      <c r="N33" s="348">
        <v>127</v>
      </c>
      <c r="O33" s="347">
        <v>53</v>
      </c>
      <c r="P33" s="347">
        <v>2</v>
      </c>
      <c r="Q33" s="346">
        <f>IF(AND(ISBLANK(D33),ISBLANK(E33),ISBLANK(N33),ISBLANK(O33)),"",N33+O33)</f>
        <v>180</v>
      </c>
      <c r="R33" s="345" t="s">
        <v>307</v>
      </c>
      <c r="S33" s="339"/>
    </row>
    <row r="34" spans="1:19" ht="12.75" customHeight="1">
      <c r="A34" s="648"/>
      <c r="B34" s="648"/>
      <c r="C34" s="344">
        <v>2</v>
      </c>
      <c r="D34" s="343">
        <v>144</v>
      </c>
      <c r="E34" s="342">
        <v>49</v>
      </c>
      <c r="F34" s="342">
        <v>5</v>
      </c>
      <c r="G34" s="341">
        <f>IF(AND(ISBLANK(D34),ISBLANK(E34),ISBLANK(N34),ISBLANK(O34)),"",D34+E34)</f>
        <v>193</v>
      </c>
      <c r="H34" s="340" t="s">
        <v>307</v>
      </c>
      <c r="I34" s="339"/>
      <c r="K34" s="648"/>
      <c r="L34" s="648"/>
      <c r="M34" s="344">
        <v>2</v>
      </c>
      <c r="N34" s="343">
        <v>141</v>
      </c>
      <c r="O34" s="342">
        <v>58</v>
      </c>
      <c r="P34" s="342">
        <v>2</v>
      </c>
      <c r="Q34" s="341">
        <f>IF(AND(ISBLANK(D34),ISBLANK(E34),ISBLANK(N34),ISBLANK(O34)),"",N34+O34)</f>
        <v>199</v>
      </c>
      <c r="R34" s="340" t="s">
        <v>307</v>
      </c>
      <c r="S34" s="339"/>
    </row>
    <row r="35" spans="1:19" ht="12.75" customHeight="1" thickBot="1">
      <c r="A35" s="651" t="s">
        <v>115</v>
      </c>
      <c r="B35" s="651"/>
      <c r="C35" s="344">
        <v>3</v>
      </c>
      <c r="D35" s="343"/>
      <c r="E35" s="342"/>
      <c r="F35" s="342"/>
      <c r="G35" s="341">
        <f>IF(AND(ISBLANK(D35),ISBLANK(E35),ISBLANK(N35),ISBLANK(O35)),"",D35+E35)</f>
      </c>
      <c r="H35" s="340" t="s">
        <v>307</v>
      </c>
      <c r="I35" s="339"/>
      <c r="K35" s="651" t="s">
        <v>97</v>
      </c>
      <c r="L35" s="651"/>
      <c r="M35" s="344">
        <v>3</v>
      </c>
      <c r="N35" s="343"/>
      <c r="O35" s="342"/>
      <c r="P35" s="342"/>
      <c r="Q35" s="341">
        <f>IF(AND(ISBLANK(D35),ISBLANK(E35),ISBLANK(N35),ISBLANK(O35)),"",N35+O35)</f>
      </c>
      <c r="R35" s="340" t="s">
        <v>307</v>
      </c>
      <c r="S35" s="339"/>
    </row>
    <row r="36" spans="1:19" ht="12.75" customHeight="1" thickBot="1">
      <c r="A36" s="651"/>
      <c r="B36" s="651"/>
      <c r="C36" s="338">
        <v>4</v>
      </c>
      <c r="D36" s="337"/>
      <c r="E36" s="336"/>
      <c r="F36" s="336"/>
      <c r="G36" s="335">
        <f>IF(AND(ISBLANK(D36),ISBLANK(E36),ISBLANK(N36),ISBLANK(O36)),"",D36+E36)</f>
      </c>
      <c r="H36" s="334" t="s">
        <v>307</v>
      </c>
      <c r="I36" s="652">
        <f>IF(AND(ISNUMBER(G37),ISNUMBER(Q37)),IF(G37&gt;Q37,2,IF(G37=Q37,1,0)),"")</f>
        <v>2</v>
      </c>
      <c r="K36" s="651"/>
      <c r="L36" s="651"/>
      <c r="M36" s="338">
        <v>4</v>
      </c>
      <c r="N36" s="337"/>
      <c r="O36" s="336"/>
      <c r="P36" s="336"/>
      <c r="Q36" s="335">
        <f>IF(AND(ISBLANK(D36),ISBLANK(E36),ISBLANK(N36),ISBLANK(O36)),"",N36+O36)</f>
      </c>
      <c r="R36" s="334" t="s">
        <v>307</v>
      </c>
      <c r="S36" s="652">
        <f>IF(AND(ISNUMBER(G37),ISNUMBER(Q37)),IF(Q37&gt;G37,2,IF(G37=Q37,1,0)),"")</f>
        <v>0</v>
      </c>
    </row>
    <row r="37" spans="1:19" ht="15.75" customHeight="1" thickBot="1">
      <c r="A37" s="653">
        <v>14189</v>
      </c>
      <c r="B37" s="653"/>
      <c r="C37" s="333" t="s">
        <v>13</v>
      </c>
      <c r="D37" s="332">
        <f>IF(OR(ISNUMBER(G33),ISNUMBER(G34),ISNUMBER(G35),ISNUMBER(G36)),SUM(D33:D36),"")</f>
        <v>293</v>
      </c>
      <c r="E37" s="331">
        <f>IF(OR(ISNUMBER(G33),ISNUMBER(G34),ISNUMBER(G35),ISNUMBER(G36)),SUM(E33:E36),"")</f>
        <v>101</v>
      </c>
      <c r="F37" s="331">
        <f>IF(OR(ISNUMBER(G33),ISNUMBER(G34),ISNUMBER(G35),ISNUMBER(G36)),SUM(F33:F36),"")</f>
        <v>10</v>
      </c>
      <c r="G37" s="330">
        <f>IF(OR(ISNUMBER(G33),ISNUMBER(G34),ISNUMBER(G35),ISNUMBER(G36)),SUM(G33:G36),"")</f>
        <v>394</v>
      </c>
      <c r="H37" s="329" t="s">
        <v>307</v>
      </c>
      <c r="I37" s="652"/>
      <c r="K37" s="653">
        <v>1348</v>
      </c>
      <c r="L37" s="653"/>
      <c r="M37" s="333" t="s">
        <v>13</v>
      </c>
      <c r="N37" s="332">
        <f>IF(OR(ISNUMBER(Q33),ISNUMBER(Q34),ISNUMBER(Q35),ISNUMBER(Q36)),SUM(N33:N36),"")</f>
        <v>268</v>
      </c>
      <c r="O37" s="331">
        <f>IF(OR(ISNUMBER(Q33),ISNUMBER(Q34),ISNUMBER(Q35),ISNUMBER(Q36)),SUM(O33:O36),"")</f>
        <v>111</v>
      </c>
      <c r="P37" s="331">
        <f>IF(OR(ISNUMBER(Q33),ISNUMBER(Q34),ISNUMBER(Q35),ISNUMBER(Q36)),SUM(P33:P36),"")</f>
        <v>4</v>
      </c>
      <c r="Q37" s="330">
        <f>IF(OR(ISNUMBER(Q33),ISNUMBER(Q34),ISNUMBER(Q35),ISNUMBER(Q36)),SUM(Q33:Q36),"")</f>
        <v>379</v>
      </c>
      <c r="R37" s="329" t="s">
        <v>307</v>
      </c>
      <c r="S37" s="652"/>
    </row>
    <row r="38" ht="4.5" customHeight="1" thickBot="1"/>
    <row r="39" spans="1:19" ht="19.5" customHeight="1" thickBot="1">
      <c r="A39" s="328"/>
      <c r="B39" s="327"/>
      <c r="C39" s="326" t="s">
        <v>15</v>
      </c>
      <c r="D39" s="325">
        <f>IF(OR(ISNUMBER(G12),ISNUMBER(G17),ISNUMBER(G22),ISNUMBER(G27),ISNUMBER(G32),ISNUMBER(G37)),SUM(D12,D17,D22,D27,D32,D37),"")</f>
        <v>1626</v>
      </c>
      <c r="E39" s="324">
        <f>IF(OR(ISNUMBER(G12),ISNUMBER(G17),ISNUMBER(G22),ISNUMBER(G27),ISNUMBER(G32),ISNUMBER(G37)),SUM(E12,E17,E22,E27,E32,E37),"")</f>
        <v>623</v>
      </c>
      <c r="F39" s="324">
        <f>IF(OR(ISNUMBER(G12),ISNUMBER(G17),ISNUMBER(G22),ISNUMBER(G27),ISNUMBER(G32),ISNUMBER(G37)),SUM(F12,F17,F22,F27,F32,F37),"")</f>
        <v>75</v>
      </c>
      <c r="G39" s="323">
        <f>IF(OR(ISNUMBER(G12),ISNUMBER(G17),ISNUMBER(G22),ISNUMBER(G27),ISNUMBER(G32),ISNUMBER(G37)),SUM(G12,G17,G22,G27,G32,G37),"")</f>
        <v>2249</v>
      </c>
      <c r="H39" s="322" t="s">
        <v>307</v>
      </c>
      <c r="I39" s="321">
        <f>IF(AND(ISNUMBER(G39)),IF(G39&gt;Q39,IF(SUM(I11,I16,I21,I26,I31,I36,S11,S16,S21,S26,S31,S36)&gt;=10,4,2),IF(G39=Q39,IF(SUM(I11,I16,I21,I26,I31,I36,S11,S16,S21,S26,S31,S36)&gt;=10,2,1),0)),"")</f>
        <v>0</v>
      </c>
      <c r="K39" s="328"/>
      <c r="L39" s="327"/>
      <c r="M39" s="326" t="s">
        <v>15</v>
      </c>
      <c r="N39" s="325">
        <f>IF(OR(ISNUMBER(Q12),ISNUMBER(Q17),ISNUMBER(Q22),ISNUMBER(Q27),ISNUMBER(Q32),ISNUMBER(Q37)),SUM(N12,N17,N22,N27,N32,N37),"")</f>
        <v>1577</v>
      </c>
      <c r="O39" s="324">
        <f>IF(OR(ISNUMBER(Q12),ISNUMBER(Q17),ISNUMBER(Q22),ISNUMBER(Q27),ISNUMBER(Q32),ISNUMBER(Q37)),SUM(O12,O17,O22,O27,O32,O37),"")</f>
        <v>678</v>
      </c>
      <c r="P39" s="324">
        <f>IF(OR(ISNUMBER(Q12),ISNUMBER(Q17),ISNUMBER(Q22),ISNUMBER(Q27),ISNUMBER(Q32),ISNUMBER(Q37)),SUM(P12,P17,P22,P27,P32,P37),"")</f>
        <v>56</v>
      </c>
      <c r="Q39" s="323">
        <f>IF(OR(ISNUMBER(Q12),ISNUMBER(Q17),ISNUMBER(Q22),ISNUMBER(Q27),ISNUMBER(Q32),ISNUMBER(Q37)),SUM(Q12,Q17,Q22,Q27,Q32,Q37),"")</f>
        <v>2255</v>
      </c>
      <c r="R39" s="322" t="s">
        <v>307</v>
      </c>
      <c r="S39" s="321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18"/>
      <c r="B41" s="316" t="s">
        <v>29</v>
      </c>
      <c r="C41" s="657"/>
      <c r="D41" s="657"/>
      <c r="E41" s="657"/>
      <c r="G41" s="654" t="s">
        <v>16</v>
      </c>
      <c r="H41" s="654"/>
      <c r="I41" s="320">
        <f>IF(ISNUMBER(I39),SUM(I11,I16,I21,I26,I31,I36,I39),"")</f>
        <v>6</v>
      </c>
      <c r="K41" s="318"/>
      <c r="L41" s="316" t="s">
        <v>29</v>
      </c>
      <c r="M41" s="657"/>
      <c r="N41" s="657"/>
      <c r="O41" s="657"/>
      <c r="Q41" s="654" t="s">
        <v>16</v>
      </c>
      <c r="R41" s="654"/>
      <c r="S41" s="320">
        <f>IF(ISNUMBER(S39),SUM(S11,S16,S21,S26,S31,S36,S39),"")</f>
        <v>10</v>
      </c>
    </row>
    <row r="42" spans="1:19" ht="18" customHeight="1">
      <c r="A42" s="318"/>
      <c r="B42" s="316" t="s">
        <v>30</v>
      </c>
      <c r="C42" s="655"/>
      <c r="D42" s="655"/>
      <c r="E42" s="655"/>
      <c r="G42" s="319"/>
      <c r="H42" s="319"/>
      <c r="I42" s="319"/>
      <c r="K42" s="318"/>
      <c r="L42" s="316" t="s">
        <v>30</v>
      </c>
      <c r="M42" s="655"/>
      <c r="N42" s="655"/>
      <c r="O42" s="655"/>
      <c r="Q42" s="317"/>
      <c r="R42" s="317"/>
      <c r="S42" s="317"/>
    </row>
    <row r="43" spans="1:19" ht="19.5" customHeight="1">
      <c r="A43" s="316" t="s">
        <v>31</v>
      </c>
      <c r="B43" s="316" t="s">
        <v>32</v>
      </c>
      <c r="C43" s="656"/>
      <c r="D43" s="656"/>
      <c r="E43" s="656"/>
      <c r="F43" s="656"/>
      <c r="G43" s="656"/>
      <c r="H43" s="656"/>
      <c r="I43" s="316"/>
      <c r="J43" s="316"/>
      <c r="K43" s="316" t="s">
        <v>33</v>
      </c>
      <c r="L43" s="656"/>
      <c r="M43" s="656"/>
      <c r="O43" s="316" t="s">
        <v>30</v>
      </c>
      <c r="P43" s="656"/>
      <c r="Q43" s="656"/>
      <c r="R43" s="656"/>
      <c r="S43" s="656"/>
    </row>
    <row r="44" ht="9.75" customHeight="1"/>
    <row r="45" ht="30" customHeight="1">
      <c r="A45" s="315" t="s">
        <v>17</v>
      </c>
    </row>
    <row r="46" spans="2:11" ht="19.5" customHeight="1">
      <c r="B46" s="314" t="s">
        <v>306</v>
      </c>
      <c r="C46" s="658">
        <v>0.7291666666666666</v>
      </c>
      <c r="D46" s="658"/>
      <c r="I46" s="314" t="s">
        <v>305</v>
      </c>
      <c r="J46" s="659">
        <v>19</v>
      </c>
      <c r="K46" s="659"/>
    </row>
    <row r="47" spans="2:19" ht="19.5" customHeight="1">
      <c r="B47" s="314" t="s">
        <v>304</v>
      </c>
      <c r="C47" s="658">
        <v>0.9166666666666666</v>
      </c>
      <c r="D47" s="658"/>
      <c r="I47" s="314" t="s">
        <v>303</v>
      </c>
      <c r="J47" s="660">
        <v>10</v>
      </c>
      <c r="K47" s="660"/>
      <c r="P47" s="314" t="s">
        <v>302</v>
      </c>
      <c r="Q47" s="661">
        <v>42252</v>
      </c>
      <c r="R47" s="661"/>
      <c r="S47" s="661"/>
    </row>
    <row r="48" ht="9.75" customHeight="1"/>
    <row r="49" spans="1:19" ht="15" customHeight="1">
      <c r="A49" s="662" t="s">
        <v>23</v>
      </c>
      <c r="B49" s="662"/>
      <c r="C49" s="662"/>
      <c r="D49" s="662"/>
      <c r="E49" s="662"/>
      <c r="F49" s="662"/>
      <c r="G49" s="662"/>
      <c r="H49" s="662"/>
      <c r="I49" s="662"/>
      <c r="J49" s="662"/>
      <c r="K49" s="662"/>
      <c r="L49" s="662"/>
      <c r="M49" s="662"/>
      <c r="N49" s="662"/>
      <c r="O49" s="662"/>
      <c r="P49" s="662"/>
      <c r="Q49" s="662"/>
      <c r="R49" s="662"/>
      <c r="S49" s="662"/>
    </row>
    <row r="50" spans="1:19" ht="81" customHeight="1">
      <c r="A50" s="663"/>
      <c r="B50" s="663"/>
      <c r="C50" s="663"/>
      <c r="D50" s="663"/>
      <c r="E50" s="663"/>
      <c r="F50" s="663"/>
      <c r="G50" s="663"/>
      <c r="H50" s="663"/>
      <c r="I50" s="663"/>
      <c r="J50" s="663"/>
      <c r="K50" s="663"/>
      <c r="L50" s="663"/>
      <c r="M50" s="663"/>
      <c r="N50" s="663"/>
      <c r="O50" s="663"/>
      <c r="P50" s="663"/>
      <c r="Q50" s="663"/>
      <c r="R50" s="663"/>
      <c r="S50" s="663"/>
    </row>
    <row r="51" ht="4.5" customHeight="1"/>
    <row r="52" spans="1:19" ht="15" customHeight="1">
      <c r="A52" s="662" t="s">
        <v>24</v>
      </c>
      <c r="B52" s="662"/>
      <c r="C52" s="662"/>
      <c r="D52" s="662"/>
      <c r="E52" s="662"/>
      <c r="F52" s="662"/>
      <c r="G52" s="662"/>
      <c r="H52" s="662"/>
      <c r="I52" s="662"/>
      <c r="J52" s="662"/>
      <c r="K52" s="662"/>
      <c r="L52" s="662"/>
      <c r="M52" s="662"/>
      <c r="N52" s="662"/>
      <c r="O52" s="662"/>
      <c r="P52" s="662"/>
      <c r="Q52" s="662"/>
      <c r="R52" s="662"/>
      <c r="S52" s="662"/>
    </row>
    <row r="53" spans="1:19" ht="6" customHeight="1">
      <c r="A53" s="313"/>
      <c r="B53" s="294"/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4"/>
      <c r="S53" s="310"/>
    </row>
    <row r="54" spans="1:19" ht="21" customHeight="1">
      <c r="A54" s="312" t="s">
        <v>3</v>
      </c>
      <c r="B54" s="294"/>
      <c r="C54" s="294"/>
      <c r="D54" s="294"/>
      <c r="E54" s="294"/>
      <c r="F54" s="294"/>
      <c r="G54" s="294"/>
      <c r="H54" s="294"/>
      <c r="I54" s="294"/>
      <c r="J54" s="294"/>
      <c r="K54" s="311" t="s">
        <v>4</v>
      </c>
      <c r="L54" s="294"/>
      <c r="M54" s="294"/>
      <c r="N54" s="294"/>
      <c r="O54" s="294"/>
      <c r="P54" s="294"/>
      <c r="Q54" s="294"/>
      <c r="R54" s="294"/>
      <c r="S54" s="310"/>
    </row>
    <row r="55" spans="1:19" ht="21" customHeight="1">
      <c r="A55" s="309"/>
      <c r="B55" s="306" t="s">
        <v>34</v>
      </c>
      <c r="C55" s="305"/>
      <c r="D55" s="307"/>
      <c r="E55" s="306" t="s">
        <v>35</v>
      </c>
      <c r="F55" s="305"/>
      <c r="G55" s="305"/>
      <c r="H55" s="305"/>
      <c r="I55" s="307"/>
      <c r="J55" s="294"/>
      <c r="K55" s="308"/>
      <c r="L55" s="306" t="s">
        <v>34</v>
      </c>
      <c r="M55" s="305"/>
      <c r="N55" s="307"/>
      <c r="O55" s="306" t="s">
        <v>35</v>
      </c>
      <c r="P55" s="305"/>
      <c r="Q55" s="305"/>
      <c r="R55" s="305"/>
      <c r="S55" s="304"/>
    </row>
    <row r="56" spans="1:19" ht="21" customHeight="1">
      <c r="A56" s="303" t="s">
        <v>36</v>
      </c>
      <c r="B56" s="299" t="s">
        <v>37</v>
      </c>
      <c r="C56" s="301"/>
      <c r="D56" s="300" t="s">
        <v>38</v>
      </c>
      <c r="E56" s="299" t="s">
        <v>37</v>
      </c>
      <c r="F56" s="298"/>
      <c r="G56" s="298"/>
      <c r="H56" s="297"/>
      <c r="I56" s="300" t="s">
        <v>38</v>
      </c>
      <c r="J56" s="294"/>
      <c r="K56" s="302" t="s">
        <v>36</v>
      </c>
      <c r="L56" s="299" t="s">
        <v>37</v>
      </c>
      <c r="M56" s="301"/>
      <c r="N56" s="300" t="s">
        <v>38</v>
      </c>
      <c r="O56" s="299" t="s">
        <v>37</v>
      </c>
      <c r="P56" s="298"/>
      <c r="Q56" s="298"/>
      <c r="R56" s="297"/>
      <c r="S56" s="296" t="s">
        <v>38</v>
      </c>
    </row>
    <row r="57" spans="1:19" ht="21" customHeight="1">
      <c r="A57" s="295"/>
      <c r="B57" s="664"/>
      <c r="C57" s="664"/>
      <c r="D57" s="292"/>
      <c r="E57" s="664"/>
      <c r="F57" s="664"/>
      <c r="G57" s="664"/>
      <c r="H57" s="664"/>
      <c r="I57" s="292"/>
      <c r="J57" s="294"/>
      <c r="K57" s="293">
        <v>51</v>
      </c>
      <c r="L57" s="664" t="s">
        <v>301</v>
      </c>
      <c r="M57" s="664"/>
      <c r="N57" s="292">
        <v>1372</v>
      </c>
      <c r="O57" s="664" t="s">
        <v>300</v>
      </c>
      <c r="P57" s="664"/>
      <c r="Q57" s="664"/>
      <c r="R57" s="664"/>
      <c r="S57" s="291">
        <v>24404</v>
      </c>
    </row>
    <row r="58" spans="1:19" ht="21" customHeight="1">
      <c r="A58" s="295"/>
      <c r="B58" s="664"/>
      <c r="C58" s="664"/>
      <c r="D58" s="292"/>
      <c r="E58" s="664"/>
      <c r="F58" s="664"/>
      <c r="G58" s="664"/>
      <c r="H58" s="664"/>
      <c r="I58" s="292"/>
      <c r="J58" s="294"/>
      <c r="K58" s="293"/>
      <c r="L58" s="664"/>
      <c r="M58" s="664"/>
      <c r="N58" s="292"/>
      <c r="O58" s="664"/>
      <c r="P58" s="664"/>
      <c r="Q58" s="664"/>
      <c r="R58" s="664"/>
      <c r="S58" s="291"/>
    </row>
    <row r="59" spans="1:19" ht="12" customHeight="1">
      <c r="A59" s="290"/>
      <c r="B59" s="289"/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9"/>
      <c r="S59" s="288"/>
    </row>
    <row r="60" ht="4.5" customHeight="1"/>
    <row r="61" spans="1:19" ht="15" customHeight="1">
      <c r="A61" s="662" t="s">
        <v>25</v>
      </c>
      <c r="B61" s="662"/>
      <c r="C61" s="662"/>
      <c r="D61" s="662"/>
      <c r="E61" s="662"/>
      <c r="F61" s="662"/>
      <c r="G61" s="662"/>
      <c r="H61" s="662"/>
      <c r="I61" s="662"/>
      <c r="J61" s="662"/>
      <c r="K61" s="662"/>
      <c r="L61" s="662"/>
      <c r="M61" s="662"/>
      <c r="N61" s="662"/>
      <c r="O61" s="662"/>
      <c r="P61" s="662"/>
      <c r="Q61" s="662"/>
      <c r="R61" s="662"/>
      <c r="S61" s="662"/>
    </row>
    <row r="62" spans="1:19" ht="81" customHeight="1">
      <c r="A62" s="663"/>
      <c r="B62" s="663"/>
      <c r="C62" s="663"/>
      <c r="D62" s="663"/>
      <c r="E62" s="663"/>
      <c r="F62" s="663"/>
      <c r="G62" s="663"/>
      <c r="H62" s="663"/>
      <c r="I62" s="663"/>
      <c r="J62" s="663"/>
      <c r="K62" s="663"/>
      <c r="L62" s="663"/>
      <c r="M62" s="663"/>
      <c r="N62" s="663"/>
      <c r="O62" s="663"/>
      <c r="P62" s="663"/>
      <c r="Q62" s="663"/>
      <c r="R62" s="663"/>
      <c r="S62" s="663"/>
    </row>
    <row r="63" ht="4.5" customHeight="1"/>
    <row r="64" spans="1:19" ht="15" customHeight="1">
      <c r="A64" s="662" t="s">
        <v>26</v>
      </c>
      <c r="B64" s="662"/>
      <c r="C64" s="662"/>
      <c r="D64" s="662"/>
      <c r="E64" s="662"/>
      <c r="F64" s="662"/>
      <c r="G64" s="662"/>
      <c r="H64" s="662"/>
      <c r="I64" s="662"/>
      <c r="J64" s="662"/>
      <c r="K64" s="662"/>
      <c r="L64" s="662"/>
      <c r="M64" s="662"/>
      <c r="N64" s="662"/>
      <c r="O64" s="662"/>
      <c r="P64" s="662"/>
      <c r="Q64" s="662"/>
      <c r="R64" s="662"/>
      <c r="S64" s="662"/>
    </row>
    <row r="65" spans="1:19" ht="81" customHeight="1">
      <c r="A65" s="663" t="s">
        <v>299</v>
      </c>
      <c r="B65" s="663"/>
      <c r="C65" s="663"/>
      <c r="D65" s="663"/>
      <c r="E65" s="663"/>
      <c r="F65" s="663"/>
      <c r="G65" s="663"/>
      <c r="H65" s="663"/>
      <c r="I65" s="663"/>
      <c r="J65" s="663"/>
      <c r="K65" s="663"/>
      <c r="L65" s="663"/>
      <c r="M65" s="663"/>
      <c r="N65" s="663"/>
      <c r="O65" s="663"/>
      <c r="P65" s="663"/>
      <c r="Q65" s="663"/>
      <c r="R65" s="663"/>
      <c r="S65" s="663"/>
    </row>
    <row r="66" spans="1:8" ht="30" customHeight="1">
      <c r="A66" s="287"/>
      <c r="B66" s="286" t="s">
        <v>298</v>
      </c>
      <c r="C66" s="665"/>
      <c r="D66" s="665"/>
      <c r="E66" s="665"/>
      <c r="F66" s="665"/>
      <c r="G66" s="665"/>
      <c r="H66" s="665"/>
    </row>
  </sheetData>
  <sheetProtection sheet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A49:S49"/>
    <mergeCell ref="A50:S50"/>
    <mergeCell ref="A52:S52"/>
    <mergeCell ref="B57:C57"/>
    <mergeCell ref="E57:H57"/>
    <mergeCell ref="L57:M57"/>
    <mergeCell ref="O57:R57"/>
    <mergeCell ref="P43:S43"/>
    <mergeCell ref="C46:D46"/>
    <mergeCell ref="J46:K46"/>
    <mergeCell ref="C47:D47"/>
    <mergeCell ref="J47:K47"/>
    <mergeCell ref="Q47:S47"/>
    <mergeCell ref="C42:E42"/>
    <mergeCell ref="M42:O42"/>
    <mergeCell ref="C43:H43"/>
    <mergeCell ref="L43:M43"/>
    <mergeCell ref="S36:S37"/>
    <mergeCell ref="A37:B37"/>
    <mergeCell ref="K37:L37"/>
    <mergeCell ref="C41:E41"/>
    <mergeCell ref="G41:H41"/>
    <mergeCell ref="M41:O41"/>
    <mergeCell ref="Q41:R41"/>
    <mergeCell ref="A33:B34"/>
    <mergeCell ref="K33:L34"/>
    <mergeCell ref="A35:B36"/>
    <mergeCell ref="K35:L36"/>
    <mergeCell ref="I36:I37"/>
    <mergeCell ref="A30:B31"/>
    <mergeCell ref="K30:L31"/>
    <mergeCell ref="I31:I32"/>
    <mergeCell ref="S31:S32"/>
    <mergeCell ref="A32:B32"/>
    <mergeCell ref="K32:L32"/>
    <mergeCell ref="S26:S27"/>
    <mergeCell ref="A27:B27"/>
    <mergeCell ref="K27:L27"/>
    <mergeCell ref="A28:B29"/>
    <mergeCell ref="K28:L29"/>
    <mergeCell ref="A23:B24"/>
    <mergeCell ref="K23:L24"/>
    <mergeCell ref="A25:B26"/>
    <mergeCell ref="K25:L26"/>
    <mergeCell ref="I26:I27"/>
    <mergeCell ref="A20:B21"/>
    <mergeCell ref="K20:L21"/>
    <mergeCell ref="I21:I22"/>
    <mergeCell ref="S21:S22"/>
    <mergeCell ref="A22:B22"/>
    <mergeCell ref="K22:L2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A10:B11"/>
    <mergeCell ref="K10:L11"/>
    <mergeCell ref="I11:I12"/>
    <mergeCell ref="S11:S12"/>
    <mergeCell ref="A12:B12"/>
    <mergeCell ref="K12:L12"/>
    <mergeCell ref="A6:B6"/>
    <mergeCell ref="K6:L6"/>
    <mergeCell ref="A8:B9"/>
    <mergeCell ref="K8:L9"/>
    <mergeCell ref="A2:H2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D1:I1"/>
    <mergeCell ref="L1:N1"/>
    <mergeCell ref="O1:P1"/>
    <mergeCell ref="Q1:S1"/>
    <mergeCell ref="R5:S5"/>
  </mergeCells>
  <dataValidations count="9">
    <dataValidation type="date" allowBlank="1" showErrorMessage="1" errorTitle="Špatný fromát !" error="Zadej datum ve tvaru D.M.RRRR." sqref="R1:S1">
      <formula1>38718</formula1>
      <formula2>40543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A57:A58 K57:K58">
      <formula1>1</formula1>
      <formula2>200</formula2>
    </dataValidation>
    <dataValidation type="whole" allowBlank="1" showErrorMessage="1" errorTitle="Zadej číslo !" error="Pozor, musíš zadat celé číslo." sqref="D57:D58 I57:I58 N57:N58 S57:S58">
      <formula1>0</formula1>
      <formula2>99999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9"/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8"/>
  <sheetViews>
    <sheetView showGridLines="0" zoomScalePageLayoutView="0" workbookViewId="0" topLeftCell="A4">
      <selection activeCell="D39" sqref="D39"/>
    </sheetView>
  </sheetViews>
  <sheetFormatPr defaultColWidth="9.00390625" defaultRowHeight="12.75" zeroHeight="1"/>
  <cols>
    <col min="1" max="1" width="10.75390625" style="3" customWidth="1"/>
    <col min="2" max="2" width="15.75390625" style="3" customWidth="1"/>
    <col min="3" max="3" width="5.75390625" style="3" customWidth="1"/>
    <col min="4" max="5" width="6.75390625" style="3" customWidth="1"/>
    <col min="6" max="6" width="4.75390625" style="3" customWidth="1"/>
    <col min="7" max="7" width="6.75390625" style="3" customWidth="1"/>
    <col min="8" max="8" width="5.75390625" style="3" customWidth="1"/>
    <col min="9" max="9" width="6.75390625" style="3" customWidth="1"/>
    <col min="10" max="10" width="1.75390625" style="3" customWidth="1"/>
    <col min="11" max="11" width="10.75390625" style="3" customWidth="1"/>
    <col min="12" max="12" width="15.75390625" style="3" customWidth="1"/>
    <col min="13" max="13" width="5.75390625" style="3" customWidth="1"/>
    <col min="14" max="15" width="6.75390625" style="3" customWidth="1"/>
    <col min="16" max="16" width="4.75390625" style="3" customWidth="1"/>
    <col min="17" max="17" width="6.75390625" style="3" customWidth="1"/>
    <col min="18" max="18" width="5.75390625" style="3" customWidth="1"/>
    <col min="19" max="19" width="6.75390625" style="3" customWidth="1"/>
    <col min="20" max="20" width="1.625" style="3" customWidth="1"/>
    <col min="21" max="21" width="0" style="194" hidden="1" customWidth="1"/>
    <col min="22" max="254" width="0" style="3" hidden="1" customWidth="1"/>
    <col min="255" max="255" width="5.25390625" style="3" customWidth="1"/>
    <col min="256" max="16384" width="9.125" style="3" customWidth="1"/>
  </cols>
  <sheetData>
    <row r="1" spans="2:19" ht="40.5" customHeight="1">
      <c r="B1" s="699" t="s">
        <v>39</v>
      </c>
      <c r="C1" s="699"/>
      <c r="D1" s="701" t="s">
        <v>0</v>
      </c>
      <c r="E1" s="701"/>
      <c r="F1" s="701"/>
      <c r="G1" s="701"/>
      <c r="H1" s="701"/>
      <c r="I1" s="701"/>
      <c r="K1" s="192" t="s">
        <v>1</v>
      </c>
      <c r="L1" s="693" t="s">
        <v>395</v>
      </c>
      <c r="M1" s="693"/>
      <c r="N1" s="693"/>
      <c r="O1" s="694" t="s">
        <v>2</v>
      </c>
      <c r="P1" s="694"/>
      <c r="Q1" s="695">
        <v>42271</v>
      </c>
      <c r="R1" s="695"/>
      <c r="S1" s="695"/>
    </row>
    <row r="2" spans="2:3" ht="9.75" customHeight="1" thickBot="1">
      <c r="B2" s="700"/>
      <c r="C2" s="700"/>
    </row>
    <row r="3" spans="1:19" ht="19.5" customHeight="1" thickBot="1">
      <c r="A3" s="195" t="s">
        <v>3</v>
      </c>
      <c r="B3" s="696" t="s">
        <v>253</v>
      </c>
      <c r="C3" s="697"/>
      <c r="D3" s="697"/>
      <c r="E3" s="697"/>
      <c r="F3" s="697"/>
      <c r="G3" s="697"/>
      <c r="H3" s="697"/>
      <c r="I3" s="698"/>
      <c r="K3" s="195" t="s">
        <v>4</v>
      </c>
      <c r="L3" s="696" t="s">
        <v>394</v>
      </c>
      <c r="M3" s="697"/>
      <c r="N3" s="697"/>
      <c r="O3" s="697"/>
      <c r="P3" s="697"/>
      <c r="Q3" s="697"/>
      <c r="R3" s="697"/>
      <c r="S3" s="698"/>
    </row>
    <row r="4" ht="4.5" customHeight="1"/>
    <row r="5" spans="1:19" ht="12.75" customHeight="1">
      <c r="A5" s="691" t="s">
        <v>5</v>
      </c>
      <c r="B5" s="692"/>
      <c r="C5" s="687" t="s">
        <v>6</v>
      </c>
      <c r="D5" s="702" t="s">
        <v>7</v>
      </c>
      <c r="E5" s="703"/>
      <c r="F5" s="703"/>
      <c r="G5" s="704"/>
      <c r="H5" s="196"/>
      <c r="I5" s="197" t="s">
        <v>8</v>
      </c>
      <c r="K5" s="691" t="s">
        <v>5</v>
      </c>
      <c r="L5" s="692"/>
      <c r="M5" s="687" t="s">
        <v>6</v>
      </c>
      <c r="N5" s="702" t="s">
        <v>7</v>
      </c>
      <c r="O5" s="703"/>
      <c r="P5" s="703"/>
      <c r="Q5" s="704"/>
      <c r="R5" s="196"/>
      <c r="S5" s="197" t="s">
        <v>8</v>
      </c>
    </row>
    <row r="6" spans="1:19" ht="12.75" customHeight="1">
      <c r="A6" s="689" t="s">
        <v>9</v>
      </c>
      <c r="B6" s="690"/>
      <c r="C6" s="688"/>
      <c r="D6" s="198" t="s">
        <v>10</v>
      </c>
      <c r="E6" s="199" t="s">
        <v>11</v>
      </c>
      <c r="F6" s="199" t="s">
        <v>12</v>
      </c>
      <c r="G6" s="200" t="s">
        <v>13</v>
      </c>
      <c r="H6" s="201"/>
      <c r="I6" s="202" t="s">
        <v>14</v>
      </c>
      <c r="K6" s="689" t="s">
        <v>9</v>
      </c>
      <c r="L6" s="690"/>
      <c r="M6" s="688"/>
      <c r="N6" s="198" t="s">
        <v>10</v>
      </c>
      <c r="O6" s="199" t="s">
        <v>11</v>
      </c>
      <c r="P6" s="199" t="s">
        <v>12</v>
      </c>
      <c r="Q6" s="200" t="s">
        <v>13</v>
      </c>
      <c r="R6" s="201"/>
      <c r="S6" s="202" t="s">
        <v>14</v>
      </c>
    </row>
    <row r="7" spans="1:12" ht="4.5" customHeight="1" thickBot="1">
      <c r="A7" s="203"/>
      <c r="B7" s="203"/>
      <c r="K7" s="203"/>
      <c r="L7" s="203"/>
    </row>
    <row r="8" spans="1:19" ht="12.75" customHeight="1" thickTop="1">
      <c r="A8" s="681" t="s">
        <v>275</v>
      </c>
      <c r="B8" s="682"/>
      <c r="C8" s="561">
        <v>1</v>
      </c>
      <c r="D8" s="565">
        <v>129</v>
      </c>
      <c r="E8" s="564">
        <v>63</v>
      </c>
      <c r="F8" s="564">
        <v>3</v>
      </c>
      <c r="G8" s="563">
        <f>IF(ISBLANK(D8),"",D8+E8)</f>
        <v>192</v>
      </c>
      <c r="H8" s="204"/>
      <c r="I8" s="566" t="s">
        <v>393</v>
      </c>
      <c r="K8" s="677" t="s">
        <v>199</v>
      </c>
      <c r="L8" s="705"/>
      <c r="M8" s="561">
        <v>1</v>
      </c>
      <c r="N8" s="565">
        <v>121</v>
      </c>
      <c r="O8" s="564">
        <v>58</v>
      </c>
      <c r="P8" s="564">
        <v>6</v>
      </c>
      <c r="Q8" s="563">
        <f>IF(ISBLANK(N8),"",N8+O8)</f>
        <v>179</v>
      </c>
      <c r="R8" s="204"/>
      <c r="S8" s="205"/>
    </row>
    <row r="9" spans="1:19" ht="12.75" customHeight="1" thickBot="1">
      <c r="A9" s="679"/>
      <c r="B9" s="680"/>
      <c r="C9" s="556">
        <v>2</v>
      </c>
      <c r="D9" s="555">
        <v>142</v>
      </c>
      <c r="E9" s="554">
        <v>89</v>
      </c>
      <c r="F9" s="554">
        <v>2</v>
      </c>
      <c r="G9" s="553">
        <f>IF(ISBLANK(D9),"",D9+E9)</f>
        <v>231</v>
      </c>
      <c r="H9" s="204"/>
      <c r="I9" s="557">
        <f>IF(COUNT(Q13),SUM(G13-Q13),"")</f>
        <v>77</v>
      </c>
      <c r="K9" s="679"/>
      <c r="L9" s="706"/>
      <c r="M9" s="556">
        <v>2</v>
      </c>
      <c r="N9" s="555">
        <v>132</v>
      </c>
      <c r="O9" s="554">
        <v>35</v>
      </c>
      <c r="P9" s="554">
        <v>14</v>
      </c>
      <c r="Q9" s="553">
        <f>IF(ISBLANK(N9),"",N9+O9)</f>
        <v>167</v>
      </c>
      <c r="R9" s="204"/>
      <c r="S9" s="205"/>
    </row>
    <row r="10" spans="1:19" ht="9.75" customHeight="1" thickTop="1">
      <c r="A10" s="673" t="s">
        <v>114</v>
      </c>
      <c r="B10" s="674"/>
      <c r="C10" s="206"/>
      <c r="D10" s="207"/>
      <c r="E10" s="207"/>
      <c r="F10" s="207"/>
      <c r="G10" s="208"/>
      <c r="H10" s="204"/>
      <c r="I10" s="209"/>
      <c r="K10" s="673" t="s">
        <v>96</v>
      </c>
      <c r="L10" s="674"/>
      <c r="M10" s="206"/>
      <c r="N10" s="207"/>
      <c r="O10" s="207"/>
      <c r="P10" s="207"/>
      <c r="Q10" s="208"/>
      <c r="R10" s="204"/>
      <c r="S10" s="209"/>
    </row>
    <row r="11" spans="1:19" ht="9.75" customHeight="1" thickBot="1">
      <c r="A11" s="675"/>
      <c r="B11" s="676"/>
      <c r="C11" s="210"/>
      <c r="D11" s="211"/>
      <c r="E11" s="211"/>
      <c r="F11" s="211"/>
      <c r="G11" s="212"/>
      <c r="H11" s="204"/>
      <c r="I11" s="670">
        <f>IF(ISNUMBER(G13),IF(G13&gt;Q13,2,IF(G13=Q13,1,0)),"")</f>
        <v>2</v>
      </c>
      <c r="K11" s="675"/>
      <c r="L11" s="676"/>
      <c r="M11" s="210"/>
      <c r="N11" s="211"/>
      <c r="O11" s="211"/>
      <c r="P11" s="211"/>
      <c r="Q11" s="212"/>
      <c r="R11" s="204"/>
      <c r="S11" s="670">
        <f>IF(ISNUMBER(Q13),IF(G13&lt;Q13,2,IF(G13=Q13,1,0)),"")</f>
        <v>0</v>
      </c>
    </row>
    <row r="12" spans="1:19" ht="9.75" customHeight="1" hidden="1" thickBot="1">
      <c r="A12" s="213" t="s">
        <v>83</v>
      </c>
      <c r="B12" s="214"/>
      <c r="C12" s="215"/>
      <c r="D12" s="204"/>
      <c r="E12" s="204"/>
      <c r="F12" s="204"/>
      <c r="G12" s="204"/>
      <c r="H12" s="204"/>
      <c r="I12" s="671"/>
      <c r="K12" s="213" t="s">
        <v>83</v>
      </c>
      <c r="L12" s="214"/>
      <c r="M12" s="215"/>
      <c r="N12" s="204"/>
      <c r="O12" s="204"/>
      <c r="P12" s="204"/>
      <c r="Q12" s="204"/>
      <c r="R12" s="204"/>
      <c r="S12" s="671"/>
    </row>
    <row r="13" spans="1:19" ht="15.75" customHeight="1" thickBot="1">
      <c r="A13" s="668">
        <v>894</v>
      </c>
      <c r="B13" s="669"/>
      <c r="C13" s="552" t="s">
        <v>13</v>
      </c>
      <c r="D13" s="551">
        <f>IF(ISNUMBER(D8),SUM(D8:D11),"")</f>
        <v>271</v>
      </c>
      <c r="E13" s="550">
        <f>IF(ISNUMBER(E8),SUM(E8:E11),"")</f>
        <v>152</v>
      </c>
      <c r="F13" s="549">
        <f>IF(ISNUMBER(F8),SUM(F8:F11),"")</f>
        <v>5</v>
      </c>
      <c r="G13" s="548">
        <f>IF(ISNUMBER(G8),SUM(G8:G11),"")</f>
        <v>423</v>
      </c>
      <c r="H13" s="216"/>
      <c r="I13" s="672"/>
      <c r="K13" s="668">
        <v>9868</v>
      </c>
      <c r="L13" s="669"/>
      <c r="M13" s="552" t="s">
        <v>13</v>
      </c>
      <c r="N13" s="551">
        <f>IF(ISNUMBER(N8),SUM(N8:N11),"")</f>
        <v>253</v>
      </c>
      <c r="O13" s="550">
        <f>IF(ISNUMBER(O8),SUM(O8:O11),"")</f>
        <v>93</v>
      </c>
      <c r="P13" s="549">
        <f>IF(ISNUMBER(P8),SUM(P8:P11),"")</f>
        <v>20</v>
      </c>
      <c r="Q13" s="548">
        <f>IF(ISNUMBER(Q8),SUM(Q8:Q11),"")</f>
        <v>346</v>
      </c>
      <c r="R13" s="216"/>
      <c r="S13" s="672"/>
    </row>
    <row r="14" spans="1:19" ht="12.75" customHeight="1" thickTop="1">
      <c r="A14" s="681" t="s">
        <v>269</v>
      </c>
      <c r="B14" s="682"/>
      <c r="C14" s="562">
        <v>1</v>
      </c>
      <c r="D14" s="560">
        <v>133</v>
      </c>
      <c r="E14" s="559">
        <v>35</v>
      </c>
      <c r="F14" s="559">
        <v>14</v>
      </c>
      <c r="G14" s="558">
        <f>IF(ISBLANK(D14),"",D14+E14)</f>
        <v>168</v>
      </c>
      <c r="H14" s="204"/>
      <c r="I14" s="666">
        <f>IF(COUNT(Q19),SUM(I9+G19-Q19),"")</f>
        <v>60</v>
      </c>
      <c r="K14" s="681" t="s">
        <v>196</v>
      </c>
      <c r="L14" s="682"/>
      <c r="M14" s="561">
        <v>1</v>
      </c>
      <c r="N14" s="560">
        <v>152</v>
      </c>
      <c r="O14" s="559">
        <v>26</v>
      </c>
      <c r="P14" s="559">
        <v>11</v>
      </c>
      <c r="Q14" s="558">
        <f>IF(ISBLANK(N14),"",N14+O14)</f>
        <v>178</v>
      </c>
      <c r="R14" s="204"/>
      <c r="S14" s="205"/>
    </row>
    <row r="15" spans="1:19" ht="12.75" customHeight="1" thickBot="1">
      <c r="A15" s="679"/>
      <c r="B15" s="680"/>
      <c r="C15" s="556">
        <v>2</v>
      </c>
      <c r="D15" s="555">
        <v>131</v>
      </c>
      <c r="E15" s="554">
        <v>72</v>
      </c>
      <c r="F15" s="554">
        <v>4</v>
      </c>
      <c r="G15" s="553">
        <f>IF(ISBLANK(D15),"",D15+E15)</f>
        <v>203</v>
      </c>
      <c r="H15" s="204"/>
      <c r="I15" s="667"/>
      <c r="K15" s="679"/>
      <c r="L15" s="680"/>
      <c r="M15" s="556">
        <v>2</v>
      </c>
      <c r="N15" s="555">
        <v>148</v>
      </c>
      <c r="O15" s="554">
        <v>62</v>
      </c>
      <c r="P15" s="554">
        <v>7</v>
      </c>
      <c r="Q15" s="553">
        <f>IF(ISBLANK(N15),"",N15+O15)</f>
        <v>210</v>
      </c>
      <c r="R15" s="204"/>
      <c r="S15" s="205"/>
    </row>
    <row r="16" spans="1:19" ht="9.75" customHeight="1" thickTop="1">
      <c r="A16" s="673" t="s">
        <v>270</v>
      </c>
      <c r="B16" s="674"/>
      <c r="C16" s="206"/>
      <c r="D16" s="207"/>
      <c r="E16" s="207"/>
      <c r="F16" s="207"/>
      <c r="G16" s="208"/>
      <c r="H16" s="204"/>
      <c r="I16" s="209"/>
      <c r="K16" s="673" t="s">
        <v>96</v>
      </c>
      <c r="L16" s="674"/>
      <c r="M16" s="206"/>
      <c r="N16" s="207"/>
      <c r="O16" s="207"/>
      <c r="P16" s="207"/>
      <c r="Q16" s="208"/>
      <c r="R16" s="204"/>
      <c r="S16" s="209"/>
    </row>
    <row r="17" spans="1:19" ht="9.75" customHeight="1" thickBot="1">
      <c r="A17" s="675"/>
      <c r="B17" s="676"/>
      <c r="C17" s="210"/>
      <c r="D17" s="211"/>
      <c r="E17" s="211"/>
      <c r="F17" s="211"/>
      <c r="G17" s="217"/>
      <c r="H17" s="204"/>
      <c r="I17" s="670">
        <f>IF(ISNUMBER(G19),IF(G19&gt;Q19,2,IF(G19=Q19,1,0)),"")</f>
        <v>0</v>
      </c>
      <c r="K17" s="675"/>
      <c r="L17" s="676"/>
      <c r="M17" s="210"/>
      <c r="N17" s="211"/>
      <c r="O17" s="211"/>
      <c r="P17" s="211"/>
      <c r="Q17" s="217"/>
      <c r="R17" s="204"/>
      <c r="S17" s="670">
        <f>IF(ISNUMBER(Q19),IF(G19&lt;Q19,2,IF(G19=Q19,1,0)),"")</f>
        <v>2</v>
      </c>
    </row>
    <row r="18" spans="1:19" ht="9.75" customHeight="1" hidden="1" thickBot="1">
      <c r="A18" s="213" t="s">
        <v>83</v>
      </c>
      <c r="B18" s="214"/>
      <c r="C18" s="215"/>
      <c r="D18" s="204"/>
      <c r="E18" s="204"/>
      <c r="F18" s="204"/>
      <c r="G18" s="204"/>
      <c r="H18" s="204"/>
      <c r="I18" s="671"/>
      <c r="K18" s="213" t="s">
        <v>83</v>
      </c>
      <c r="L18" s="214"/>
      <c r="M18" s="215"/>
      <c r="N18" s="204"/>
      <c r="O18" s="204"/>
      <c r="P18" s="204"/>
      <c r="Q18" s="204"/>
      <c r="R18" s="204"/>
      <c r="S18" s="671"/>
    </row>
    <row r="19" spans="1:19" ht="15.75" customHeight="1" thickBot="1">
      <c r="A19" s="668">
        <v>23520</v>
      </c>
      <c r="B19" s="669"/>
      <c r="C19" s="552" t="s">
        <v>13</v>
      </c>
      <c r="D19" s="551">
        <f>IF(ISNUMBER(D14),SUM(D14:D17),"")</f>
        <v>264</v>
      </c>
      <c r="E19" s="550">
        <f>IF(ISNUMBER(E14),SUM(E14:E17),"")</f>
        <v>107</v>
      </c>
      <c r="F19" s="549">
        <f>IF(ISNUMBER(F14),SUM(F14:F17),"")</f>
        <v>18</v>
      </c>
      <c r="G19" s="548">
        <f>IF(ISNUMBER(G14),SUM(G14:G17),"")</f>
        <v>371</v>
      </c>
      <c r="H19" s="216"/>
      <c r="I19" s="672"/>
      <c r="K19" s="668">
        <v>995</v>
      </c>
      <c r="L19" s="669"/>
      <c r="M19" s="552" t="s">
        <v>13</v>
      </c>
      <c r="N19" s="551">
        <f>IF(ISNUMBER(N14),SUM(N14:N17),"")</f>
        <v>300</v>
      </c>
      <c r="O19" s="550">
        <f>IF(ISNUMBER(O14),SUM(O14:O17),"")</f>
        <v>88</v>
      </c>
      <c r="P19" s="549">
        <f>IF(ISNUMBER(P14),SUM(P14:P17),"")</f>
        <v>18</v>
      </c>
      <c r="Q19" s="548">
        <f>IF(ISNUMBER(Q14),SUM(Q14:Q17),"")</f>
        <v>388</v>
      </c>
      <c r="R19" s="216"/>
      <c r="S19" s="672"/>
    </row>
    <row r="20" spans="1:19" ht="12.75" customHeight="1" thickTop="1">
      <c r="A20" s="677" t="s">
        <v>273</v>
      </c>
      <c r="B20" s="678"/>
      <c r="C20" s="562">
        <v>1</v>
      </c>
      <c r="D20" s="560">
        <v>124</v>
      </c>
      <c r="E20" s="559">
        <v>50</v>
      </c>
      <c r="F20" s="559">
        <v>6</v>
      </c>
      <c r="G20" s="558">
        <f>IF(ISBLANK(D20),"",D20+E20)</f>
        <v>174</v>
      </c>
      <c r="H20" s="204"/>
      <c r="I20" s="666">
        <f>IF(COUNT(Q25),SUM(I14+G25-Q25),"")</f>
        <v>-15</v>
      </c>
      <c r="K20" s="677" t="s">
        <v>197</v>
      </c>
      <c r="L20" s="678"/>
      <c r="M20" s="561">
        <v>1</v>
      </c>
      <c r="N20" s="560">
        <v>142</v>
      </c>
      <c r="O20" s="559">
        <v>71</v>
      </c>
      <c r="P20" s="559">
        <v>5</v>
      </c>
      <c r="Q20" s="558">
        <f>IF(ISBLANK(N20),"",N20+O20)</f>
        <v>213</v>
      </c>
      <c r="R20" s="204"/>
      <c r="S20" s="205"/>
    </row>
    <row r="21" spans="1:19" ht="12.75" customHeight="1" thickBot="1">
      <c r="A21" s="679"/>
      <c r="B21" s="680"/>
      <c r="C21" s="556">
        <v>2</v>
      </c>
      <c r="D21" s="555">
        <v>124</v>
      </c>
      <c r="E21" s="554">
        <v>44</v>
      </c>
      <c r="F21" s="554">
        <v>10</v>
      </c>
      <c r="G21" s="553">
        <f>IF(ISBLANK(D21),"",D21+E21)</f>
        <v>168</v>
      </c>
      <c r="H21" s="204"/>
      <c r="I21" s="667"/>
      <c r="K21" s="679"/>
      <c r="L21" s="680"/>
      <c r="M21" s="556">
        <v>2</v>
      </c>
      <c r="N21" s="555">
        <v>134</v>
      </c>
      <c r="O21" s="554">
        <v>70</v>
      </c>
      <c r="P21" s="554">
        <v>3</v>
      </c>
      <c r="Q21" s="553">
        <f>IF(ISBLANK(N21),"",N21+O21)</f>
        <v>204</v>
      </c>
      <c r="R21" s="204"/>
      <c r="S21" s="205"/>
    </row>
    <row r="22" spans="1:19" ht="9.75" customHeight="1" thickTop="1">
      <c r="A22" s="673" t="s">
        <v>274</v>
      </c>
      <c r="B22" s="674"/>
      <c r="C22" s="206"/>
      <c r="D22" s="207"/>
      <c r="E22" s="207"/>
      <c r="F22" s="207"/>
      <c r="G22" s="208"/>
      <c r="H22" s="204"/>
      <c r="I22" s="209"/>
      <c r="K22" s="673" t="s">
        <v>112</v>
      </c>
      <c r="L22" s="674"/>
      <c r="M22" s="206"/>
      <c r="N22" s="207"/>
      <c r="O22" s="207"/>
      <c r="P22" s="207"/>
      <c r="Q22" s="208"/>
      <c r="R22" s="204"/>
      <c r="S22" s="209"/>
    </row>
    <row r="23" spans="1:19" ht="9.75" customHeight="1" thickBot="1">
      <c r="A23" s="675"/>
      <c r="B23" s="676"/>
      <c r="C23" s="210"/>
      <c r="D23" s="211"/>
      <c r="E23" s="211"/>
      <c r="F23" s="211"/>
      <c r="G23" s="217"/>
      <c r="H23" s="204"/>
      <c r="I23" s="670">
        <f>IF(ISNUMBER(G25),IF(G25&gt;Q25,2,IF(G25=Q25,1,0)),"")</f>
        <v>0</v>
      </c>
      <c r="K23" s="675"/>
      <c r="L23" s="676"/>
      <c r="M23" s="210"/>
      <c r="N23" s="211"/>
      <c r="O23" s="211"/>
      <c r="P23" s="211"/>
      <c r="Q23" s="217"/>
      <c r="R23" s="204"/>
      <c r="S23" s="670">
        <f>IF(ISNUMBER(Q25),IF(G25&lt;Q25,2,IF(G25=Q25,1,0)),"")</f>
        <v>2</v>
      </c>
    </row>
    <row r="24" spans="1:19" ht="9.75" customHeight="1" hidden="1" thickBot="1">
      <c r="A24" s="213" t="s">
        <v>83</v>
      </c>
      <c r="B24" s="214"/>
      <c r="C24" s="215"/>
      <c r="D24" s="204"/>
      <c r="E24" s="204"/>
      <c r="F24" s="204"/>
      <c r="G24" s="204"/>
      <c r="H24" s="204"/>
      <c r="I24" s="671"/>
      <c r="K24" s="213" t="s">
        <v>83</v>
      </c>
      <c r="L24" s="214"/>
      <c r="M24" s="215"/>
      <c r="N24" s="204"/>
      <c r="O24" s="204"/>
      <c r="P24" s="204"/>
      <c r="Q24" s="204"/>
      <c r="R24" s="204"/>
      <c r="S24" s="671"/>
    </row>
    <row r="25" spans="1:19" ht="15.75" customHeight="1" thickBot="1">
      <c r="A25" s="668">
        <v>14565</v>
      </c>
      <c r="B25" s="669"/>
      <c r="C25" s="552" t="s">
        <v>13</v>
      </c>
      <c r="D25" s="551">
        <f>IF(ISNUMBER(D20),SUM(D20:D23),"")</f>
        <v>248</v>
      </c>
      <c r="E25" s="550">
        <f>IF(ISNUMBER(E20),SUM(E20:E23),"")</f>
        <v>94</v>
      </c>
      <c r="F25" s="549">
        <f>IF(ISNUMBER(F20),SUM(F20:F23),"")</f>
        <v>16</v>
      </c>
      <c r="G25" s="548">
        <f>IF(ISNUMBER(G20),SUM(G20:G23),"")</f>
        <v>342</v>
      </c>
      <c r="H25" s="216"/>
      <c r="I25" s="672"/>
      <c r="K25" s="668">
        <v>13003</v>
      </c>
      <c r="L25" s="669"/>
      <c r="M25" s="552" t="s">
        <v>13</v>
      </c>
      <c r="N25" s="551">
        <f>IF(ISNUMBER(N20),SUM(N20:N23),"")</f>
        <v>276</v>
      </c>
      <c r="O25" s="550">
        <f>IF(ISNUMBER(O20),SUM(O20:O23),"")</f>
        <v>141</v>
      </c>
      <c r="P25" s="549">
        <f>IF(ISNUMBER(P20),SUM(P20:P23),"")</f>
        <v>8</v>
      </c>
      <c r="Q25" s="548">
        <f>IF(ISNUMBER(Q20),SUM(Q20:Q23),"")</f>
        <v>417</v>
      </c>
      <c r="R25" s="216"/>
      <c r="S25" s="672"/>
    </row>
    <row r="26" spans="1:19" ht="12.75" customHeight="1" thickTop="1">
      <c r="A26" s="677" t="s">
        <v>249</v>
      </c>
      <c r="B26" s="678"/>
      <c r="C26" s="562">
        <v>1</v>
      </c>
      <c r="D26" s="560">
        <v>150</v>
      </c>
      <c r="E26" s="559">
        <v>77</v>
      </c>
      <c r="F26" s="559">
        <v>3</v>
      </c>
      <c r="G26" s="558">
        <f>IF(ISBLANK(D26),"",D26+E26)</f>
        <v>227</v>
      </c>
      <c r="H26" s="204"/>
      <c r="I26" s="666">
        <f>IF(COUNT(Q31),SUM(I20+G31-Q31),"")</f>
        <v>-18</v>
      </c>
      <c r="K26" s="677" t="s">
        <v>192</v>
      </c>
      <c r="L26" s="678"/>
      <c r="M26" s="561">
        <v>1</v>
      </c>
      <c r="N26" s="560">
        <v>148</v>
      </c>
      <c r="O26" s="559">
        <v>53</v>
      </c>
      <c r="P26" s="559">
        <v>5</v>
      </c>
      <c r="Q26" s="558">
        <f>IF(ISBLANK(N26),"",N26+O26)</f>
        <v>201</v>
      </c>
      <c r="R26" s="204"/>
      <c r="S26" s="205"/>
    </row>
    <row r="27" spans="1:19" ht="12.75" customHeight="1" thickBot="1">
      <c r="A27" s="679"/>
      <c r="B27" s="680"/>
      <c r="C27" s="556">
        <v>2</v>
      </c>
      <c r="D27" s="555">
        <v>138</v>
      </c>
      <c r="E27" s="554">
        <v>44</v>
      </c>
      <c r="F27" s="554">
        <v>6</v>
      </c>
      <c r="G27" s="553">
        <f>IF(ISBLANK(D27),"",D27+E27)</f>
        <v>182</v>
      </c>
      <c r="H27" s="204"/>
      <c r="I27" s="667"/>
      <c r="K27" s="679"/>
      <c r="L27" s="680"/>
      <c r="M27" s="556">
        <v>2</v>
      </c>
      <c r="N27" s="555">
        <v>141</v>
      </c>
      <c r="O27" s="554">
        <v>70</v>
      </c>
      <c r="P27" s="554">
        <v>8</v>
      </c>
      <c r="Q27" s="553">
        <f>IF(ISBLANK(N27),"",N27+O27)</f>
        <v>211</v>
      </c>
      <c r="R27" s="204"/>
      <c r="S27" s="205"/>
    </row>
    <row r="28" spans="1:19" ht="9.75" customHeight="1" thickTop="1">
      <c r="A28" s="673" t="s">
        <v>104</v>
      </c>
      <c r="B28" s="674"/>
      <c r="C28" s="206"/>
      <c r="D28" s="207"/>
      <c r="E28" s="207"/>
      <c r="F28" s="207"/>
      <c r="G28" s="208"/>
      <c r="H28" s="204"/>
      <c r="I28" s="209"/>
      <c r="K28" s="673" t="s">
        <v>105</v>
      </c>
      <c r="L28" s="674"/>
      <c r="M28" s="206"/>
      <c r="N28" s="207"/>
      <c r="O28" s="207"/>
      <c r="P28" s="207"/>
      <c r="Q28" s="208"/>
      <c r="R28" s="204"/>
      <c r="S28" s="209"/>
    </row>
    <row r="29" spans="1:19" ht="9.75" customHeight="1" thickBot="1">
      <c r="A29" s="675"/>
      <c r="B29" s="676"/>
      <c r="C29" s="210"/>
      <c r="D29" s="211"/>
      <c r="E29" s="211"/>
      <c r="F29" s="211"/>
      <c r="G29" s="217"/>
      <c r="H29" s="204"/>
      <c r="I29" s="670">
        <f>IF(ISNUMBER(G31),IF(G31&gt;Q31,2,IF(G31=Q31,1,0)),"")</f>
        <v>0</v>
      </c>
      <c r="K29" s="675"/>
      <c r="L29" s="676"/>
      <c r="M29" s="210"/>
      <c r="N29" s="211"/>
      <c r="O29" s="211"/>
      <c r="P29" s="211"/>
      <c r="Q29" s="217"/>
      <c r="R29" s="204"/>
      <c r="S29" s="670">
        <f>IF(ISNUMBER(Q31),IF(G31&lt;Q31,2,IF(G31=Q31,1,0)),"")</f>
        <v>2</v>
      </c>
    </row>
    <row r="30" spans="1:19" ht="9.75" customHeight="1" hidden="1" thickBot="1">
      <c r="A30" s="213" t="s">
        <v>83</v>
      </c>
      <c r="B30" s="214"/>
      <c r="C30" s="215"/>
      <c r="D30" s="204"/>
      <c r="E30" s="204"/>
      <c r="F30" s="204"/>
      <c r="G30" s="204"/>
      <c r="H30" s="204"/>
      <c r="I30" s="671"/>
      <c r="K30" s="213" t="s">
        <v>83</v>
      </c>
      <c r="L30" s="214"/>
      <c r="M30" s="215"/>
      <c r="N30" s="204"/>
      <c r="O30" s="204"/>
      <c r="P30" s="204"/>
      <c r="Q30" s="204"/>
      <c r="R30" s="204"/>
      <c r="S30" s="671"/>
    </row>
    <row r="31" spans="1:19" ht="15.75" customHeight="1" thickBot="1">
      <c r="A31" s="668">
        <v>865</v>
      </c>
      <c r="B31" s="669"/>
      <c r="C31" s="552" t="s">
        <v>13</v>
      </c>
      <c r="D31" s="551">
        <f>IF(ISNUMBER(D26),SUM(D26:D29),"")</f>
        <v>288</v>
      </c>
      <c r="E31" s="550">
        <f>IF(ISNUMBER(E26),SUM(E26:E29),"")</f>
        <v>121</v>
      </c>
      <c r="F31" s="549">
        <f>IF(ISNUMBER(F26),SUM(F26:F29),"")</f>
        <v>9</v>
      </c>
      <c r="G31" s="548">
        <f>IF(ISNUMBER(G26),SUM(G26:G29),"")</f>
        <v>409</v>
      </c>
      <c r="H31" s="216"/>
      <c r="I31" s="672"/>
      <c r="K31" s="668">
        <v>1012</v>
      </c>
      <c r="L31" s="669"/>
      <c r="M31" s="552" t="s">
        <v>13</v>
      </c>
      <c r="N31" s="551">
        <f>IF(ISNUMBER(N26),SUM(N26:N29),"")</f>
        <v>289</v>
      </c>
      <c r="O31" s="550">
        <f>IF(ISNUMBER(O26),SUM(O26:O29),"")</f>
        <v>123</v>
      </c>
      <c r="P31" s="549">
        <f>IF(ISNUMBER(P26),SUM(P26:P29),"")</f>
        <v>13</v>
      </c>
      <c r="Q31" s="548">
        <f>IF(ISNUMBER(Q26),SUM(Q26:Q29),"")</f>
        <v>412</v>
      </c>
      <c r="R31" s="216"/>
      <c r="S31" s="672"/>
    </row>
    <row r="32" spans="1:19" ht="12.75" customHeight="1" thickTop="1">
      <c r="A32" s="677" t="s">
        <v>392</v>
      </c>
      <c r="B32" s="678"/>
      <c r="C32" s="562">
        <v>1</v>
      </c>
      <c r="D32" s="560">
        <v>143</v>
      </c>
      <c r="E32" s="559">
        <v>61</v>
      </c>
      <c r="F32" s="559">
        <v>4</v>
      </c>
      <c r="G32" s="558">
        <f>IF(ISBLANK(D32),"",D32+E32)</f>
        <v>204</v>
      </c>
      <c r="H32" s="204"/>
      <c r="I32" s="666">
        <f>IF(COUNT(Q37),SUM(I26+G37-Q37),"")</f>
        <v>-33</v>
      </c>
      <c r="K32" s="677" t="s">
        <v>192</v>
      </c>
      <c r="L32" s="678"/>
      <c r="M32" s="561">
        <v>1</v>
      </c>
      <c r="N32" s="560">
        <v>132</v>
      </c>
      <c r="O32" s="559">
        <v>49</v>
      </c>
      <c r="P32" s="559">
        <v>6</v>
      </c>
      <c r="Q32" s="558">
        <f>IF(ISBLANK(N32),"",N32+O32)</f>
        <v>181</v>
      </c>
      <c r="R32" s="204"/>
      <c r="S32" s="205"/>
    </row>
    <row r="33" spans="1:19" ht="12.75" customHeight="1" thickBot="1">
      <c r="A33" s="679"/>
      <c r="B33" s="680"/>
      <c r="C33" s="556">
        <v>2</v>
      </c>
      <c r="D33" s="555">
        <v>124</v>
      </c>
      <c r="E33" s="554">
        <v>62</v>
      </c>
      <c r="F33" s="554">
        <v>6</v>
      </c>
      <c r="G33" s="553">
        <f>IF(ISBLANK(D33),"",D33+E33)</f>
        <v>186</v>
      </c>
      <c r="H33" s="204"/>
      <c r="I33" s="667"/>
      <c r="K33" s="679"/>
      <c r="L33" s="680"/>
      <c r="M33" s="556">
        <v>2</v>
      </c>
      <c r="N33" s="555">
        <v>154</v>
      </c>
      <c r="O33" s="554">
        <v>70</v>
      </c>
      <c r="P33" s="554">
        <v>3</v>
      </c>
      <c r="Q33" s="553">
        <f>IF(ISBLANK(N33),"",N33+O33)</f>
        <v>224</v>
      </c>
      <c r="R33" s="204"/>
      <c r="S33" s="205"/>
    </row>
    <row r="34" spans="1:19" ht="9.75" customHeight="1" thickTop="1">
      <c r="A34" s="673" t="s">
        <v>202</v>
      </c>
      <c r="B34" s="674"/>
      <c r="C34" s="206"/>
      <c r="D34" s="207"/>
      <c r="E34" s="207"/>
      <c r="F34" s="207"/>
      <c r="G34" s="208"/>
      <c r="H34" s="204"/>
      <c r="I34" s="209"/>
      <c r="K34" s="673" t="s">
        <v>193</v>
      </c>
      <c r="L34" s="674"/>
      <c r="M34" s="206"/>
      <c r="N34" s="207"/>
      <c r="O34" s="207"/>
      <c r="P34" s="207"/>
      <c r="Q34" s="208"/>
      <c r="R34" s="204"/>
      <c r="S34" s="209"/>
    </row>
    <row r="35" spans="1:19" ht="9.75" customHeight="1" thickBot="1">
      <c r="A35" s="675"/>
      <c r="B35" s="676"/>
      <c r="C35" s="210"/>
      <c r="D35" s="211"/>
      <c r="E35" s="211"/>
      <c r="F35" s="211"/>
      <c r="G35" s="217"/>
      <c r="H35" s="204"/>
      <c r="I35" s="670">
        <f>IF(ISNUMBER(G37),IF(G37&gt;Q37,2,IF(G37=Q37,1,0)),"")</f>
        <v>0</v>
      </c>
      <c r="K35" s="675"/>
      <c r="L35" s="676"/>
      <c r="M35" s="210"/>
      <c r="N35" s="211"/>
      <c r="O35" s="211"/>
      <c r="P35" s="211"/>
      <c r="Q35" s="217"/>
      <c r="R35" s="204"/>
      <c r="S35" s="670">
        <f>IF(ISNUMBER(Q37),IF(G37&lt;Q37,2,IF(G37=Q37,1,0)),"")</f>
        <v>2</v>
      </c>
    </row>
    <row r="36" spans="1:19" ht="9.75" customHeight="1" hidden="1" thickBot="1">
      <c r="A36" s="213" t="s">
        <v>83</v>
      </c>
      <c r="B36" s="214"/>
      <c r="C36" s="215"/>
      <c r="D36" s="204"/>
      <c r="E36" s="204"/>
      <c r="F36" s="204"/>
      <c r="G36" s="204"/>
      <c r="H36" s="204"/>
      <c r="I36" s="671"/>
      <c r="K36" s="213" t="s">
        <v>83</v>
      </c>
      <c r="L36" s="214"/>
      <c r="M36" s="215"/>
      <c r="N36" s="204"/>
      <c r="O36" s="204"/>
      <c r="P36" s="204"/>
      <c r="Q36" s="204"/>
      <c r="R36" s="204"/>
      <c r="S36" s="671"/>
    </row>
    <row r="37" spans="1:19" ht="15.75" customHeight="1" thickBot="1">
      <c r="A37" s="668">
        <v>17959</v>
      </c>
      <c r="B37" s="669"/>
      <c r="C37" s="552" t="s">
        <v>13</v>
      </c>
      <c r="D37" s="551">
        <f>IF(ISNUMBER(D32),SUM(D32:D35),"")</f>
        <v>267</v>
      </c>
      <c r="E37" s="550">
        <f>IF(ISNUMBER(E32),SUM(E32:E35),"")</f>
        <v>123</v>
      </c>
      <c r="F37" s="549">
        <f>IF(ISNUMBER(F32),SUM(F32:F35),"")</f>
        <v>10</v>
      </c>
      <c r="G37" s="548">
        <f>IF(ISNUMBER(G32),SUM(G32:G35),"")</f>
        <v>390</v>
      </c>
      <c r="H37" s="216"/>
      <c r="I37" s="672"/>
      <c r="K37" s="668">
        <v>19901</v>
      </c>
      <c r="L37" s="669"/>
      <c r="M37" s="552" t="s">
        <v>13</v>
      </c>
      <c r="N37" s="551">
        <f>IF(ISNUMBER(N32),SUM(N32:N35),"")</f>
        <v>286</v>
      </c>
      <c r="O37" s="550">
        <f>IF(ISNUMBER(O32),SUM(O32:O35),"")</f>
        <v>119</v>
      </c>
      <c r="P37" s="549">
        <f>IF(ISNUMBER(P32),SUM(P32:P35),"")</f>
        <v>9</v>
      </c>
      <c r="Q37" s="548">
        <f>IF(ISNUMBER(Q32),SUM(Q32:Q35),"")</f>
        <v>405</v>
      </c>
      <c r="R37" s="216"/>
      <c r="S37" s="672"/>
    </row>
    <row r="38" spans="1:19" ht="12.75" customHeight="1" thickTop="1">
      <c r="A38" s="677" t="s">
        <v>280</v>
      </c>
      <c r="B38" s="678"/>
      <c r="C38" s="562">
        <v>1</v>
      </c>
      <c r="D38" s="560">
        <v>163</v>
      </c>
      <c r="E38" s="559">
        <v>59</v>
      </c>
      <c r="F38" s="559">
        <v>5</v>
      </c>
      <c r="G38" s="558">
        <f>IF(ISBLANK(D38),"",D38+E38)</f>
        <v>222</v>
      </c>
      <c r="H38" s="204"/>
      <c r="I38" s="666">
        <f>IF(COUNT(Q43),SUM(I32+G43-Q43),"")</f>
        <v>-48</v>
      </c>
      <c r="K38" s="677" t="s">
        <v>194</v>
      </c>
      <c r="L38" s="678"/>
      <c r="M38" s="561">
        <v>1</v>
      </c>
      <c r="N38" s="560">
        <v>139</v>
      </c>
      <c r="O38" s="559">
        <v>63</v>
      </c>
      <c r="P38" s="559">
        <v>4</v>
      </c>
      <c r="Q38" s="558">
        <f>IF(ISBLANK(N38),"",N38+O38)</f>
        <v>202</v>
      </c>
      <c r="R38" s="204"/>
      <c r="S38" s="205"/>
    </row>
    <row r="39" spans="1:19" ht="12.75" customHeight="1" thickBot="1">
      <c r="A39" s="679"/>
      <c r="B39" s="680"/>
      <c r="C39" s="556">
        <v>2</v>
      </c>
      <c r="D39" s="555">
        <v>148</v>
      </c>
      <c r="E39" s="554">
        <v>61</v>
      </c>
      <c r="F39" s="554">
        <v>4</v>
      </c>
      <c r="G39" s="553">
        <f>IF(ISBLANK(D39),"",D39+E39)</f>
        <v>209</v>
      </c>
      <c r="H39" s="204"/>
      <c r="I39" s="667"/>
      <c r="K39" s="679"/>
      <c r="L39" s="680"/>
      <c r="M39" s="556">
        <v>2</v>
      </c>
      <c r="N39" s="555">
        <v>147</v>
      </c>
      <c r="O39" s="554">
        <v>97</v>
      </c>
      <c r="P39" s="554">
        <v>0</v>
      </c>
      <c r="Q39" s="553">
        <f>IF(ISBLANK(N39),"",N39+O39)</f>
        <v>244</v>
      </c>
      <c r="R39" s="204"/>
      <c r="S39" s="205"/>
    </row>
    <row r="40" spans="1:19" ht="9.75" customHeight="1" thickTop="1">
      <c r="A40" s="673" t="s">
        <v>281</v>
      </c>
      <c r="B40" s="674"/>
      <c r="C40" s="206"/>
      <c r="D40" s="207"/>
      <c r="E40" s="207"/>
      <c r="F40" s="207"/>
      <c r="G40" s="208"/>
      <c r="H40" s="204"/>
      <c r="I40" s="209"/>
      <c r="K40" s="673" t="s">
        <v>104</v>
      </c>
      <c r="L40" s="674"/>
      <c r="M40" s="206"/>
      <c r="N40" s="207"/>
      <c r="O40" s="207"/>
      <c r="P40" s="207"/>
      <c r="Q40" s="208"/>
      <c r="R40" s="204"/>
      <c r="S40" s="209"/>
    </row>
    <row r="41" spans="1:19" ht="9.75" customHeight="1" thickBot="1">
      <c r="A41" s="675"/>
      <c r="B41" s="676"/>
      <c r="C41" s="210"/>
      <c r="D41" s="211"/>
      <c r="E41" s="211"/>
      <c r="F41" s="211"/>
      <c r="G41" s="217"/>
      <c r="H41" s="204"/>
      <c r="I41" s="670">
        <f>IF(ISNUMBER(G43),IF(G43&gt;Q43,2,IF(G43=Q43,1,0)),"")</f>
        <v>0</v>
      </c>
      <c r="K41" s="675"/>
      <c r="L41" s="676"/>
      <c r="M41" s="210"/>
      <c r="N41" s="211"/>
      <c r="O41" s="211"/>
      <c r="P41" s="211"/>
      <c r="Q41" s="217"/>
      <c r="R41" s="204"/>
      <c r="S41" s="670">
        <f>IF(ISNUMBER(Q43),IF(G43&lt;Q43,2,IF(G43=Q43,1,0)),"")</f>
        <v>2</v>
      </c>
    </row>
    <row r="42" spans="1:19" ht="9.75" customHeight="1" hidden="1" thickBot="1">
      <c r="A42" s="213" t="s">
        <v>83</v>
      </c>
      <c r="B42" s="214"/>
      <c r="C42" s="215"/>
      <c r="D42" s="204"/>
      <c r="E42" s="204"/>
      <c r="F42" s="204"/>
      <c r="G42" s="204"/>
      <c r="H42" s="204"/>
      <c r="I42" s="671"/>
      <c r="K42" s="213" t="s">
        <v>83</v>
      </c>
      <c r="L42" s="214"/>
      <c r="M42" s="215"/>
      <c r="N42" s="204"/>
      <c r="O42" s="204"/>
      <c r="P42" s="204"/>
      <c r="Q42" s="204"/>
      <c r="R42" s="204"/>
      <c r="S42" s="671"/>
    </row>
    <row r="43" spans="1:19" ht="15.75" customHeight="1" thickBot="1">
      <c r="A43" s="668">
        <v>14478</v>
      </c>
      <c r="B43" s="669"/>
      <c r="C43" s="552" t="s">
        <v>13</v>
      </c>
      <c r="D43" s="551">
        <f>IF(ISNUMBER(D38),SUM(D38:D41),"")</f>
        <v>311</v>
      </c>
      <c r="E43" s="550">
        <f>IF(ISNUMBER(E38),SUM(E38:E41),"")</f>
        <v>120</v>
      </c>
      <c r="F43" s="549">
        <f>IF(ISNUMBER(F38),SUM(F38:F41),"")</f>
        <v>9</v>
      </c>
      <c r="G43" s="548">
        <f>IF(ISNUMBER(G38),SUM(G38:G41),"")</f>
        <v>431</v>
      </c>
      <c r="H43" s="216"/>
      <c r="I43" s="672"/>
      <c r="K43" s="668">
        <v>13002</v>
      </c>
      <c r="L43" s="669"/>
      <c r="M43" s="552" t="s">
        <v>13</v>
      </c>
      <c r="N43" s="551">
        <f>IF(ISNUMBER(N38),SUM(N38:N41),"")</f>
        <v>286</v>
      </c>
      <c r="O43" s="550">
        <f>IF(ISNUMBER(O38),SUM(O38:O41),"")</f>
        <v>160</v>
      </c>
      <c r="P43" s="549">
        <f>IF(ISNUMBER(P38),SUM(P38:P41),"")</f>
        <v>4</v>
      </c>
      <c r="Q43" s="548">
        <f>IF(ISNUMBER(Q38),SUM(Q38:Q41),"")</f>
        <v>446</v>
      </c>
      <c r="R43" s="216"/>
      <c r="S43" s="672"/>
    </row>
    <row r="44" ht="4.5" customHeight="1" thickBot="1" thickTop="1"/>
    <row r="45" spans="1:19" ht="19.5" customHeight="1" thickBot="1">
      <c r="A45" s="218"/>
      <c r="B45" s="219"/>
      <c r="C45" s="220" t="s">
        <v>15</v>
      </c>
      <c r="D45" s="547">
        <f>IF(ISNUMBER(D13),SUM(D13,D19,D25,D31,D37,D43),"")</f>
        <v>1649</v>
      </c>
      <c r="E45" s="546">
        <f>IF(ISNUMBER(E13),SUM(E13,E19,E25,E31,E37,E43),"")</f>
        <v>717</v>
      </c>
      <c r="F45" s="545">
        <f>IF(ISNUMBER(F13),SUM(F13,F19,F25,F31,F37,F43),"")</f>
        <v>67</v>
      </c>
      <c r="G45" s="544">
        <f>IF(ISNUMBER(G13),SUM(G13,G19,G25,G31,G37,G43),"")</f>
        <v>2366</v>
      </c>
      <c r="H45" s="221"/>
      <c r="I45" s="543">
        <f>IF(ISNUMBER(G45),IF(G45&gt;Q45,4,IF(G45=Q45,2,0)),"")</f>
        <v>0</v>
      </c>
      <c r="K45" s="218"/>
      <c r="L45" s="219"/>
      <c r="M45" s="220" t="s">
        <v>15</v>
      </c>
      <c r="N45" s="547">
        <f>IF(ISNUMBER(N13),SUM(N13,N19,N25,N31,N37,N43),"")</f>
        <v>1690</v>
      </c>
      <c r="O45" s="546">
        <f>IF(ISNUMBER(O13),SUM(O13,O19,O25,O31,O37,O43),"")</f>
        <v>724</v>
      </c>
      <c r="P45" s="545">
        <f>IF(ISNUMBER(P13),SUM(P13,P19,P25,P31,P37,P43),"")</f>
        <v>72</v>
      </c>
      <c r="Q45" s="544">
        <f>IF(ISNUMBER(Q13),SUM(Q13,Q19,Q25,Q31,Q37,Q43),"")</f>
        <v>2414</v>
      </c>
      <c r="R45" s="221"/>
      <c r="S45" s="543">
        <f>IF(ISNUMBER(Q45),IF(G45&lt;Q45,4,IF(G45=Q45,2,0)),"")</f>
        <v>4</v>
      </c>
    </row>
    <row r="46" ht="4.5" customHeight="1" thickBot="1"/>
    <row r="47" spans="1:19" ht="21.75" customHeight="1" thickBot="1">
      <c r="A47" s="1"/>
      <c r="B47" s="2" t="s">
        <v>29</v>
      </c>
      <c r="C47" s="589" t="s">
        <v>391</v>
      </c>
      <c r="D47" s="589"/>
      <c r="E47" s="589"/>
      <c r="G47" s="685" t="s">
        <v>16</v>
      </c>
      <c r="H47" s="686"/>
      <c r="I47" s="542">
        <f>IF(ISNUMBER(I11),SUM(I11,I17,I23,I29,I35,I41,I45),"")</f>
        <v>2</v>
      </c>
      <c r="K47" s="1"/>
      <c r="L47" s="2" t="s">
        <v>29</v>
      </c>
      <c r="M47" s="589"/>
      <c r="N47" s="589"/>
      <c r="O47" s="589"/>
      <c r="Q47" s="685" t="s">
        <v>16</v>
      </c>
      <c r="R47" s="686"/>
      <c r="S47" s="542">
        <f>IF(ISNUMBER(S11),SUM(S11,S17,S23,S29,S35,S41,S45),"")</f>
        <v>14</v>
      </c>
    </row>
    <row r="48" spans="1:19" ht="19.5" customHeight="1">
      <c r="A48" s="1"/>
      <c r="B48" s="2" t="s">
        <v>30</v>
      </c>
      <c r="C48" s="584"/>
      <c r="D48" s="584"/>
      <c r="E48" s="584"/>
      <c r="F48" s="222"/>
      <c r="G48" s="222"/>
      <c r="H48" s="222"/>
      <c r="I48" s="222"/>
      <c r="J48" s="222"/>
      <c r="K48" s="1"/>
      <c r="L48" s="2" t="s">
        <v>30</v>
      </c>
      <c r="M48" s="584"/>
      <c r="N48" s="584"/>
      <c r="O48" s="584"/>
      <c r="P48" s="223"/>
      <c r="Q48" s="203"/>
      <c r="R48" s="203"/>
      <c r="S48" s="203"/>
    </row>
    <row r="49" spans="1:19" ht="20.25" customHeight="1">
      <c r="A49" s="2" t="s">
        <v>31</v>
      </c>
      <c r="B49" s="2" t="s">
        <v>32</v>
      </c>
      <c r="C49" s="585"/>
      <c r="D49" s="585"/>
      <c r="E49" s="585"/>
      <c r="F49" s="585"/>
      <c r="G49" s="585"/>
      <c r="H49" s="585"/>
      <c r="I49" s="2"/>
      <c r="J49" s="2"/>
      <c r="K49" s="2" t="s">
        <v>33</v>
      </c>
      <c r="L49" s="586"/>
      <c r="M49" s="586"/>
      <c r="O49" s="2" t="s">
        <v>30</v>
      </c>
      <c r="P49" s="683"/>
      <c r="Q49" s="683"/>
      <c r="R49" s="683"/>
      <c r="S49" s="683"/>
    </row>
    <row r="50" spans="1:19" ht="9.75" customHeight="1">
      <c r="A50" s="2"/>
      <c r="B50" s="2"/>
      <c r="C50" s="224"/>
      <c r="D50" s="224"/>
      <c r="E50" s="224"/>
      <c r="F50" s="224"/>
      <c r="G50" s="224"/>
      <c r="H50" s="224"/>
      <c r="I50" s="2"/>
      <c r="J50" s="2"/>
      <c r="K50" s="2"/>
      <c r="L50" s="222"/>
      <c r="M50" s="222"/>
      <c r="O50" s="2"/>
      <c r="P50" s="224"/>
      <c r="Q50" s="224"/>
      <c r="R50" s="224"/>
      <c r="S50" s="224"/>
    </row>
    <row r="51" ht="30" customHeight="1">
      <c r="A51" s="225" t="s">
        <v>17</v>
      </c>
    </row>
    <row r="52" spans="2:11" ht="19.5" customHeight="1">
      <c r="B52" s="193" t="s">
        <v>18</v>
      </c>
      <c r="C52" s="714" t="s">
        <v>49</v>
      </c>
      <c r="D52" s="714"/>
      <c r="I52" s="193" t="s">
        <v>19</v>
      </c>
      <c r="J52" s="715">
        <v>25</v>
      </c>
      <c r="K52" s="715"/>
    </row>
    <row r="53" spans="2:19" ht="19.5" customHeight="1">
      <c r="B53" s="193" t="s">
        <v>20</v>
      </c>
      <c r="C53" s="716" t="s">
        <v>390</v>
      </c>
      <c r="D53" s="716"/>
      <c r="I53" s="193" t="s">
        <v>21</v>
      </c>
      <c r="J53" s="684">
        <v>2</v>
      </c>
      <c r="K53" s="684"/>
      <c r="P53" s="193" t="s">
        <v>22</v>
      </c>
      <c r="Q53" s="707">
        <v>43334</v>
      </c>
      <c r="R53" s="708"/>
      <c r="S53" s="708"/>
    </row>
    <row r="54" ht="9.75" customHeight="1"/>
    <row r="55" spans="1:19" ht="15" customHeight="1">
      <c r="A55" s="691" t="s">
        <v>23</v>
      </c>
      <c r="B55" s="709"/>
      <c r="C55" s="709"/>
      <c r="D55" s="709"/>
      <c r="E55" s="709"/>
      <c r="F55" s="709"/>
      <c r="G55" s="709"/>
      <c r="H55" s="709"/>
      <c r="I55" s="709"/>
      <c r="J55" s="709"/>
      <c r="K55" s="709"/>
      <c r="L55" s="709"/>
      <c r="M55" s="709"/>
      <c r="N55" s="709"/>
      <c r="O55" s="709"/>
      <c r="P55" s="709"/>
      <c r="Q55" s="709"/>
      <c r="R55" s="709"/>
      <c r="S55" s="710"/>
    </row>
    <row r="56" spans="1:19" ht="90" customHeight="1">
      <c r="A56" s="711"/>
      <c r="B56" s="712"/>
      <c r="C56" s="712"/>
      <c r="D56" s="712"/>
      <c r="E56" s="712"/>
      <c r="F56" s="712"/>
      <c r="G56" s="712"/>
      <c r="H56" s="712"/>
      <c r="I56" s="712"/>
      <c r="J56" s="712"/>
      <c r="K56" s="712"/>
      <c r="L56" s="712"/>
      <c r="M56" s="712"/>
      <c r="N56" s="712"/>
      <c r="O56" s="712"/>
      <c r="P56" s="712"/>
      <c r="Q56" s="712"/>
      <c r="R56" s="712"/>
      <c r="S56" s="713"/>
    </row>
    <row r="57" ht="4.5" customHeight="1"/>
    <row r="58" spans="1:19" ht="15" customHeight="1">
      <c r="A58" s="618" t="s">
        <v>24</v>
      </c>
      <c r="B58" s="619"/>
      <c r="C58" s="619"/>
      <c r="D58" s="619"/>
      <c r="E58" s="619"/>
      <c r="F58" s="619"/>
      <c r="G58" s="619"/>
      <c r="H58" s="619"/>
      <c r="I58" s="619"/>
      <c r="J58" s="619"/>
      <c r="K58" s="619"/>
      <c r="L58" s="619"/>
      <c r="M58" s="619"/>
      <c r="N58" s="619"/>
      <c r="O58" s="619"/>
      <c r="P58" s="619"/>
      <c r="Q58" s="619"/>
      <c r="R58" s="619"/>
      <c r="S58" s="620"/>
    </row>
    <row r="59" spans="1:19" ht="6.75" customHeight="1">
      <c r="A59" s="471"/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469"/>
    </row>
    <row r="60" spans="1:19" ht="18" customHeight="1">
      <c r="A60" s="470" t="s">
        <v>3</v>
      </c>
      <c r="B60" s="257"/>
      <c r="C60" s="257"/>
      <c r="D60" s="257"/>
      <c r="E60" s="257"/>
      <c r="F60" s="257"/>
      <c r="G60" s="257"/>
      <c r="H60" s="257"/>
      <c r="I60" s="257"/>
      <c r="J60" s="257"/>
      <c r="K60" s="446" t="s">
        <v>4</v>
      </c>
      <c r="L60" s="257"/>
      <c r="M60" s="257"/>
      <c r="N60" s="257"/>
      <c r="O60" s="257"/>
      <c r="P60" s="257"/>
      <c r="Q60" s="257"/>
      <c r="R60" s="257"/>
      <c r="S60" s="469"/>
    </row>
    <row r="61" spans="1:19" ht="18" customHeight="1">
      <c r="A61" s="541"/>
      <c r="B61" s="538" t="s">
        <v>34</v>
      </c>
      <c r="C61" s="537"/>
      <c r="D61" s="539"/>
      <c r="E61" s="538" t="s">
        <v>35</v>
      </c>
      <c r="F61" s="537"/>
      <c r="G61" s="537"/>
      <c r="H61" s="537"/>
      <c r="I61" s="539"/>
      <c r="J61" s="257"/>
      <c r="K61" s="540"/>
      <c r="L61" s="538" t="s">
        <v>34</v>
      </c>
      <c r="M61" s="537"/>
      <c r="N61" s="539"/>
      <c r="O61" s="538" t="s">
        <v>35</v>
      </c>
      <c r="P61" s="537"/>
      <c r="Q61" s="537"/>
      <c r="R61" s="537"/>
      <c r="S61" s="536"/>
    </row>
    <row r="62" spans="1:19" ht="18" customHeight="1">
      <c r="A62" s="535" t="s">
        <v>36</v>
      </c>
      <c r="B62" s="531" t="s">
        <v>37</v>
      </c>
      <c r="C62" s="533"/>
      <c r="D62" s="532" t="s">
        <v>38</v>
      </c>
      <c r="E62" s="531" t="s">
        <v>37</v>
      </c>
      <c r="F62" s="530"/>
      <c r="G62" s="530"/>
      <c r="H62" s="529"/>
      <c r="I62" s="532" t="s">
        <v>38</v>
      </c>
      <c r="J62" s="257"/>
      <c r="K62" s="534" t="s">
        <v>36</v>
      </c>
      <c r="L62" s="531" t="s">
        <v>37</v>
      </c>
      <c r="M62" s="533"/>
      <c r="N62" s="532" t="s">
        <v>38</v>
      </c>
      <c r="O62" s="531" t="s">
        <v>37</v>
      </c>
      <c r="P62" s="530"/>
      <c r="Q62" s="530"/>
      <c r="R62" s="529"/>
      <c r="S62" s="528" t="s">
        <v>38</v>
      </c>
    </row>
    <row r="63" spans="1:19" ht="18" customHeight="1">
      <c r="A63" s="453"/>
      <c r="B63" s="581"/>
      <c r="C63" s="582"/>
      <c r="D63" s="451"/>
      <c r="E63" s="581"/>
      <c r="F63" s="583"/>
      <c r="G63" s="583"/>
      <c r="H63" s="582"/>
      <c r="I63" s="451"/>
      <c r="J63" s="257"/>
      <c r="K63" s="452"/>
      <c r="L63" s="581"/>
      <c r="M63" s="582"/>
      <c r="N63" s="451"/>
      <c r="O63" s="581"/>
      <c r="P63" s="583"/>
      <c r="Q63" s="583"/>
      <c r="R63" s="582"/>
      <c r="S63" s="450"/>
    </row>
    <row r="64" spans="1:19" ht="18" customHeight="1">
      <c r="A64" s="453"/>
      <c r="B64" s="581"/>
      <c r="C64" s="582"/>
      <c r="D64" s="451"/>
      <c r="E64" s="581"/>
      <c r="F64" s="583"/>
      <c r="G64" s="583"/>
      <c r="H64" s="582"/>
      <c r="I64" s="451"/>
      <c r="J64" s="257"/>
      <c r="K64" s="452"/>
      <c r="L64" s="581"/>
      <c r="M64" s="582"/>
      <c r="N64" s="451"/>
      <c r="O64" s="581"/>
      <c r="P64" s="583"/>
      <c r="Q64" s="583"/>
      <c r="R64" s="582"/>
      <c r="S64" s="450"/>
    </row>
    <row r="65" spans="1:19" ht="11.25" customHeight="1">
      <c r="A65" s="449"/>
      <c r="B65" s="448"/>
      <c r="C65" s="448"/>
      <c r="D65" s="448"/>
      <c r="E65" s="448"/>
      <c r="F65" s="448"/>
      <c r="G65" s="448"/>
      <c r="H65" s="448"/>
      <c r="I65" s="448"/>
      <c r="J65" s="448"/>
      <c r="K65" s="448"/>
      <c r="L65" s="448"/>
      <c r="M65" s="448"/>
      <c r="N65" s="448"/>
      <c r="O65" s="448"/>
      <c r="P65" s="448"/>
      <c r="Q65" s="448"/>
      <c r="R65" s="448"/>
      <c r="S65" s="447"/>
    </row>
    <row r="66" spans="1:19" ht="3.75" customHeight="1">
      <c r="A66" s="446"/>
      <c r="B66" s="257"/>
      <c r="C66" s="257"/>
      <c r="D66" s="257"/>
      <c r="E66" s="257"/>
      <c r="F66" s="257"/>
      <c r="G66" s="257"/>
      <c r="H66" s="257"/>
      <c r="I66" s="257"/>
      <c r="J66" s="257"/>
      <c r="K66" s="446"/>
      <c r="L66" s="257"/>
      <c r="M66" s="257"/>
      <c r="N66" s="257"/>
      <c r="O66" s="257"/>
      <c r="P66" s="257"/>
      <c r="Q66" s="257"/>
      <c r="R66" s="257"/>
      <c r="S66" s="257"/>
    </row>
    <row r="67" spans="1:19" ht="19.5" customHeight="1">
      <c r="A67" s="719" t="s">
        <v>25</v>
      </c>
      <c r="B67" s="692"/>
      <c r="C67" s="692"/>
      <c r="D67" s="692"/>
      <c r="E67" s="692"/>
      <c r="F67" s="692"/>
      <c r="G67" s="692"/>
      <c r="H67" s="692"/>
      <c r="I67" s="692"/>
      <c r="J67" s="692"/>
      <c r="K67" s="692"/>
      <c r="L67" s="692"/>
      <c r="M67" s="692"/>
      <c r="N67" s="692"/>
      <c r="O67" s="692"/>
      <c r="P67" s="692"/>
      <c r="Q67" s="692"/>
      <c r="R67" s="692"/>
      <c r="S67" s="720"/>
    </row>
    <row r="68" spans="1:19" ht="90" customHeight="1">
      <c r="A68" s="721"/>
      <c r="B68" s="722"/>
      <c r="C68" s="722"/>
      <c r="D68" s="722"/>
      <c r="E68" s="722"/>
      <c r="F68" s="722"/>
      <c r="G68" s="722"/>
      <c r="H68" s="722"/>
      <c r="I68" s="722"/>
      <c r="J68" s="722"/>
      <c r="K68" s="722"/>
      <c r="L68" s="722"/>
      <c r="M68" s="722"/>
      <c r="N68" s="722"/>
      <c r="O68" s="722"/>
      <c r="P68" s="722"/>
      <c r="Q68" s="722"/>
      <c r="R68" s="722"/>
      <c r="S68" s="723"/>
    </row>
    <row r="69" ht="4.5" customHeight="1"/>
    <row r="70" spans="1:19" ht="15" customHeight="1">
      <c r="A70" s="691" t="s">
        <v>26</v>
      </c>
      <c r="B70" s="709"/>
      <c r="C70" s="709"/>
      <c r="D70" s="709"/>
      <c r="E70" s="709"/>
      <c r="F70" s="709"/>
      <c r="G70" s="709"/>
      <c r="H70" s="709"/>
      <c r="I70" s="709"/>
      <c r="J70" s="709"/>
      <c r="K70" s="709"/>
      <c r="L70" s="709"/>
      <c r="M70" s="709"/>
      <c r="N70" s="709"/>
      <c r="O70" s="709"/>
      <c r="P70" s="709"/>
      <c r="Q70" s="709"/>
      <c r="R70" s="709"/>
      <c r="S70" s="710"/>
    </row>
    <row r="71" spans="1:19" ht="90" customHeight="1">
      <c r="A71" s="711"/>
      <c r="B71" s="712"/>
      <c r="C71" s="712"/>
      <c r="D71" s="712"/>
      <c r="E71" s="712"/>
      <c r="F71" s="712"/>
      <c r="G71" s="712"/>
      <c r="H71" s="712"/>
      <c r="I71" s="712"/>
      <c r="J71" s="712"/>
      <c r="K71" s="712"/>
      <c r="L71" s="712"/>
      <c r="M71" s="712"/>
      <c r="N71" s="712"/>
      <c r="O71" s="712"/>
      <c r="P71" s="712"/>
      <c r="Q71" s="712"/>
      <c r="R71" s="712"/>
      <c r="S71" s="713"/>
    </row>
    <row r="72" spans="1:8" ht="30" customHeight="1">
      <c r="A72" s="717" t="s">
        <v>27</v>
      </c>
      <c r="B72" s="717"/>
      <c r="C72" s="718"/>
      <c r="D72" s="718"/>
      <c r="E72" s="718"/>
      <c r="F72" s="718"/>
      <c r="G72" s="718"/>
      <c r="H72" s="718"/>
    </row>
    <row r="73" spans="1:8" ht="30" customHeight="1">
      <c r="A73" s="196"/>
      <c r="B73" s="196"/>
      <c r="C73" s="527"/>
      <c r="D73" s="527"/>
      <c r="E73" s="527"/>
      <c r="F73" s="527"/>
      <c r="G73" s="527"/>
      <c r="H73" s="527"/>
    </row>
    <row r="74" spans="11:16" ht="12.75" hidden="1">
      <c r="K74" s="277" t="s">
        <v>40</v>
      </c>
      <c r="L74" s="278" t="s">
        <v>251</v>
      </c>
      <c r="M74" s="279"/>
      <c r="N74" s="279"/>
      <c r="O74" s="278"/>
      <c r="P74" s="280"/>
    </row>
    <row r="75" spans="11:16" ht="12.75" hidden="1">
      <c r="K75" s="277" t="s">
        <v>42</v>
      </c>
      <c r="L75" s="278" t="s">
        <v>252</v>
      </c>
      <c r="M75" s="279"/>
      <c r="N75" s="279"/>
      <c r="O75" s="278"/>
      <c r="P75" s="280"/>
    </row>
    <row r="76" spans="11:16" ht="12.75" hidden="1">
      <c r="K76" s="277" t="s">
        <v>28</v>
      </c>
      <c r="L76" s="278" t="s">
        <v>253</v>
      </c>
      <c r="M76" s="279"/>
      <c r="N76" s="279"/>
      <c r="O76" s="278" t="s">
        <v>79</v>
      </c>
      <c r="P76" s="280"/>
    </row>
    <row r="77" spans="11:16" ht="12.75" hidden="1">
      <c r="K77" s="277" t="s">
        <v>43</v>
      </c>
      <c r="L77" s="278" t="s">
        <v>254</v>
      </c>
      <c r="M77" s="279"/>
      <c r="N77" s="279"/>
      <c r="O77" s="278" t="s">
        <v>71</v>
      </c>
      <c r="P77" s="280"/>
    </row>
    <row r="78" spans="11:16" ht="12.75" hidden="1">
      <c r="K78" s="277" t="s">
        <v>41</v>
      </c>
      <c r="L78" s="278" t="s">
        <v>255</v>
      </c>
      <c r="M78" s="279"/>
      <c r="N78" s="279"/>
      <c r="O78" s="278" t="s">
        <v>69</v>
      </c>
      <c r="P78" s="280"/>
    </row>
    <row r="79" spans="11:16" ht="12.75" hidden="1">
      <c r="K79" s="277" t="s">
        <v>44</v>
      </c>
      <c r="L79" s="278" t="s">
        <v>256</v>
      </c>
      <c r="M79" s="279"/>
      <c r="N79" s="279"/>
      <c r="O79" s="278" t="s">
        <v>76</v>
      </c>
      <c r="P79" s="280"/>
    </row>
    <row r="80" spans="11:16" ht="12.75" hidden="1">
      <c r="K80" s="277" t="s">
        <v>45</v>
      </c>
      <c r="L80" s="278" t="s">
        <v>257</v>
      </c>
      <c r="M80" s="279"/>
      <c r="N80" s="279"/>
      <c r="O80" s="278" t="s">
        <v>77</v>
      </c>
      <c r="P80" s="280"/>
    </row>
    <row r="81" spans="11:16" ht="12.75" hidden="1">
      <c r="K81" s="277" t="s">
        <v>46</v>
      </c>
      <c r="L81" s="278" t="s">
        <v>258</v>
      </c>
      <c r="M81" s="279"/>
      <c r="N81" s="279"/>
      <c r="O81" s="278" t="s">
        <v>67</v>
      </c>
      <c r="P81" s="280"/>
    </row>
    <row r="82" spans="11:16" ht="12.75" hidden="1">
      <c r="K82" s="277" t="s">
        <v>47</v>
      </c>
      <c r="L82" s="278" t="s">
        <v>259</v>
      </c>
      <c r="M82" s="279"/>
      <c r="N82" s="279"/>
      <c r="O82" s="278" t="s">
        <v>80</v>
      </c>
      <c r="P82" s="280"/>
    </row>
    <row r="83" spans="11:16" ht="12.75" hidden="1">
      <c r="K83" s="277" t="s">
        <v>48</v>
      </c>
      <c r="L83" s="278" t="s">
        <v>260</v>
      </c>
      <c r="M83" s="279"/>
      <c r="N83" s="279"/>
      <c r="O83" s="278" t="s">
        <v>65</v>
      </c>
      <c r="P83" s="280"/>
    </row>
    <row r="84" spans="11:16" ht="12.75" hidden="1">
      <c r="K84" s="277" t="s">
        <v>49</v>
      </c>
      <c r="L84" s="278" t="s">
        <v>261</v>
      </c>
      <c r="M84" s="279"/>
      <c r="N84" s="279"/>
      <c r="O84" s="278" t="s">
        <v>70</v>
      </c>
      <c r="P84" s="280"/>
    </row>
    <row r="85" spans="11:16" ht="12.75" hidden="1">
      <c r="K85" s="277" t="s">
        <v>50</v>
      </c>
      <c r="L85" s="278" t="s">
        <v>262</v>
      </c>
      <c r="M85" s="279"/>
      <c r="N85" s="279"/>
      <c r="O85" s="278" t="s">
        <v>74</v>
      </c>
      <c r="P85" s="280"/>
    </row>
    <row r="86" spans="11:16" ht="12.75" hidden="1">
      <c r="K86" s="277" t="s">
        <v>51</v>
      </c>
      <c r="L86" s="278" t="s">
        <v>263</v>
      </c>
      <c r="M86" s="279"/>
      <c r="N86" s="279"/>
      <c r="O86" s="278" t="s">
        <v>66</v>
      </c>
      <c r="P86" s="280"/>
    </row>
    <row r="87" spans="11:16" ht="12.75" hidden="1">
      <c r="K87" s="277" t="s">
        <v>52</v>
      </c>
      <c r="L87" s="278" t="s">
        <v>264</v>
      </c>
      <c r="M87" s="279"/>
      <c r="N87" s="279"/>
      <c r="O87" s="278" t="s">
        <v>68</v>
      </c>
      <c r="P87" s="280"/>
    </row>
    <row r="88" spans="11:16" ht="12.75" hidden="1">
      <c r="K88" s="277" t="s">
        <v>53</v>
      </c>
      <c r="L88" s="278"/>
      <c r="M88" s="279"/>
      <c r="N88" s="279"/>
      <c r="O88" s="278" t="s">
        <v>82</v>
      </c>
      <c r="P88" s="280"/>
    </row>
    <row r="89" spans="11:16" ht="12.75" hidden="1">
      <c r="K89" s="277" t="s">
        <v>54</v>
      </c>
      <c r="L89" s="278"/>
      <c r="M89" s="279"/>
      <c r="N89" s="279"/>
      <c r="O89" s="278" t="s">
        <v>73</v>
      </c>
      <c r="P89" s="280"/>
    </row>
    <row r="90" spans="11:16" ht="12.75" hidden="1">
      <c r="K90" s="277" t="s">
        <v>55</v>
      </c>
      <c r="L90" s="226"/>
      <c r="M90" s="226"/>
      <c r="N90" s="226"/>
      <c r="O90" s="278" t="s">
        <v>81</v>
      </c>
      <c r="P90" s="280"/>
    </row>
    <row r="91" spans="11:16" ht="12.75" hidden="1">
      <c r="K91" s="277" t="s">
        <v>56</v>
      </c>
      <c r="L91" s="226"/>
      <c r="M91" s="226"/>
      <c r="N91" s="226"/>
      <c r="O91" s="278" t="s">
        <v>64</v>
      </c>
      <c r="P91" s="280"/>
    </row>
    <row r="92" spans="11:16" ht="12.75" hidden="1">
      <c r="K92" s="277" t="s">
        <v>57</v>
      </c>
      <c r="L92" s="226"/>
      <c r="M92" s="226"/>
      <c r="N92" s="226"/>
      <c r="O92" s="278" t="s">
        <v>266</v>
      </c>
      <c r="P92" s="280"/>
    </row>
    <row r="93" spans="11:16" ht="12.75" hidden="1">
      <c r="K93" s="277" t="s">
        <v>58</v>
      </c>
      <c r="L93" s="226"/>
      <c r="M93" s="226"/>
      <c r="N93" s="226"/>
      <c r="O93" s="278" t="s">
        <v>78</v>
      </c>
      <c r="P93" s="280"/>
    </row>
    <row r="94" spans="11:16" ht="12.75" hidden="1">
      <c r="K94" s="277" t="s">
        <v>59</v>
      </c>
      <c r="L94" s="226"/>
      <c r="M94" s="226"/>
      <c r="N94" s="226"/>
      <c r="O94" s="278" t="s">
        <v>265</v>
      </c>
      <c r="P94" s="280"/>
    </row>
    <row r="95" spans="11:16" ht="12.75" hidden="1">
      <c r="K95" s="277" t="s">
        <v>60</v>
      </c>
      <c r="L95" s="226"/>
      <c r="M95" s="226"/>
      <c r="N95" s="226"/>
      <c r="O95" s="226"/>
      <c r="P95" s="226"/>
    </row>
    <row r="96" spans="11:16" ht="12.75" hidden="1">
      <c r="K96" s="277" t="s">
        <v>61</v>
      </c>
      <c r="L96" s="226"/>
      <c r="M96" s="226"/>
      <c r="N96" s="226"/>
      <c r="O96" s="226"/>
      <c r="P96" s="226"/>
    </row>
    <row r="97" spans="11:16" ht="12.75" hidden="1">
      <c r="K97" s="277" t="s">
        <v>62</v>
      </c>
      <c r="L97" s="226"/>
      <c r="M97" s="226"/>
      <c r="N97" s="226"/>
      <c r="O97" s="226"/>
      <c r="P97" s="226"/>
    </row>
    <row r="98" spans="11:16" ht="12.75" hidden="1">
      <c r="K98" s="277" t="s">
        <v>63</v>
      </c>
      <c r="L98" s="226"/>
      <c r="M98" s="226"/>
      <c r="N98" s="226"/>
      <c r="O98" s="226"/>
      <c r="P98" s="226"/>
    </row>
  </sheetData>
  <sheetProtection selectLockedCells="1"/>
  <mergeCells count="99">
    <mergeCell ref="A72:B72"/>
    <mergeCell ref="C72:H72"/>
    <mergeCell ref="A67:S67"/>
    <mergeCell ref="A68:S68"/>
    <mergeCell ref="A70:S70"/>
    <mergeCell ref="A71:S71"/>
    <mergeCell ref="Q47:R47"/>
    <mergeCell ref="A58:S58"/>
    <mergeCell ref="Q53:S53"/>
    <mergeCell ref="A55:S55"/>
    <mergeCell ref="A56:S56"/>
    <mergeCell ref="C52:D52"/>
    <mergeCell ref="J52:K52"/>
    <mergeCell ref="C53:D53"/>
    <mergeCell ref="M47:O47"/>
    <mergeCell ref="M48:O48"/>
    <mergeCell ref="S11:S13"/>
    <mergeCell ref="S35:S37"/>
    <mergeCell ref="S17:S19"/>
    <mergeCell ref="K26:L27"/>
    <mergeCell ref="K32:L33"/>
    <mergeCell ref="K31:L31"/>
    <mergeCell ref="K34:L35"/>
    <mergeCell ref="K37:L37"/>
    <mergeCell ref="S23:S25"/>
    <mergeCell ref="K20:L21"/>
    <mergeCell ref="K16:L17"/>
    <mergeCell ref="K19:L19"/>
    <mergeCell ref="N5:Q5"/>
    <mergeCell ref="K13:L13"/>
    <mergeCell ref="K14:L15"/>
    <mergeCell ref="K5:L5"/>
    <mergeCell ref="K6:L6"/>
    <mergeCell ref="K8:L9"/>
    <mergeCell ref="K10:L11"/>
    <mergeCell ref="K22:L23"/>
    <mergeCell ref="S41:S43"/>
    <mergeCell ref="S29:S31"/>
    <mergeCell ref="K38:L39"/>
    <mergeCell ref="K43:L43"/>
    <mergeCell ref="K40:L41"/>
    <mergeCell ref="K25:L25"/>
    <mergeCell ref="K28:L29"/>
    <mergeCell ref="I11:I13"/>
    <mergeCell ref="L1:N1"/>
    <mergeCell ref="O1:P1"/>
    <mergeCell ref="Q1:S1"/>
    <mergeCell ref="B3:I3"/>
    <mergeCell ref="B1:C2"/>
    <mergeCell ref="D1:I1"/>
    <mergeCell ref="L3:S3"/>
    <mergeCell ref="M5:M6"/>
    <mergeCell ref="D5:G5"/>
    <mergeCell ref="C5:C6"/>
    <mergeCell ref="A6:B6"/>
    <mergeCell ref="A10:B11"/>
    <mergeCell ref="A5:B5"/>
    <mergeCell ref="A8:B9"/>
    <mergeCell ref="I23:I25"/>
    <mergeCell ref="A13:B13"/>
    <mergeCell ref="A22:B23"/>
    <mergeCell ref="I14:I15"/>
    <mergeCell ref="I20:I21"/>
    <mergeCell ref="I38:I39"/>
    <mergeCell ref="I35:I37"/>
    <mergeCell ref="A43:B43"/>
    <mergeCell ref="A40:B41"/>
    <mergeCell ref="A38:B39"/>
    <mergeCell ref="A37:B37"/>
    <mergeCell ref="I29:I31"/>
    <mergeCell ref="I41:I43"/>
    <mergeCell ref="P49:S49"/>
    <mergeCell ref="B63:C63"/>
    <mergeCell ref="E63:H63"/>
    <mergeCell ref="L63:M63"/>
    <mergeCell ref="O63:R63"/>
    <mergeCell ref="J53:K53"/>
    <mergeCell ref="G47:H47"/>
    <mergeCell ref="L49:M49"/>
    <mergeCell ref="B64:C64"/>
    <mergeCell ref="E64:H64"/>
    <mergeCell ref="L64:M64"/>
    <mergeCell ref="O64:R64"/>
    <mergeCell ref="C48:E48"/>
    <mergeCell ref="A14:B15"/>
    <mergeCell ref="A16:B17"/>
    <mergeCell ref="A34:B35"/>
    <mergeCell ref="A32:B33"/>
    <mergeCell ref="A31:B31"/>
    <mergeCell ref="C49:H49"/>
    <mergeCell ref="C47:E47"/>
    <mergeCell ref="I26:I27"/>
    <mergeCell ref="I32:I33"/>
    <mergeCell ref="A19:B19"/>
    <mergeCell ref="A25:B25"/>
    <mergeCell ref="I17:I19"/>
    <mergeCell ref="A28:B29"/>
    <mergeCell ref="A26:B27"/>
    <mergeCell ref="A20:B21"/>
  </mergeCells>
  <conditionalFormatting sqref="A14:B15 A8:B9">
    <cfRule type="containsErrors" priority="32" dxfId="105" stopIfTrue="1">
      <formula>ISERROR(A8)</formula>
    </cfRule>
  </conditionalFormatting>
  <conditionalFormatting sqref="A16:B17 A10:B11">
    <cfRule type="containsErrors" priority="31" dxfId="105" stopIfTrue="1">
      <formula>ISERROR(A10)</formula>
    </cfRule>
  </conditionalFormatting>
  <conditionalFormatting sqref="A20:B21">
    <cfRule type="containsErrors" priority="30" dxfId="105" stopIfTrue="1">
      <formula>ISERROR(A20)</formula>
    </cfRule>
  </conditionalFormatting>
  <conditionalFormatting sqref="A22:B23">
    <cfRule type="containsErrors" priority="29" dxfId="105" stopIfTrue="1">
      <formula>ISERROR(A22)</formula>
    </cfRule>
  </conditionalFormatting>
  <conditionalFormatting sqref="A26:B27">
    <cfRule type="containsErrors" priority="28" dxfId="105" stopIfTrue="1">
      <formula>ISERROR(A26)</formula>
    </cfRule>
  </conditionalFormatting>
  <conditionalFormatting sqref="A28:B29">
    <cfRule type="containsErrors" priority="27" dxfId="105" stopIfTrue="1">
      <formula>ISERROR(A28)</formula>
    </cfRule>
  </conditionalFormatting>
  <conditionalFormatting sqref="A32:B33">
    <cfRule type="containsErrors" priority="26" dxfId="105" stopIfTrue="1">
      <formula>ISERROR(A32)</formula>
    </cfRule>
  </conditionalFormatting>
  <conditionalFormatting sqref="A34:B35">
    <cfRule type="containsErrors" priority="25" dxfId="105" stopIfTrue="1">
      <formula>ISERROR(A34)</formula>
    </cfRule>
  </conditionalFormatting>
  <conditionalFormatting sqref="A38:B39">
    <cfRule type="containsErrors" priority="24" dxfId="105" stopIfTrue="1">
      <formula>ISERROR(A38)</formula>
    </cfRule>
  </conditionalFormatting>
  <conditionalFormatting sqref="A40:B41">
    <cfRule type="containsErrors" priority="23" dxfId="105" stopIfTrue="1">
      <formula>ISERROR(A40)</formula>
    </cfRule>
  </conditionalFormatting>
  <conditionalFormatting sqref="K8:L9">
    <cfRule type="containsErrors" priority="22" dxfId="105" stopIfTrue="1">
      <formula>ISERROR(K8)</formula>
    </cfRule>
  </conditionalFormatting>
  <conditionalFormatting sqref="K10:L11">
    <cfRule type="containsErrors" priority="21" dxfId="105" stopIfTrue="1">
      <formula>ISERROR(K10)</formula>
    </cfRule>
  </conditionalFormatting>
  <conditionalFormatting sqref="K14:L15">
    <cfRule type="containsErrors" priority="20" dxfId="105" stopIfTrue="1">
      <formula>ISERROR(K14)</formula>
    </cfRule>
  </conditionalFormatting>
  <conditionalFormatting sqref="K16:L17">
    <cfRule type="containsErrors" priority="19" dxfId="105" stopIfTrue="1">
      <formula>ISERROR(K16)</formula>
    </cfRule>
  </conditionalFormatting>
  <conditionalFormatting sqref="K20:L21">
    <cfRule type="containsErrors" priority="18" dxfId="105" stopIfTrue="1">
      <formula>ISERROR(K20)</formula>
    </cfRule>
  </conditionalFormatting>
  <conditionalFormatting sqref="K22:L23">
    <cfRule type="containsErrors" priority="17" dxfId="105" stopIfTrue="1">
      <formula>ISERROR(K22)</formula>
    </cfRule>
  </conditionalFormatting>
  <conditionalFormatting sqref="K26:L27 K32:L33">
    <cfRule type="containsErrors" priority="16" dxfId="105" stopIfTrue="1">
      <formula>ISERROR(K26)</formula>
    </cfRule>
  </conditionalFormatting>
  <conditionalFormatting sqref="K28:L29 K34:L35">
    <cfRule type="containsErrors" priority="15" dxfId="105" stopIfTrue="1">
      <formula>ISERROR(K28)</formula>
    </cfRule>
  </conditionalFormatting>
  <conditionalFormatting sqref="K38:L39">
    <cfRule type="containsErrors" priority="14" dxfId="105" stopIfTrue="1">
      <formula>ISERROR(K38)</formula>
    </cfRule>
  </conditionalFormatting>
  <conditionalFormatting sqref="K40:L41">
    <cfRule type="containsErrors" priority="13" dxfId="105" stopIfTrue="1">
      <formula>ISERROR(K40)</formula>
    </cfRule>
  </conditionalFormatting>
  <conditionalFormatting sqref="I9">
    <cfRule type="cellIs" priority="11" dxfId="106" operator="lessThan">
      <formula>0</formula>
    </cfRule>
    <cfRule type="cellIs" priority="12" dxfId="107" operator="greaterThan">
      <formula>0</formula>
    </cfRule>
  </conditionalFormatting>
  <conditionalFormatting sqref="I14:I15">
    <cfRule type="cellIs" priority="9" dxfId="106" operator="lessThan">
      <formula>0</formula>
    </cfRule>
    <cfRule type="cellIs" priority="10" dxfId="107" operator="greaterThan">
      <formula>0</formula>
    </cfRule>
  </conditionalFormatting>
  <conditionalFormatting sqref="I20:I21">
    <cfRule type="cellIs" priority="7" dxfId="106" operator="lessThan">
      <formula>0</formula>
    </cfRule>
    <cfRule type="cellIs" priority="8" dxfId="107" operator="greaterThan">
      <formula>0</formula>
    </cfRule>
  </conditionalFormatting>
  <conditionalFormatting sqref="I26:I27">
    <cfRule type="cellIs" priority="5" dxfId="106" operator="lessThan">
      <formula>0</formula>
    </cfRule>
    <cfRule type="cellIs" priority="6" dxfId="107" operator="greaterThan">
      <formula>0</formula>
    </cfRule>
  </conditionalFormatting>
  <conditionalFormatting sqref="I32:I33">
    <cfRule type="cellIs" priority="3" dxfId="106" operator="lessThan">
      <formula>0</formula>
    </cfRule>
    <cfRule type="cellIs" priority="4" dxfId="107" operator="greaterThan">
      <formula>0</formula>
    </cfRule>
  </conditionalFormatting>
  <conditionalFormatting sqref="I38:I39">
    <cfRule type="cellIs" priority="1" dxfId="106" operator="lessThan">
      <formula>0</formula>
    </cfRule>
    <cfRule type="cellIs" priority="2" dxfId="107" operator="greaterThan">
      <formula>0</formula>
    </cfRule>
  </conditionalFormatting>
  <dataValidations count="2">
    <dataValidation type="whole" allowBlank="1" showInputMessage="1" showErrorMessage="1" errorTitle="Zadej číslo !" error="Pozor, musíš zadat celé číslo." sqref="D63:D64 I63:I64 N63:N64 S63:S64">
      <formula1>0</formula1>
      <formula2>99999</formula2>
    </dataValidation>
    <dataValidation type="whole" allowBlank="1" showInputMessage="1" showErrorMessage="1" sqref="A63:A64 K63:K64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7"/>
  <sheetViews>
    <sheetView showGridLines="0" showRowColHeaders="0" zoomScalePageLayoutView="0" workbookViewId="0" topLeftCell="A1">
      <selection activeCell="K14" sqref="K14:L15"/>
    </sheetView>
  </sheetViews>
  <sheetFormatPr defaultColWidth="9.00390625" defaultRowHeight="12.75" zeroHeight="1"/>
  <cols>
    <col min="1" max="1" width="10.75390625" style="3" customWidth="1"/>
    <col min="2" max="2" width="15.75390625" style="3" customWidth="1"/>
    <col min="3" max="3" width="5.75390625" style="3" customWidth="1"/>
    <col min="4" max="5" width="6.75390625" style="3" customWidth="1"/>
    <col min="6" max="6" width="4.75390625" style="3" customWidth="1"/>
    <col min="7" max="7" width="6.75390625" style="3" customWidth="1"/>
    <col min="8" max="8" width="5.75390625" style="3" customWidth="1"/>
    <col min="9" max="9" width="6.75390625" style="3" customWidth="1"/>
    <col min="10" max="10" width="1.75390625" style="3" customWidth="1"/>
    <col min="11" max="11" width="10.75390625" style="3" customWidth="1"/>
    <col min="12" max="12" width="15.75390625" style="3" customWidth="1"/>
    <col min="13" max="13" width="5.75390625" style="3" customWidth="1"/>
    <col min="14" max="15" width="6.75390625" style="3" customWidth="1"/>
    <col min="16" max="16" width="4.75390625" style="3" customWidth="1"/>
    <col min="17" max="17" width="6.75390625" style="3" customWidth="1"/>
    <col min="18" max="18" width="5.75390625" style="3" customWidth="1"/>
    <col min="19" max="19" width="6.75390625" style="3" customWidth="1"/>
    <col min="20" max="20" width="1.625" style="3" customWidth="1"/>
    <col min="21" max="21" width="0" style="194" hidden="1" customWidth="1"/>
    <col min="22" max="254" width="0" style="3" hidden="1" customWidth="1"/>
    <col min="255" max="255" width="5.25390625" style="3" customWidth="1"/>
    <col min="256" max="16384" width="9.125" style="3" customWidth="1"/>
  </cols>
  <sheetData>
    <row r="1" spans="2:19" ht="40.5" customHeight="1">
      <c r="B1" s="699" t="s">
        <v>39</v>
      </c>
      <c r="C1" s="699"/>
      <c r="D1" s="701" t="s">
        <v>0</v>
      </c>
      <c r="E1" s="701"/>
      <c r="F1" s="701"/>
      <c r="G1" s="701"/>
      <c r="H1" s="701"/>
      <c r="I1" s="701"/>
      <c r="K1" s="192" t="s">
        <v>1</v>
      </c>
      <c r="L1" s="749" t="s">
        <v>65</v>
      </c>
      <c r="M1" s="749"/>
      <c r="N1" s="749"/>
      <c r="O1" s="694" t="s">
        <v>2</v>
      </c>
      <c r="P1" s="694"/>
      <c r="Q1" s="750">
        <v>42271</v>
      </c>
      <c r="R1" s="750"/>
      <c r="S1" s="750"/>
    </row>
    <row r="2" spans="2:3" ht="9.75" customHeight="1" thickBot="1">
      <c r="B2" s="700"/>
      <c r="C2" s="700"/>
    </row>
    <row r="3" spans="1:19" ht="19.5" customHeight="1" thickBot="1">
      <c r="A3" s="195" t="s">
        <v>3</v>
      </c>
      <c r="B3" s="746" t="s">
        <v>260</v>
      </c>
      <c r="C3" s="747"/>
      <c r="D3" s="747"/>
      <c r="E3" s="747"/>
      <c r="F3" s="747"/>
      <c r="G3" s="747"/>
      <c r="H3" s="747"/>
      <c r="I3" s="748"/>
      <c r="K3" s="195" t="s">
        <v>4</v>
      </c>
      <c r="L3" s="746" t="s">
        <v>256</v>
      </c>
      <c r="M3" s="747"/>
      <c r="N3" s="747"/>
      <c r="O3" s="747"/>
      <c r="P3" s="747"/>
      <c r="Q3" s="747"/>
      <c r="R3" s="747"/>
      <c r="S3" s="748"/>
    </row>
    <row r="4" ht="4.5" customHeight="1"/>
    <row r="5" spans="1:19" ht="12.75" customHeight="1">
      <c r="A5" s="691" t="s">
        <v>5</v>
      </c>
      <c r="B5" s="692"/>
      <c r="C5" s="687" t="s">
        <v>6</v>
      </c>
      <c r="D5" s="702" t="s">
        <v>7</v>
      </c>
      <c r="E5" s="703"/>
      <c r="F5" s="703"/>
      <c r="G5" s="704"/>
      <c r="H5" s="196"/>
      <c r="I5" s="197" t="s">
        <v>8</v>
      </c>
      <c r="K5" s="691" t="s">
        <v>5</v>
      </c>
      <c r="L5" s="692"/>
      <c r="M5" s="687" t="s">
        <v>6</v>
      </c>
      <c r="N5" s="702" t="s">
        <v>7</v>
      </c>
      <c r="O5" s="703"/>
      <c r="P5" s="703"/>
      <c r="Q5" s="704"/>
      <c r="R5" s="196"/>
      <c r="S5" s="197" t="s">
        <v>8</v>
      </c>
    </row>
    <row r="6" spans="1:19" ht="12.75" customHeight="1">
      <c r="A6" s="689" t="s">
        <v>9</v>
      </c>
      <c r="B6" s="690"/>
      <c r="C6" s="688"/>
      <c r="D6" s="198" t="s">
        <v>10</v>
      </c>
      <c r="E6" s="199" t="s">
        <v>11</v>
      </c>
      <c r="F6" s="199" t="s">
        <v>12</v>
      </c>
      <c r="G6" s="200" t="s">
        <v>13</v>
      </c>
      <c r="H6" s="201"/>
      <c r="I6" s="202" t="s">
        <v>14</v>
      </c>
      <c r="K6" s="689" t="s">
        <v>9</v>
      </c>
      <c r="L6" s="690"/>
      <c r="M6" s="688"/>
      <c r="N6" s="198" t="s">
        <v>10</v>
      </c>
      <c r="O6" s="199" t="s">
        <v>11</v>
      </c>
      <c r="P6" s="199" t="s">
        <v>12</v>
      </c>
      <c r="Q6" s="200" t="s">
        <v>13</v>
      </c>
      <c r="R6" s="201"/>
      <c r="S6" s="202" t="s">
        <v>14</v>
      </c>
    </row>
    <row r="7" spans="1:12" ht="4.5" customHeight="1">
      <c r="A7" s="203"/>
      <c r="B7" s="203"/>
      <c r="K7" s="203"/>
      <c r="L7" s="203"/>
    </row>
    <row r="8" spans="1:19" ht="12.75" customHeight="1">
      <c r="A8" s="724" t="s">
        <v>204</v>
      </c>
      <c r="B8" s="742"/>
      <c r="C8" s="260">
        <v>1</v>
      </c>
      <c r="D8" s="249">
        <v>139</v>
      </c>
      <c r="E8" s="250">
        <v>44</v>
      </c>
      <c r="F8" s="250">
        <v>5</v>
      </c>
      <c r="G8" s="263">
        <f>IF(ISBLANK(D8),"",D8+E8)</f>
        <v>183</v>
      </c>
      <c r="H8" s="204"/>
      <c r="I8" s="205"/>
      <c r="K8" s="724" t="s">
        <v>159</v>
      </c>
      <c r="L8" s="742"/>
      <c r="M8" s="260">
        <v>2</v>
      </c>
      <c r="N8" s="249">
        <v>128</v>
      </c>
      <c r="O8" s="250">
        <v>62</v>
      </c>
      <c r="P8" s="250">
        <v>1</v>
      </c>
      <c r="Q8" s="263">
        <f>IF(ISBLANK(N8),"",N8+O8)</f>
        <v>190</v>
      </c>
      <c r="R8" s="204"/>
      <c r="S8" s="205"/>
    </row>
    <row r="9" spans="1:19" ht="12.75" customHeight="1">
      <c r="A9" s="726"/>
      <c r="B9" s="743"/>
      <c r="C9" s="261">
        <v>2</v>
      </c>
      <c r="D9" s="251">
        <v>152</v>
      </c>
      <c r="E9" s="252">
        <v>71</v>
      </c>
      <c r="F9" s="252">
        <v>2</v>
      </c>
      <c r="G9" s="264">
        <f>IF(ISBLANK(D9),"",D9+E9)</f>
        <v>223</v>
      </c>
      <c r="H9" s="204"/>
      <c r="I9" s="205"/>
      <c r="K9" s="726"/>
      <c r="L9" s="743"/>
      <c r="M9" s="261">
        <v>1</v>
      </c>
      <c r="N9" s="251">
        <v>116</v>
      </c>
      <c r="O9" s="252">
        <v>42</v>
      </c>
      <c r="P9" s="252">
        <v>7</v>
      </c>
      <c r="Q9" s="264">
        <f>IF(ISBLANK(N9),"",N9+O9)</f>
        <v>158</v>
      </c>
      <c r="R9" s="204"/>
      <c r="S9" s="205"/>
    </row>
    <row r="10" spans="1:19" ht="9.75" customHeight="1">
      <c r="A10" s="724" t="s">
        <v>205</v>
      </c>
      <c r="B10" s="725"/>
      <c r="C10" s="206"/>
      <c r="D10" s="207"/>
      <c r="E10" s="207"/>
      <c r="F10" s="207"/>
      <c r="G10" s="208">
        <f>IF(ISBLANK(D10),"",D10+E10)</f>
      </c>
      <c r="H10" s="204"/>
      <c r="I10" s="209"/>
      <c r="K10" s="724" t="s">
        <v>120</v>
      </c>
      <c r="L10" s="725"/>
      <c r="M10" s="206"/>
      <c r="N10" s="207"/>
      <c r="O10" s="207"/>
      <c r="P10" s="207"/>
      <c r="Q10" s="208">
        <f>IF(ISBLANK(N10),"",N10+O10)</f>
      </c>
      <c r="R10" s="204"/>
      <c r="S10" s="209"/>
    </row>
    <row r="11" spans="1:19" ht="9.75" customHeight="1" thickBot="1">
      <c r="A11" s="726"/>
      <c r="B11" s="727"/>
      <c r="C11" s="210"/>
      <c r="D11" s="211"/>
      <c r="E11" s="211"/>
      <c r="F11" s="211"/>
      <c r="G11" s="212">
        <f>IF(ISBLANK(D11),"",D11+E11)</f>
      </c>
      <c r="H11" s="204"/>
      <c r="I11" s="738">
        <f>IF(ISNUMBER(G13),IF(G13&gt;Q13,2,IF(G13=Q13,1,0)),"")</f>
        <v>2</v>
      </c>
      <c r="K11" s="726"/>
      <c r="L11" s="727"/>
      <c r="M11" s="210"/>
      <c r="N11" s="211"/>
      <c r="O11" s="211"/>
      <c r="P11" s="211"/>
      <c r="Q11" s="212">
        <f>IF(ISBLANK(N11),"",N11+O11)</f>
      </c>
      <c r="R11" s="204"/>
      <c r="S11" s="738">
        <f>IF(ISNUMBER(Q13),IF(G13&lt;Q13,2,IF(G13=Q13,1,0)),"")</f>
        <v>0</v>
      </c>
    </row>
    <row r="12" spans="1:19" ht="9.75" customHeight="1" hidden="1" thickBot="1">
      <c r="A12" s="213" t="s">
        <v>83</v>
      </c>
      <c r="B12" s="214"/>
      <c r="C12" s="215"/>
      <c r="D12" s="204"/>
      <c r="E12" s="204"/>
      <c r="F12" s="204"/>
      <c r="G12" s="204"/>
      <c r="H12" s="204"/>
      <c r="I12" s="739"/>
      <c r="K12" s="213" t="s">
        <v>83</v>
      </c>
      <c r="L12" s="214"/>
      <c r="M12" s="215"/>
      <c r="N12" s="204"/>
      <c r="O12" s="204"/>
      <c r="P12" s="204"/>
      <c r="Q12" s="204"/>
      <c r="R12" s="204"/>
      <c r="S12" s="739"/>
    </row>
    <row r="13" spans="1:19" ht="15.75" customHeight="1" thickBot="1">
      <c r="A13" s="728">
        <v>1070</v>
      </c>
      <c r="B13" s="729"/>
      <c r="C13" s="265" t="s">
        <v>13</v>
      </c>
      <c r="D13" s="266">
        <f>IF(ISNUMBER(D8),SUM(D8:D11),"")</f>
        <v>291</v>
      </c>
      <c r="E13" s="267">
        <f>IF(ISNUMBER(E8),SUM(E8:E11),"")</f>
        <v>115</v>
      </c>
      <c r="F13" s="268">
        <f>IF(ISNUMBER(F8),SUM(F8:F11),"")</f>
        <v>7</v>
      </c>
      <c r="G13" s="269">
        <f>IF(ISNUMBER(G8),SUM(G8:G11),"")</f>
        <v>406</v>
      </c>
      <c r="H13" s="216"/>
      <c r="I13" s="740"/>
      <c r="K13" s="728">
        <v>1163</v>
      </c>
      <c r="L13" s="729"/>
      <c r="M13" s="265" t="s">
        <v>13</v>
      </c>
      <c r="N13" s="266">
        <f>IF(ISNUMBER(N8),SUM(N8:N11),"")</f>
        <v>244</v>
      </c>
      <c r="O13" s="267">
        <f>IF(ISNUMBER(O8),SUM(O8:O11),"")</f>
        <v>104</v>
      </c>
      <c r="P13" s="268">
        <f>IF(ISNUMBER(P8),SUM(P8:P11),"")</f>
        <v>8</v>
      </c>
      <c r="Q13" s="269">
        <f>IF(ISNUMBER(Q8),SUM(Q8:Q11),"")</f>
        <v>348</v>
      </c>
      <c r="R13" s="216"/>
      <c r="S13" s="740"/>
    </row>
    <row r="14" spans="1:19" ht="12.75" customHeight="1" thickTop="1">
      <c r="A14" s="744" t="s">
        <v>206</v>
      </c>
      <c r="B14" s="745"/>
      <c r="C14" s="262">
        <v>1</v>
      </c>
      <c r="D14" s="253">
        <v>112</v>
      </c>
      <c r="E14" s="254">
        <v>35</v>
      </c>
      <c r="F14" s="254">
        <v>13</v>
      </c>
      <c r="G14" s="270">
        <f>IF(ISBLANK(D14),"",D14+E14)</f>
        <v>147</v>
      </c>
      <c r="H14" s="204"/>
      <c r="I14" s="205"/>
      <c r="K14" s="744" t="s">
        <v>160</v>
      </c>
      <c r="L14" s="745"/>
      <c r="M14" s="262">
        <v>2</v>
      </c>
      <c r="N14" s="253">
        <v>134</v>
      </c>
      <c r="O14" s="254">
        <v>63</v>
      </c>
      <c r="P14" s="254">
        <v>4</v>
      </c>
      <c r="Q14" s="270">
        <f>IF(ISBLANK(N14),"",N14+O14)</f>
        <v>197</v>
      </c>
      <c r="R14" s="204"/>
      <c r="S14" s="205"/>
    </row>
    <row r="15" spans="1:19" ht="12.75" customHeight="1">
      <c r="A15" s="726"/>
      <c r="B15" s="727"/>
      <c r="C15" s="261">
        <v>2</v>
      </c>
      <c r="D15" s="251">
        <v>137</v>
      </c>
      <c r="E15" s="252">
        <v>41</v>
      </c>
      <c r="F15" s="252">
        <v>9</v>
      </c>
      <c r="G15" s="264">
        <f>IF(ISBLANK(D15),"",D15+E15)</f>
        <v>178</v>
      </c>
      <c r="H15" s="204"/>
      <c r="I15" s="205"/>
      <c r="K15" s="726"/>
      <c r="L15" s="727"/>
      <c r="M15" s="261">
        <v>1</v>
      </c>
      <c r="N15" s="251">
        <v>125</v>
      </c>
      <c r="O15" s="252">
        <v>49</v>
      </c>
      <c r="P15" s="252">
        <v>1</v>
      </c>
      <c r="Q15" s="264">
        <f>IF(ISBLANK(N15),"",N15+O15)</f>
        <v>174</v>
      </c>
      <c r="R15" s="204"/>
      <c r="S15" s="205"/>
    </row>
    <row r="16" spans="1:19" ht="9.75" customHeight="1">
      <c r="A16" s="724" t="s">
        <v>107</v>
      </c>
      <c r="B16" s="725"/>
      <c r="C16" s="206"/>
      <c r="D16" s="207"/>
      <c r="E16" s="207"/>
      <c r="F16" s="207"/>
      <c r="G16" s="208">
        <f>IF(ISBLANK(D16),"",D16+E16)</f>
      </c>
      <c r="H16" s="204"/>
      <c r="I16" s="209"/>
      <c r="K16" s="724" t="s">
        <v>114</v>
      </c>
      <c r="L16" s="725"/>
      <c r="M16" s="206"/>
      <c r="N16" s="207"/>
      <c r="O16" s="207"/>
      <c r="P16" s="207"/>
      <c r="Q16" s="208">
        <f>IF(ISBLANK(N16),"",N16+O16)</f>
      </c>
      <c r="R16" s="204"/>
      <c r="S16" s="209"/>
    </row>
    <row r="17" spans="1:19" ht="9.75" customHeight="1" thickBot="1">
      <c r="A17" s="726"/>
      <c r="B17" s="727"/>
      <c r="C17" s="210"/>
      <c r="D17" s="211"/>
      <c r="E17" s="211"/>
      <c r="F17" s="211"/>
      <c r="G17" s="217">
        <f>IF(ISBLANK(D17),"",D17+E17)</f>
      </c>
      <c r="H17" s="204"/>
      <c r="I17" s="738">
        <f>IF(ISNUMBER(G19),IF(G19&gt;Q19,2,IF(G19=Q19,1,0)),"")</f>
        <v>0</v>
      </c>
      <c r="K17" s="726"/>
      <c r="L17" s="727"/>
      <c r="M17" s="210"/>
      <c r="N17" s="211"/>
      <c r="O17" s="211"/>
      <c r="P17" s="211"/>
      <c r="Q17" s="217">
        <f>IF(ISBLANK(N17),"",N17+O17)</f>
      </c>
      <c r="R17" s="204"/>
      <c r="S17" s="738">
        <f>IF(ISNUMBER(Q19),IF(G19&lt;Q19,2,IF(G19=Q19,1,0)),"")</f>
        <v>2</v>
      </c>
    </row>
    <row r="18" spans="1:19" ht="9.75" customHeight="1" hidden="1" thickBot="1">
      <c r="A18" s="213" t="s">
        <v>83</v>
      </c>
      <c r="B18" s="214"/>
      <c r="C18" s="215"/>
      <c r="D18" s="204"/>
      <c r="E18" s="204"/>
      <c r="F18" s="204"/>
      <c r="G18" s="204"/>
      <c r="H18" s="204"/>
      <c r="I18" s="739"/>
      <c r="K18" s="213" t="s">
        <v>83</v>
      </c>
      <c r="L18" s="214"/>
      <c r="M18" s="215"/>
      <c r="N18" s="204"/>
      <c r="O18" s="204"/>
      <c r="P18" s="204"/>
      <c r="Q18" s="204"/>
      <c r="R18" s="204"/>
      <c r="S18" s="739"/>
    </row>
    <row r="19" spans="1:19" ht="15.75" customHeight="1" thickBot="1">
      <c r="A19" s="728">
        <v>1222</v>
      </c>
      <c r="B19" s="729"/>
      <c r="C19" s="265" t="s">
        <v>13</v>
      </c>
      <c r="D19" s="266">
        <f>IF(ISNUMBER(D14),SUM(D14:D17),"")</f>
        <v>249</v>
      </c>
      <c r="E19" s="267">
        <f>IF(ISNUMBER(E14),SUM(E14:E17),"")</f>
        <v>76</v>
      </c>
      <c r="F19" s="268">
        <f>IF(ISNUMBER(F14),SUM(F14:F17),"")</f>
        <v>22</v>
      </c>
      <c r="G19" s="269">
        <f>IF(ISNUMBER(G14),SUM(G14:G17),"")</f>
        <v>325</v>
      </c>
      <c r="H19" s="216"/>
      <c r="I19" s="740"/>
      <c r="K19" s="728">
        <v>4467</v>
      </c>
      <c r="L19" s="729"/>
      <c r="M19" s="265" t="s">
        <v>13</v>
      </c>
      <c r="N19" s="266">
        <f>IF(ISNUMBER(N14),SUM(N14:N17),"")</f>
        <v>259</v>
      </c>
      <c r="O19" s="267">
        <f>IF(ISNUMBER(O14),SUM(O14:O17),"")</f>
        <v>112</v>
      </c>
      <c r="P19" s="268">
        <f>IF(ISNUMBER(P14),SUM(P14:P17),"")</f>
        <v>5</v>
      </c>
      <c r="Q19" s="269">
        <f>IF(ISNUMBER(Q14),SUM(Q14:Q17),"")</f>
        <v>371</v>
      </c>
      <c r="R19" s="216"/>
      <c r="S19" s="740"/>
    </row>
    <row r="20" spans="1:19" ht="12.75" customHeight="1" thickTop="1">
      <c r="A20" s="724" t="s">
        <v>208</v>
      </c>
      <c r="B20" s="725"/>
      <c r="C20" s="262">
        <v>1</v>
      </c>
      <c r="D20" s="253">
        <v>127</v>
      </c>
      <c r="E20" s="254">
        <v>61</v>
      </c>
      <c r="F20" s="254">
        <v>4</v>
      </c>
      <c r="G20" s="270">
        <f>IF(ISBLANK(D20),"",D20+E20)</f>
        <v>188</v>
      </c>
      <c r="H20" s="204"/>
      <c r="I20" s="205"/>
      <c r="K20" s="724" t="s">
        <v>158</v>
      </c>
      <c r="L20" s="725"/>
      <c r="M20" s="262">
        <v>2</v>
      </c>
      <c r="N20" s="253">
        <v>128</v>
      </c>
      <c r="O20" s="254">
        <v>53</v>
      </c>
      <c r="P20" s="254">
        <v>4</v>
      </c>
      <c r="Q20" s="270">
        <f>IF(ISBLANK(N20),"",N20+O20)</f>
        <v>181</v>
      </c>
      <c r="R20" s="204"/>
      <c r="S20" s="205"/>
    </row>
    <row r="21" spans="1:19" ht="12.75" customHeight="1">
      <c r="A21" s="726"/>
      <c r="B21" s="727"/>
      <c r="C21" s="261">
        <v>2</v>
      </c>
      <c r="D21" s="251">
        <v>127</v>
      </c>
      <c r="E21" s="252">
        <v>61</v>
      </c>
      <c r="F21" s="252">
        <v>7</v>
      </c>
      <c r="G21" s="264">
        <f>IF(ISBLANK(D21),"",D21+E21)</f>
        <v>188</v>
      </c>
      <c r="H21" s="204"/>
      <c r="I21" s="205"/>
      <c r="K21" s="726"/>
      <c r="L21" s="727"/>
      <c r="M21" s="261">
        <v>1</v>
      </c>
      <c r="N21" s="251">
        <v>130</v>
      </c>
      <c r="O21" s="252">
        <v>34</v>
      </c>
      <c r="P21" s="252">
        <v>9</v>
      </c>
      <c r="Q21" s="264">
        <f>IF(ISBLANK(N21),"",N21+O21)</f>
        <v>164</v>
      </c>
      <c r="R21" s="204"/>
      <c r="S21" s="205"/>
    </row>
    <row r="22" spans="1:19" ht="9.75" customHeight="1">
      <c r="A22" s="724" t="s">
        <v>112</v>
      </c>
      <c r="B22" s="725"/>
      <c r="C22" s="206"/>
      <c r="D22" s="207"/>
      <c r="E22" s="207"/>
      <c r="F22" s="207"/>
      <c r="G22" s="208">
        <f>IF(ISBLANK(D22),"",D22+E22)</f>
      </c>
      <c r="H22" s="204"/>
      <c r="I22" s="209"/>
      <c r="K22" s="724" t="s">
        <v>102</v>
      </c>
      <c r="L22" s="725"/>
      <c r="M22" s="206"/>
      <c r="N22" s="207"/>
      <c r="O22" s="207"/>
      <c r="P22" s="207"/>
      <c r="Q22" s="208">
        <f>IF(ISBLANK(N22),"",N22+O22)</f>
      </c>
      <c r="R22" s="204"/>
      <c r="S22" s="209"/>
    </row>
    <row r="23" spans="1:19" ht="9.75" customHeight="1" thickBot="1">
      <c r="A23" s="726"/>
      <c r="B23" s="727"/>
      <c r="C23" s="210"/>
      <c r="D23" s="211"/>
      <c r="E23" s="211"/>
      <c r="F23" s="211"/>
      <c r="G23" s="217">
        <f>IF(ISBLANK(D23),"",D23+E23)</f>
      </c>
      <c r="H23" s="204"/>
      <c r="I23" s="738">
        <f>IF(ISNUMBER(G25),IF(G25&gt;Q25,2,IF(G25=Q25,1,0)),"")</f>
        <v>2</v>
      </c>
      <c r="K23" s="726"/>
      <c r="L23" s="727"/>
      <c r="M23" s="210"/>
      <c r="N23" s="211"/>
      <c r="O23" s="211"/>
      <c r="P23" s="211"/>
      <c r="Q23" s="217">
        <f>IF(ISBLANK(N23),"",N23+O23)</f>
      </c>
      <c r="R23" s="204"/>
      <c r="S23" s="738">
        <f>IF(ISNUMBER(Q25),IF(G25&lt;Q25,2,IF(G25=Q25,1,0)),"")</f>
        <v>0</v>
      </c>
    </row>
    <row r="24" spans="1:19" ht="9.75" customHeight="1" hidden="1" thickBot="1">
      <c r="A24" s="213" t="s">
        <v>83</v>
      </c>
      <c r="B24" s="214"/>
      <c r="C24" s="215"/>
      <c r="D24" s="204"/>
      <c r="E24" s="204"/>
      <c r="F24" s="204"/>
      <c r="G24" s="204"/>
      <c r="H24" s="204"/>
      <c r="I24" s="739"/>
      <c r="K24" s="213" t="s">
        <v>83</v>
      </c>
      <c r="L24" s="214"/>
      <c r="M24" s="215"/>
      <c r="N24" s="204"/>
      <c r="O24" s="204"/>
      <c r="P24" s="204"/>
      <c r="Q24" s="204"/>
      <c r="R24" s="204"/>
      <c r="S24" s="739"/>
    </row>
    <row r="25" spans="1:19" ht="15.75" customHeight="1" thickBot="1">
      <c r="A25" s="728">
        <v>17966</v>
      </c>
      <c r="B25" s="729"/>
      <c r="C25" s="265" t="s">
        <v>13</v>
      </c>
      <c r="D25" s="266">
        <f>IF(ISNUMBER(D20),SUM(D20:D23),"")</f>
        <v>254</v>
      </c>
      <c r="E25" s="267">
        <f>IF(ISNUMBER(E20),SUM(E20:E23),"")</f>
        <v>122</v>
      </c>
      <c r="F25" s="268">
        <f>IF(ISNUMBER(F20),SUM(F20:F23),"")</f>
        <v>11</v>
      </c>
      <c r="G25" s="269">
        <f>IF(ISNUMBER(G20),SUM(G20:G23),"")</f>
        <v>376</v>
      </c>
      <c r="H25" s="216"/>
      <c r="I25" s="740"/>
      <c r="K25" s="728">
        <v>1404</v>
      </c>
      <c r="L25" s="729"/>
      <c r="M25" s="265" t="s">
        <v>13</v>
      </c>
      <c r="N25" s="266">
        <f>IF(ISNUMBER(N20),SUM(N20:N23),"")</f>
        <v>258</v>
      </c>
      <c r="O25" s="267">
        <f>IF(ISNUMBER(O20),SUM(O20:O23),"")</f>
        <v>87</v>
      </c>
      <c r="P25" s="268">
        <f>IF(ISNUMBER(P20),SUM(P20:P23),"")</f>
        <v>13</v>
      </c>
      <c r="Q25" s="269">
        <f>IF(ISNUMBER(Q20),SUM(Q20:Q23),"")</f>
        <v>345</v>
      </c>
      <c r="R25" s="216"/>
      <c r="S25" s="740"/>
    </row>
    <row r="26" spans="1:19" ht="12.75" customHeight="1" thickTop="1">
      <c r="A26" s="677" t="s">
        <v>207</v>
      </c>
      <c r="B26" s="678"/>
      <c r="C26" s="262">
        <v>1</v>
      </c>
      <c r="D26" s="253">
        <v>109</v>
      </c>
      <c r="E26" s="254">
        <v>50</v>
      </c>
      <c r="F26" s="254">
        <v>8</v>
      </c>
      <c r="G26" s="270">
        <f>IF(ISBLANK(D26),"",D26+E26)</f>
        <v>159</v>
      </c>
      <c r="H26" s="204"/>
      <c r="I26" s="205"/>
      <c r="K26" s="724" t="s">
        <v>155</v>
      </c>
      <c r="L26" s="725"/>
      <c r="M26" s="262">
        <v>2</v>
      </c>
      <c r="N26" s="253">
        <v>139</v>
      </c>
      <c r="O26" s="254">
        <v>53</v>
      </c>
      <c r="P26" s="254">
        <v>7</v>
      </c>
      <c r="Q26" s="270">
        <f>IF(ISBLANK(N26),"",N26+O26)</f>
        <v>192</v>
      </c>
      <c r="R26" s="204"/>
      <c r="S26" s="205"/>
    </row>
    <row r="27" spans="1:19" ht="12.75" customHeight="1">
      <c r="A27" s="675"/>
      <c r="B27" s="676"/>
      <c r="C27" s="261">
        <v>2</v>
      </c>
      <c r="D27" s="251">
        <v>133</v>
      </c>
      <c r="E27" s="252">
        <v>45</v>
      </c>
      <c r="F27" s="252">
        <v>5</v>
      </c>
      <c r="G27" s="264">
        <f>IF(ISBLANK(D27),"",D27+E27)</f>
        <v>178</v>
      </c>
      <c r="H27" s="204"/>
      <c r="I27" s="205"/>
      <c r="K27" s="726"/>
      <c r="L27" s="727"/>
      <c r="M27" s="261">
        <v>1</v>
      </c>
      <c r="N27" s="251">
        <v>139</v>
      </c>
      <c r="O27" s="252">
        <v>63</v>
      </c>
      <c r="P27" s="252">
        <v>4</v>
      </c>
      <c r="Q27" s="264">
        <f>IF(ISBLANK(N27),"",N27+O27)</f>
        <v>202</v>
      </c>
      <c r="R27" s="204"/>
      <c r="S27" s="205"/>
    </row>
    <row r="28" spans="1:19" ht="9.75" customHeight="1">
      <c r="A28" s="677" t="s">
        <v>104</v>
      </c>
      <c r="B28" s="678"/>
      <c r="C28" s="206"/>
      <c r="D28" s="207"/>
      <c r="E28" s="207"/>
      <c r="F28" s="207"/>
      <c r="G28" s="208">
        <f>IF(ISBLANK(D28),"",D28+E28)</f>
      </c>
      <c r="H28" s="204"/>
      <c r="I28" s="209"/>
      <c r="K28" s="724" t="s">
        <v>156</v>
      </c>
      <c r="L28" s="725"/>
      <c r="M28" s="206"/>
      <c r="N28" s="207"/>
      <c r="O28" s="207"/>
      <c r="P28" s="207"/>
      <c r="Q28" s="208">
        <f>IF(ISBLANK(N28),"",N28+O28)</f>
      </c>
      <c r="R28" s="204"/>
      <c r="S28" s="209"/>
    </row>
    <row r="29" spans="1:19" ht="9.75" customHeight="1" thickBot="1">
      <c r="A29" s="675"/>
      <c r="B29" s="676"/>
      <c r="C29" s="210"/>
      <c r="D29" s="211"/>
      <c r="E29" s="211"/>
      <c r="F29" s="211"/>
      <c r="G29" s="217">
        <f>IF(ISBLANK(D29),"",D29+E29)</f>
      </c>
      <c r="H29" s="204"/>
      <c r="I29" s="738">
        <f>IF(ISNUMBER(G31),IF(G31&gt;Q31,2,IF(G31=Q31,1,0)),"")</f>
        <v>0</v>
      </c>
      <c r="K29" s="726"/>
      <c r="L29" s="727"/>
      <c r="M29" s="210"/>
      <c r="N29" s="211"/>
      <c r="O29" s="211"/>
      <c r="P29" s="211"/>
      <c r="Q29" s="217">
        <f>IF(ISBLANK(N29),"",N29+O29)</f>
      </c>
      <c r="R29" s="204"/>
      <c r="S29" s="738">
        <f>IF(ISNUMBER(Q31),IF(G31&lt;Q31,2,IF(G31=Q31,1,0)),"")</f>
        <v>2</v>
      </c>
    </row>
    <row r="30" spans="1:19" ht="9.75" customHeight="1" hidden="1" thickBot="1">
      <c r="A30" s="213" t="s">
        <v>83</v>
      </c>
      <c r="B30" s="214"/>
      <c r="C30" s="215"/>
      <c r="D30" s="204"/>
      <c r="E30" s="204"/>
      <c r="F30" s="204"/>
      <c r="G30" s="204"/>
      <c r="H30" s="204"/>
      <c r="I30" s="739"/>
      <c r="K30" s="213" t="s">
        <v>83</v>
      </c>
      <c r="L30" s="214"/>
      <c r="M30" s="215"/>
      <c r="N30" s="204"/>
      <c r="O30" s="204"/>
      <c r="P30" s="204"/>
      <c r="Q30" s="204"/>
      <c r="R30" s="204"/>
      <c r="S30" s="739"/>
    </row>
    <row r="31" spans="1:19" ht="15.75" customHeight="1" thickBot="1">
      <c r="A31" s="728">
        <v>23788</v>
      </c>
      <c r="B31" s="729"/>
      <c r="C31" s="265" t="s">
        <v>13</v>
      </c>
      <c r="D31" s="266">
        <f>IF(ISNUMBER(D26),SUM(D26:D29),"")</f>
        <v>242</v>
      </c>
      <c r="E31" s="267">
        <f>IF(ISNUMBER(E26),SUM(E26:E29),"")</f>
        <v>95</v>
      </c>
      <c r="F31" s="268">
        <f>IF(ISNUMBER(F26),SUM(F26:F29),"")</f>
        <v>13</v>
      </c>
      <c r="G31" s="269">
        <f>IF(ISNUMBER(G26),SUM(G26:G29),"")</f>
        <v>337</v>
      </c>
      <c r="H31" s="216"/>
      <c r="I31" s="740"/>
      <c r="K31" s="728">
        <v>5052</v>
      </c>
      <c r="L31" s="729"/>
      <c r="M31" s="265" t="s">
        <v>13</v>
      </c>
      <c r="N31" s="266">
        <f>IF(ISNUMBER(N26),SUM(N26:N29),"")</f>
        <v>278</v>
      </c>
      <c r="O31" s="267">
        <f>IF(ISNUMBER(O26),SUM(O26:O29),"")</f>
        <v>116</v>
      </c>
      <c r="P31" s="268">
        <f>IF(ISNUMBER(P26),SUM(P26:P29),"")</f>
        <v>11</v>
      </c>
      <c r="Q31" s="269">
        <f>IF(ISNUMBER(Q26),SUM(Q26:Q29),"")</f>
        <v>394</v>
      </c>
      <c r="R31" s="216"/>
      <c r="S31" s="740"/>
    </row>
    <row r="32" spans="1:19" ht="12.75" customHeight="1" thickTop="1">
      <c r="A32" s="677" t="s">
        <v>211</v>
      </c>
      <c r="B32" s="678"/>
      <c r="C32" s="262">
        <v>1</v>
      </c>
      <c r="D32" s="253">
        <v>131</v>
      </c>
      <c r="E32" s="254">
        <v>70</v>
      </c>
      <c r="F32" s="254">
        <v>6</v>
      </c>
      <c r="G32" s="270">
        <f>IF(ISBLANK(D32),"",D32+E32)</f>
        <v>201</v>
      </c>
      <c r="H32" s="204"/>
      <c r="I32" s="205"/>
      <c r="K32" s="724" t="s">
        <v>157</v>
      </c>
      <c r="L32" s="725"/>
      <c r="M32" s="262">
        <v>2</v>
      </c>
      <c r="N32" s="253">
        <v>136</v>
      </c>
      <c r="O32" s="254">
        <v>45</v>
      </c>
      <c r="P32" s="254">
        <v>11</v>
      </c>
      <c r="Q32" s="270">
        <f>IF(ISBLANK(N32),"",N32+O32)</f>
        <v>181</v>
      </c>
      <c r="R32" s="204"/>
      <c r="S32" s="205"/>
    </row>
    <row r="33" spans="1:19" ht="12.75" customHeight="1">
      <c r="A33" s="675"/>
      <c r="B33" s="676"/>
      <c r="C33" s="261">
        <v>2</v>
      </c>
      <c r="D33" s="251">
        <v>152</v>
      </c>
      <c r="E33" s="252">
        <v>71</v>
      </c>
      <c r="F33" s="252">
        <v>5</v>
      </c>
      <c r="G33" s="264">
        <f>IF(ISBLANK(D33),"",D33+E33)</f>
        <v>223</v>
      </c>
      <c r="H33" s="204"/>
      <c r="I33" s="205"/>
      <c r="K33" s="726"/>
      <c r="L33" s="727"/>
      <c r="M33" s="261">
        <v>1</v>
      </c>
      <c r="N33" s="251">
        <v>144</v>
      </c>
      <c r="O33" s="252">
        <v>44</v>
      </c>
      <c r="P33" s="252">
        <v>5</v>
      </c>
      <c r="Q33" s="264">
        <f>IF(ISBLANK(N33),"",N33+O33)</f>
        <v>188</v>
      </c>
      <c r="R33" s="204"/>
      <c r="S33" s="205"/>
    </row>
    <row r="34" spans="1:19" ht="9.75" customHeight="1">
      <c r="A34" s="677" t="s">
        <v>212</v>
      </c>
      <c r="B34" s="678"/>
      <c r="C34" s="206"/>
      <c r="D34" s="207"/>
      <c r="E34" s="207"/>
      <c r="F34" s="207"/>
      <c r="G34" s="208">
        <f>IF(ISBLANK(D34),"",D34+E34)</f>
      </c>
      <c r="H34" s="204"/>
      <c r="I34" s="209"/>
      <c r="K34" s="724" t="s">
        <v>107</v>
      </c>
      <c r="L34" s="725"/>
      <c r="M34" s="206"/>
      <c r="N34" s="207"/>
      <c r="O34" s="207"/>
      <c r="P34" s="207"/>
      <c r="Q34" s="208">
        <f>IF(ISBLANK(N34),"",N34+O34)</f>
      </c>
      <c r="R34" s="204"/>
      <c r="S34" s="209"/>
    </row>
    <row r="35" spans="1:19" ht="9.75" customHeight="1" thickBot="1">
      <c r="A35" s="675"/>
      <c r="B35" s="676"/>
      <c r="C35" s="210"/>
      <c r="D35" s="211"/>
      <c r="E35" s="211"/>
      <c r="F35" s="211"/>
      <c r="G35" s="217">
        <f>IF(ISBLANK(D35),"",D35+E35)</f>
      </c>
      <c r="H35" s="204"/>
      <c r="I35" s="738">
        <f>IF(ISNUMBER(G37),IF(G37&gt;Q37,2,IF(G37=Q37,1,0)),"")</f>
        <v>2</v>
      </c>
      <c r="K35" s="726"/>
      <c r="L35" s="727"/>
      <c r="M35" s="210"/>
      <c r="N35" s="211"/>
      <c r="O35" s="211"/>
      <c r="P35" s="211"/>
      <c r="Q35" s="217">
        <f>IF(ISBLANK(N35),"",N35+O35)</f>
      </c>
      <c r="R35" s="204"/>
      <c r="S35" s="738">
        <f>IF(ISNUMBER(Q37),IF(G37&lt;Q37,2,IF(G37=Q37,1,0)),"")</f>
        <v>0</v>
      </c>
    </row>
    <row r="36" spans="1:19" ht="9.75" customHeight="1" hidden="1" thickBot="1">
      <c r="A36" s="213" t="s">
        <v>83</v>
      </c>
      <c r="B36" s="214"/>
      <c r="C36" s="215"/>
      <c r="D36" s="204"/>
      <c r="E36" s="204"/>
      <c r="F36" s="204"/>
      <c r="G36" s="204"/>
      <c r="H36" s="204"/>
      <c r="I36" s="739"/>
      <c r="K36" s="213" t="s">
        <v>83</v>
      </c>
      <c r="L36" s="214"/>
      <c r="M36" s="215"/>
      <c r="N36" s="204"/>
      <c r="O36" s="204"/>
      <c r="P36" s="204"/>
      <c r="Q36" s="204"/>
      <c r="R36" s="204"/>
      <c r="S36" s="739"/>
    </row>
    <row r="37" spans="1:19" ht="15.75" customHeight="1" thickBot="1">
      <c r="A37" s="728">
        <v>20739</v>
      </c>
      <c r="B37" s="729"/>
      <c r="C37" s="265" t="s">
        <v>13</v>
      </c>
      <c r="D37" s="266">
        <f>IF(ISNUMBER(D32),SUM(D32:D35),"")</f>
        <v>283</v>
      </c>
      <c r="E37" s="267">
        <f>IF(ISNUMBER(E32),SUM(E32:E35),"")</f>
        <v>141</v>
      </c>
      <c r="F37" s="268">
        <f>IF(ISNUMBER(F32),SUM(F32:F35),"")</f>
        <v>11</v>
      </c>
      <c r="G37" s="269">
        <f>IF(ISNUMBER(G32),SUM(G32:G35),"")</f>
        <v>424</v>
      </c>
      <c r="H37" s="216"/>
      <c r="I37" s="740"/>
      <c r="K37" s="728">
        <v>1152</v>
      </c>
      <c r="L37" s="729"/>
      <c r="M37" s="265" t="s">
        <v>13</v>
      </c>
      <c r="N37" s="266">
        <f>IF(ISNUMBER(N32),SUM(N32:N35),"")</f>
        <v>280</v>
      </c>
      <c r="O37" s="267">
        <f>IF(ISNUMBER(O32),SUM(O32:O35),"")</f>
        <v>89</v>
      </c>
      <c r="P37" s="268">
        <f>IF(ISNUMBER(P32),SUM(P32:P35),"")</f>
        <v>16</v>
      </c>
      <c r="Q37" s="269">
        <f>IF(ISNUMBER(Q32),SUM(Q32:Q35),"")</f>
        <v>369</v>
      </c>
      <c r="R37" s="216"/>
      <c r="S37" s="740"/>
    </row>
    <row r="38" spans="1:19" ht="12.75" customHeight="1" thickTop="1">
      <c r="A38" s="724" t="s">
        <v>209</v>
      </c>
      <c r="B38" s="725"/>
      <c r="C38" s="262">
        <v>1</v>
      </c>
      <c r="D38" s="253">
        <v>131</v>
      </c>
      <c r="E38" s="254">
        <v>63</v>
      </c>
      <c r="F38" s="254">
        <v>5</v>
      </c>
      <c r="G38" s="270">
        <f>IF(ISBLANK(D38),"",D38+E38)</f>
        <v>194</v>
      </c>
      <c r="H38" s="204"/>
      <c r="I38" s="205"/>
      <c r="K38" s="724" t="s">
        <v>161</v>
      </c>
      <c r="L38" s="725"/>
      <c r="M38" s="262">
        <v>2</v>
      </c>
      <c r="N38" s="253">
        <v>148</v>
      </c>
      <c r="O38" s="254">
        <v>62</v>
      </c>
      <c r="P38" s="254">
        <v>3</v>
      </c>
      <c r="Q38" s="270">
        <f>IF(ISBLANK(N38),"",N38+O38)</f>
        <v>210</v>
      </c>
      <c r="R38" s="204"/>
      <c r="S38" s="205"/>
    </row>
    <row r="39" spans="1:19" ht="12.75" customHeight="1">
      <c r="A39" s="726"/>
      <c r="B39" s="727"/>
      <c r="C39" s="261">
        <v>2</v>
      </c>
      <c r="D39" s="251">
        <v>132</v>
      </c>
      <c r="E39" s="252">
        <v>45</v>
      </c>
      <c r="F39" s="252">
        <v>5</v>
      </c>
      <c r="G39" s="264">
        <f>IF(ISBLANK(D39),"",D39+E39)</f>
        <v>177</v>
      </c>
      <c r="H39" s="204"/>
      <c r="I39" s="205"/>
      <c r="K39" s="726"/>
      <c r="L39" s="727"/>
      <c r="M39" s="261">
        <v>1</v>
      </c>
      <c r="N39" s="251">
        <v>134</v>
      </c>
      <c r="O39" s="252">
        <v>54</v>
      </c>
      <c r="P39" s="252">
        <v>5</v>
      </c>
      <c r="Q39" s="264">
        <f>IF(ISBLANK(N39),"",N39+O39)</f>
        <v>188</v>
      </c>
      <c r="R39" s="204"/>
      <c r="S39" s="205"/>
    </row>
    <row r="40" spans="1:19" ht="9.75" customHeight="1">
      <c r="A40" s="724" t="s">
        <v>110</v>
      </c>
      <c r="B40" s="725"/>
      <c r="C40" s="206"/>
      <c r="D40" s="207"/>
      <c r="E40" s="207"/>
      <c r="F40" s="207"/>
      <c r="G40" s="208">
        <f>IF(ISBLANK(D40),"",D40+E40)</f>
      </c>
      <c r="H40" s="204"/>
      <c r="I40" s="209"/>
      <c r="K40" s="724" t="s">
        <v>105</v>
      </c>
      <c r="L40" s="725"/>
      <c r="M40" s="206"/>
      <c r="N40" s="207"/>
      <c r="O40" s="207"/>
      <c r="P40" s="207"/>
      <c r="Q40" s="208">
        <f>IF(ISBLANK(N40),"",N40+O40)</f>
      </c>
      <c r="R40" s="204"/>
      <c r="S40" s="209"/>
    </row>
    <row r="41" spans="1:19" ht="9.75" customHeight="1" thickBot="1">
      <c r="A41" s="726"/>
      <c r="B41" s="727"/>
      <c r="C41" s="210"/>
      <c r="D41" s="211"/>
      <c r="E41" s="211"/>
      <c r="F41" s="211"/>
      <c r="G41" s="217">
        <f>IF(ISBLANK(D41),"",D41+E41)</f>
      </c>
      <c r="H41" s="204"/>
      <c r="I41" s="738">
        <f>IF(ISNUMBER(G43),IF(G43&gt;Q43,2,IF(G43=Q43,1,0)),"")</f>
        <v>0</v>
      </c>
      <c r="K41" s="726"/>
      <c r="L41" s="727"/>
      <c r="M41" s="210"/>
      <c r="N41" s="211"/>
      <c r="O41" s="211"/>
      <c r="P41" s="211"/>
      <c r="Q41" s="217">
        <f>IF(ISBLANK(N41),"",N41+O41)</f>
      </c>
      <c r="R41" s="204"/>
      <c r="S41" s="738">
        <f>IF(ISNUMBER(Q43),IF(G43&lt;Q43,2,IF(G43=Q43,1,0)),"")</f>
        <v>2</v>
      </c>
    </row>
    <row r="42" spans="1:19" ht="9.75" customHeight="1" hidden="1" thickBot="1">
      <c r="A42" s="213" t="s">
        <v>83</v>
      </c>
      <c r="B42" s="214"/>
      <c r="C42" s="215"/>
      <c r="D42" s="204"/>
      <c r="E42" s="204"/>
      <c r="F42" s="204"/>
      <c r="G42" s="204"/>
      <c r="H42" s="204"/>
      <c r="I42" s="739"/>
      <c r="K42" s="213" t="s">
        <v>83</v>
      </c>
      <c r="L42" s="214"/>
      <c r="M42" s="215"/>
      <c r="N42" s="204"/>
      <c r="O42" s="204"/>
      <c r="P42" s="204"/>
      <c r="Q42" s="204"/>
      <c r="R42" s="204"/>
      <c r="S42" s="739"/>
    </row>
    <row r="43" spans="1:19" ht="15.75" customHeight="1" thickBot="1">
      <c r="A43" s="728">
        <v>20740</v>
      </c>
      <c r="B43" s="729"/>
      <c r="C43" s="265" t="s">
        <v>13</v>
      </c>
      <c r="D43" s="266">
        <f>IF(ISNUMBER(D38),SUM(D38:D41),"")</f>
        <v>263</v>
      </c>
      <c r="E43" s="267">
        <f>IF(ISNUMBER(E38),SUM(E38:E41),"")</f>
        <v>108</v>
      </c>
      <c r="F43" s="268">
        <f>IF(ISNUMBER(F38),SUM(F38:F41),"")</f>
        <v>10</v>
      </c>
      <c r="G43" s="269">
        <f>IF(ISNUMBER(G38),SUM(G38:G41),"")</f>
        <v>371</v>
      </c>
      <c r="H43" s="216"/>
      <c r="I43" s="740"/>
      <c r="K43" s="728">
        <v>1174</v>
      </c>
      <c r="L43" s="729"/>
      <c r="M43" s="265" t="s">
        <v>13</v>
      </c>
      <c r="N43" s="266">
        <f>IF(ISNUMBER(N38),SUM(N38:N41),"")</f>
        <v>282</v>
      </c>
      <c r="O43" s="267">
        <f>IF(ISNUMBER(O38),SUM(O38:O41),"")</f>
        <v>116</v>
      </c>
      <c r="P43" s="268">
        <f>IF(ISNUMBER(P38),SUM(P38:P41),"")</f>
        <v>8</v>
      </c>
      <c r="Q43" s="269">
        <f>IF(ISNUMBER(Q38),SUM(Q38:Q41),"")</f>
        <v>398</v>
      </c>
      <c r="R43" s="216"/>
      <c r="S43" s="740"/>
    </row>
    <row r="44" ht="4.5" customHeight="1" thickBot="1" thickTop="1"/>
    <row r="45" spans="1:19" ht="19.5" customHeight="1" thickBot="1">
      <c r="A45" s="218"/>
      <c r="B45" s="219"/>
      <c r="C45" s="220" t="s">
        <v>15</v>
      </c>
      <c r="D45" s="273">
        <f>IF(ISNUMBER(D13),SUM(D13,D19,D25,D31,D37,D43),"")</f>
        <v>1582</v>
      </c>
      <c r="E45" s="274">
        <f>IF(ISNUMBER(E13),SUM(E13,E19,E25,E31,E37,E43),"")</f>
        <v>657</v>
      </c>
      <c r="F45" s="275">
        <f>IF(ISNUMBER(F13),SUM(F13,F19,F25,F31,F37,F43),"")</f>
        <v>74</v>
      </c>
      <c r="G45" s="276">
        <f>IF(ISNUMBER(G13),SUM(G13,G19,G25,G31,G37,G43),"")</f>
        <v>2239</v>
      </c>
      <c r="H45" s="221"/>
      <c r="I45" s="271">
        <f>IF(ISNUMBER(G45),IF(G45&gt;Q45,4,IF(G45=Q45,2,0)),"")</f>
        <v>4</v>
      </c>
      <c r="K45" s="218"/>
      <c r="L45" s="219"/>
      <c r="M45" s="220" t="s">
        <v>15</v>
      </c>
      <c r="N45" s="273">
        <f>IF(ISNUMBER(N13),SUM(N13,N19,N25,N31,N37,N43),"")</f>
        <v>1601</v>
      </c>
      <c r="O45" s="274">
        <f>IF(ISNUMBER(O13),SUM(O13,O19,O25,O31,O37,O43),"")</f>
        <v>624</v>
      </c>
      <c r="P45" s="275">
        <f>IF(ISNUMBER(P13),SUM(P13,P19,P25,P31,P37,P43),"")</f>
        <v>61</v>
      </c>
      <c r="Q45" s="276">
        <f>IF(ISNUMBER(Q13),SUM(Q13,Q19,Q25,Q31,Q37,Q43),"")</f>
        <v>2225</v>
      </c>
      <c r="R45" s="221"/>
      <c r="S45" s="271">
        <f>IF(ISNUMBER(Q45),IF(G45&lt;Q45,4,IF(G45=Q45,2,0)),"")</f>
        <v>0</v>
      </c>
    </row>
    <row r="46" ht="4.5" customHeight="1" thickBot="1"/>
    <row r="47" spans="1:19" ht="21.75" customHeight="1" thickBot="1">
      <c r="A47" s="1"/>
      <c r="B47" s="2" t="s">
        <v>29</v>
      </c>
      <c r="C47" s="741" t="s">
        <v>297</v>
      </c>
      <c r="D47" s="741"/>
      <c r="E47" s="741"/>
      <c r="G47" s="685" t="s">
        <v>16</v>
      </c>
      <c r="H47" s="686"/>
      <c r="I47" s="272">
        <f>IF(ISNUMBER(I11),SUM(I11,I17,I23,I29,I35,I41,I45),"")</f>
        <v>10</v>
      </c>
      <c r="K47" s="1"/>
      <c r="L47" s="2" t="s">
        <v>29</v>
      </c>
      <c r="M47" s="741" t="s">
        <v>296</v>
      </c>
      <c r="N47" s="741"/>
      <c r="O47" s="741"/>
      <c r="Q47" s="685" t="s">
        <v>16</v>
      </c>
      <c r="R47" s="686"/>
      <c r="S47" s="272">
        <f>IF(ISNUMBER(S11),SUM(S11,S17,S23,S29,S35,S41,S45),"")</f>
        <v>6</v>
      </c>
    </row>
    <row r="48" spans="1:19" ht="19.5" customHeight="1">
      <c r="A48" s="1"/>
      <c r="B48" s="2" t="s">
        <v>30</v>
      </c>
      <c r="C48" s="733"/>
      <c r="D48" s="733"/>
      <c r="E48" s="733"/>
      <c r="F48" s="222"/>
      <c r="G48" s="222"/>
      <c r="H48" s="222"/>
      <c r="I48" s="222"/>
      <c r="J48" s="222"/>
      <c r="K48" s="1"/>
      <c r="L48" s="2" t="s">
        <v>30</v>
      </c>
      <c r="M48" s="733"/>
      <c r="N48" s="733"/>
      <c r="O48" s="733"/>
      <c r="P48" s="223"/>
      <c r="Q48" s="203"/>
      <c r="R48" s="203"/>
      <c r="S48" s="203"/>
    </row>
    <row r="49" spans="1:19" ht="20.25" customHeight="1">
      <c r="A49" s="2" t="s">
        <v>31</v>
      </c>
      <c r="B49" s="2" t="s">
        <v>32</v>
      </c>
      <c r="C49" s="735"/>
      <c r="D49" s="735"/>
      <c r="E49" s="735"/>
      <c r="F49" s="735"/>
      <c r="G49" s="735"/>
      <c r="H49" s="735"/>
      <c r="I49" s="2"/>
      <c r="J49" s="2"/>
      <c r="K49" s="2" t="s">
        <v>33</v>
      </c>
      <c r="L49" s="736"/>
      <c r="M49" s="736"/>
      <c r="O49" s="2" t="s">
        <v>30</v>
      </c>
      <c r="P49" s="734"/>
      <c r="Q49" s="734"/>
      <c r="R49" s="734"/>
      <c r="S49" s="734"/>
    </row>
    <row r="50" spans="1:19" ht="9.75" customHeight="1">
      <c r="A50" s="2"/>
      <c r="B50" s="2"/>
      <c r="C50" s="224"/>
      <c r="D50" s="224"/>
      <c r="E50" s="224"/>
      <c r="F50" s="224"/>
      <c r="G50" s="224"/>
      <c r="H50" s="224"/>
      <c r="I50" s="2"/>
      <c r="J50" s="2"/>
      <c r="K50" s="2"/>
      <c r="L50" s="222"/>
      <c r="M50" s="222"/>
      <c r="O50" s="2"/>
      <c r="P50" s="224"/>
      <c r="Q50" s="224"/>
      <c r="R50" s="224"/>
      <c r="S50" s="224"/>
    </row>
    <row r="51" ht="30" customHeight="1">
      <c r="A51" s="225" t="s">
        <v>17</v>
      </c>
    </row>
    <row r="52" spans="2:11" ht="19.5" customHeight="1">
      <c r="B52" s="193" t="s">
        <v>18</v>
      </c>
      <c r="C52" s="759" t="s">
        <v>41</v>
      </c>
      <c r="D52" s="759"/>
      <c r="I52" s="193" t="s">
        <v>19</v>
      </c>
      <c r="J52" s="760">
        <v>20</v>
      </c>
      <c r="K52" s="760"/>
    </row>
    <row r="53" spans="2:19" ht="19.5" customHeight="1">
      <c r="B53" s="193" t="s">
        <v>20</v>
      </c>
      <c r="C53" s="761" t="s">
        <v>53</v>
      </c>
      <c r="D53" s="761"/>
      <c r="I53" s="193" t="s">
        <v>21</v>
      </c>
      <c r="J53" s="737">
        <v>2</v>
      </c>
      <c r="K53" s="737"/>
      <c r="P53" s="193" t="s">
        <v>22</v>
      </c>
      <c r="Q53" s="754">
        <v>42597</v>
      </c>
      <c r="R53" s="755"/>
      <c r="S53" s="755"/>
    </row>
    <row r="54" ht="9.75" customHeight="1"/>
    <row r="55" spans="1:19" ht="15" customHeight="1">
      <c r="A55" s="691" t="s">
        <v>23</v>
      </c>
      <c r="B55" s="709"/>
      <c r="C55" s="709"/>
      <c r="D55" s="709"/>
      <c r="E55" s="709"/>
      <c r="F55" s="709"/>
      <c r="G55" s="709"/>
      <c r="H55" s="709"/>
      <c r="I55" s="709"/>
      <c r="J55" s="709"/>
      <c r="K55" s="709"/>
      <c r="L55" s="709"/>
      <c r="M55" s="709"/>
      <c r="N55" s="709"/>
      <c r="O55" s="709"/>
      <c r="P55" s="709"/>
      <c r="Q55" s="709"/>
      <c r="R55" s="709"/>
      <c r="S55" s="710"/>
    </row>
    <row r="56" spans="1:19" ht="90" customHeight="1">
      <c r="A56" s="756"/>
      <c r="B56" s="757"/>
      <c r="C56" s="757"/>
      <c r="D56" s="757"/>
      <c r="E56" s="757"/>
      <c r="F56" s="757"/>
      <c r="G56" s="757"/>
      <c r="H56" s="757"/>
      <c r="I56" s="757"/>
      <c r="J56" s="757"/>
      <c r="K56" s="757"/>
      <c r="L56" s="757"/>
      <c r="M56" s="757"/>
      <c r="N56" s="757"/>
      <c r="O56" s="757"/>
      <c r="P56" s="757"/>
      <c r="Q56" s="757"/>
      <c r="R56" s="757"/>
      <c r="S56" s="758"/>
    </row>
    <row r="57" spans="1:19" ht="4.5" customHeight="1">
      <c r="A57" s="226"/>
      <c r="B57" s="226"/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</row>
    <row r="58" spans="1:19" ht="15" customHeight="1">
      <c r="A58" s="751" t="s">
        <v>24</v>
      </c>
      <c r="B58" s="752"/>
      <c r="C58" s="752"/>
      <c r="D58" s="752"/>
      <c r="E58" s="752"/>
      <c r="F58" s="752"/>
      <c r="G58" s="752"/>
      <c r="H58" s="752"/>
      <c r="I58" s="752"/>
      <c r="J58" s="752"/>
      <c r="K58" s="752"/>
      <c r="L58" s="752"/>
      <c r="M58" s="752"/>
      <c r="N58" s="752"/>
      <c r="O58" s="752"/>
      <c r="P58" s="752"/>
      <c r="Q58" s="752"/>
      <c r="R58" s="752"/>
      <c r="S58" s="753"/>
    </row>
    <row r="59" spans="1:19" ht="6.75" customHeight="1">
      <c r="A59" s="227"/>
      <c r="B59" s="228"/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29"/>
    </row>
    <row r="60" spans="1:19" ht="18" customHeight="1">
      <c r="A60" s="230" t="s">
        <v>3</v>
      </c>
      <c r="B60" s="228"/>
      <c r="C60" s="228"/>
      <c r="D60" s="228"/>
      <c r="E60" s="228"/>
      <c r="F60" s="228"/>
      <c r="G60" s="228"/>
      <c r="H60" s="228"/>
      <c r="I60" s="228"/>
      <c r="J60" s="228"/>
      <c r="K60" s="231" t="s">
        <v>4</v>
      </c>
      <c r="L60" s="228"/>
      <c r="M60" s="228"/>
      <c r="N60" s="228"/>
      <c r="O60" s="228"/>
      <c r="P60" s="228"/>
      <c r="Q60" s="228"/>
      <c r="R60" s="228"/>
      <c r="S60" s="229"/>
    </row>
    <row r="61" spans="1:19" ht="18" customHeight="1">
      <c r="A61" s="232"/>
      <c r="B61" s="233" t="s">
        <v>34</v>
      </c>
      <c r="C61" s="234"/>
      <c r="D61" s="235"/>
      <c r="E61" s="233" t="s">
        <v>35</v>
      </c>
      <c r="F61" s="234"/>
      <c r="G61" s="234"/>
      <c r="H61" s="234"/>
      <c r="I61" s="235"/>
      <c r="J61" s="228"/>
      <c r="K61" s="236"/>
      <c r="L61" s="233" t="s">
        <v>34</v>
      </c>
      <c r="M61" s="234"/>
      <c r="N61" s="235"/>
      <c r="O61" s="233" t="s">
        <v>35</v>
      </c>
      <c r="P61" s="234"/>
      <c r="Q61" s="234"/>
      <c r="R61" s="234"/>
      <c r="S61" s="237"/>
    </row>
    <row r="62" spans="1:19" ht="18" customHeight="1">
      <c r="A62" s="238" t="s">
        <v>36</v>
      </c>
      <c r="B62" s="239" t="s">
        <v>37</v>
      </c>
      <c r="C62" s="240"/>
      <c r="D62" s="241" t="s">
        <v>38</v>
      </c>
      <c r="E62" s="239" t="s">
        <v>37</v>
      </c>
      <c r="F62" s="242"/>
      <c r="G62" s="242"/>
      <c r="H62" s="243"/>
      <c r="I62" s="241" t="s">
        <v>38</v>
      </c>
      <c r="J62" s="228"/>
      <c r="K62" s="244" t="s">
        <v>36</v>
      </c>
      <c r="L62" s="239" t="s">
        <v>37</v>
      </c>
      <c r="M62" s="240"/>
      <c r="N62" s="241" t="s">
        <v>38</v>
      </c>
      <c r="O62" s="239" t="s">
        <v>37</v>
      </c>
      <c r="P62" s="242"/>
      <c r="Q62" s="242"/>
      <c r="R62" s="243"/>
      <c r="S62" s="245" t="s">
        <v>38</v>
      </c>
    </row>
    <row r="63" spans="1:19" ht="18" customHeight="1">
      <c r="A63" s="255"/>
      <c r="B63" s="730"/>
      <c r="C63" s="731"/>
      <c r="D63" s="256"/>
      <c r="E63" s="730"/>
      <c r="F63" s="732"/>
      <c r="G63" s="732"/>
      <c r="H63" s="731"/>
      <c r="I63" s="256"/>
      <c r="J63" s="257"/>
      <c r="K63" s="258"/>
      <c r="L63" s="730"/>
      <c r="M63" s="731"/>
      <c r="N63" s="256"/>
      <c r="O63" s="730"/>
      <c r="P63" s="732"/>
      <c r="Q63" s="732"/>
      <c r="R63" s="731"/>
      <c r="S63" s="259"/>
    </row>
    <row r="64" spans="1:19" ht="18" customHeight="1">
      <c r="A64" s="255"/>
      <c r="B64" s="730"/>
      <c r="C64" s="731"/>
      <c r="D64" s="256"/>
      <c r="E64" s="730"/>
      <c r="F64" s="732"/>
      <c r="G64" s="732"/>
      <c r="H64" s="731"/>
      <c r="I64" s="256"/>
      <c r="J64" s="257"/>
      <c r="K64" s="258"/>
      <c r="L64" s="730"/>
      <c r="M64" s="731"/>
      <c r="N64" s="256"/>
      <c r="O64" s="730"/>
      <c r="P64" s="732"/>
      <c r="Q64" s="732"/>
      <c r="R64" s="731"/>
      <c r="S64" s="259"/>
    </row>
    <row r="65" spans="1:19" ht="11.25" customHeight="1">
      <c r="A65" s="246"/>
      <c r="B65" s="247"/>
      <c r="C65" s="247"/>
      <c r="D65" s="247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8"/>
    </row>
    <row r="66" spans="1:19" ht="3.75" customHeight="1">
      <c r="A66" s="231"/>
      <c r="B66" s="228"/>
      <c r="C66" s="228"/>
      <c r="D66" s="228"/>
      <c r="E66" s="228"/>
      <c r="F66" s="228"/>
      <c r="G66" s="228"/>
      <c r="H66" s="228"/>
      <c r="I66" s="228"/>
      <c r="J66" s="228"/>
      <c r="K66" s="231"/>
      <c r="L66" s="228"/>
      <c r="M66" s="228"/>
      <c r="N66" s="228"/>
      <c r="O66" s="228"/>
      <c r="P66" s="228"/>
      <c r="Q66" s="228"/>
      <c r="R66" s="228"/>
      <c r="S66" s="228"/>
    </row>
    <row r="67" spans="1:19" ht="19.5" customHeight="1">
      <c r="A67" s="762" t="s">
        <v>25</v>
      </c>
      <c r="B67" s="763"/>
      <c r="C67" s="763"/>
      <c r="D67" s="763"/>
      <c r="E67" s="763"/>
      <c r="F67" s="763"/>
      <c r="G67" s="763"/>
      <c r="H67" s="763"/>
      <c r="I67" s="763"/>
      <c r="J67" s="763"/>
      <c r="K67" s="763"/>
      <c r="L67" s="763"/>
      <c r="M67" s="763"/>
      <c r="N67" s="763"/>
      <c r="O67" s="763"/>
      <c r="P67" s="763"/>
      <c r="Q67" s="763"/>
      <c r="R67" s="763"/>
      <c r="S67" s="764"/>
    </row>
    <row r="68" spans="1:19" ht="90" customHeight="1">
      <c r="A68" s="765"/>
      <c r="B68" s="766"/>
      <c r="C68" s="766"/>
      <c r="D68" s="766"/>
      <c r="E68" s="766"/>
      <c r="F68" s="766"/>
      <c r="G68" s="766"/>
      <c r="H68" s="766"/>
      <c r="I68" s="766"/>
      <c r="J68" s="766"/>
      <c r="K68" s="766"/>
      <c r="L68" s="766"/>
      <c r="M68" s="766"/>
      <c r="N68" s="766"/>
      <c r="O68" s="766"/>
      <c r="P68" s="766"/>
      <c r="Q68" s="766"/>
      <c r="R68" s="766"/>
      <c r="S68" s="767"/>
    </row>
    <row r="69" spans="1:19" ht="4.5" customHeight="1">
      <c r="A69" s="226"/>
      <c r="B69" s="226"/>
      <c r="C69" s="226"/>
      <c r="D69" s="226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226"/>
    </row>
    <row r="70" spans="1:19" ht="15" customHeight="1">
      <c r="A70" s="768" t="s">
        <v>26</v>
      </c>
      <c r="B70" s="769"/>
      <c r="C70" s="769"/>
      <c r="D70" s="769"/>
      <c r="E70" s="769"/>
      <c r="F70" s="769"/>
      <c r="G70" s="769"/>
      <c r="H70" s="769"/>
      <c r="I70" s="769"/>
      <c r="J70" s="769"/>
      <c r="K70" s="769"/>
      <c r="L70" s="769"/>
      <c r="M70" s="769"/>
      <c r="N70" s="769"/>
      <c r="O70" s="769"/>
      <c r="P70" s="769"/>
      <c r="Q70" s="769"/>
      <c r="R70" s="769"/>
      <c r="S70" s="770"/>
    </row>
    <row r="71" spans="1:19" ht="90" customHeight="1">
      <c r="A71" s="756"/>
      <c r="B71" s="757"/>
      <c r="C71" s="757"/>
      <c r="D71" s="757"/>
      <c r="E71" s="757"/>
      <c r="F71" s="757"/>
      <c r="G71" s="757"/>
      <c r="H71" s="757"/>
      <c r="I71" s="757"/>
      <c r="J71" s="757"/>
      <c r="K71" s="757"/>
      <c r="L71" s="757"/>
      <c r="M71" s="757"/>
      <c r="N71" s="757"/>
      <c r="O71" s="757"/>
      <c r="P71" s="757"/>
      <c r="Q71" s="757"/>
      <c r="R71" s="757"/>
      <c r="S71" s="758"/>
    </row>
    <row r="72" spans="1:8" ht="30" customHeight="1">
      <c r="A72" s="717" t="s">
        <v>27</v>
      </c>
      <c r="B72" s="717"/>
      <c r="C72" s="718"/>
      <c r="D72" s="718"/>
      <c r="E72" s="718"/>
      <c r="F72" s="718"/>
      <c r="G72" s="718"/>
      <c r="H72" s="718"/>
    </row>
    <row r="73" spans="11:16" ht="12.75">
      <c r="K73" s="277" t="s">
        <v>40</v>
      </c>
      <c r="L73" s="278" t="s">
        <v>251</v>
      </c>
      <c r="M73" s="279"/>
      <c r="N73" s="279"/>
      <c r="O73" s="278" t="s">
        <v>72</v>
      </c>
      <c r="P73" s="280"/>
    </row>
    <row r="74" spans="11:16" ht="12.75">
      <c r="K74" s="277" t="s">
        <v>42</v>
      </c>
      <c r="L74" s="278" t="s">
        <v>252</v>
      </c>
      <c r="M74" s="279"/>
      <c r="N74" s="279"/>
      <c r="O74" s="278" t="s">
        <v>75</v>
      </c>
      <c r="P74" s="280"/>
    </row>
    <row r="75" spans="11:16" ht="12.75">
      <c r="K75" s="277" t="s">
        <v>28</v>
      </c>
      <c r="L75" s="278" t="s">
        <v>253</v>
      </c>
      <c r="M75" s="279"/>
      <c r="N75" s="279"/>
      <c r="O75" s="278" t="s">
        <v>79</v>
      </c>
      <c r="P75" s="280"/>
    </row>
    <row r="76" spans="11:16" ht="12.75">
      <c r="K76" s="277" t="s">
        <v>43</v>
      </c>
      <c r="L76" s="278" t="s">
        <v>254</v>
      </c>
      <c r="M76" s="279"/>
      <c r="N76" s="279"/>
      <c r="O76" s="278" t="s">
        <v>71</v>
      </c>
      <c r="P76" s="280"/>
    </row>
    <row r="77" spans="11:16" ht="12.75">
      <c r="K77" s="277" t="s">
        <v>41</v>
      </c>
      <c r="L77" s="278" t="s">
        <v>255</v>
      </c>
      <c r="M77" s="279"/>
      <c r="N77" s="279"/>
      <c r="O77" s="278" t="s">
        <v>69</v>
      </c>
      <c r="P77" s="280"/>
    </row>
    <row r="78" spans="11:16" ht="12.75">
      <c r="K78" s="277" t="s">
        <v>44</v>
      </c>
      <c r="L78" s="278" t="s">
        <v>256</v>
      </c>
      <c r="M78" s="279"/>
      <c r="N78" s="279"/>
      <c r="O78" s="278" t="s">
        <v>76</v>
      </c>
      <c r="P78" s="280"/>
    </row>
    <row r="79" spans="11:16" ht="12.75">
      <c r="K79" s="277" t="s">
        <v>45</v>
      </c>
      <c r="L79" s="278" t="s">
        <v>257</v>
      </c>
      <c r="M79" s="279"/>
      <c r="N79" s="279"/>
      <c r="O79" s="278" t="s">
        <v>77</v>
      </c>
      <c r="P79" s="280"/>
    </row>
    <row r="80" spans="11:16" ht="12.75">
      <c r="K80" s="277" t="s">
        <v>46</v>
      </c>
      <c r="L80" s="278" t="s">
        <v>258</v>
      </c>
      <c r="M80" s="279"/>
      <c r="N80" s="279"/>
      <c r="O80" s="278" t="s">
        <v>67</v>
      </c>
      <c r="P80" s="280"/>
    </row>
    <row r="81" spans="11:16" ht="12.75">
      <c r="K81" s="277" t="s">
        <v>47</v>
      </c>
      <c r="L81" s="278" t="s">
        <v>259</v>
      </c>
      <c r="M81" s="279"/>
      <c r="N81" s="279"/>
      <c r="O81" s="278" t="s">
        <v>80</v>
      </c>
      <c r="P81" s="280"/>
    </row>
    <row r="82" spans="11:16" ht="12.75">
      <c r="K82" s="277" t="s">
        <v>48</v>
      </c>
      <c r="L82" s="278" t="s">
        <v>260</v>
      </c>
      <c r="M82" s="279"/>
      <c r="N82" s="279"/>
      <c r="O82" s="278" t="s">
        <v>65</v>
      </c>
      <c r="P82" s="280"/>
    </row>
    <row r="83" spans="11:16" ht="12.75">
      <c r="K83" s="277" t="s">
        <v>49</v>
      </c>
      <c r="L83" s="278" t="s">
        <v>261</v>
      </c>
      <c r="M83" s="279"/>
      <c r="N83" s="279"/>
      <c r="O83" s="278" t="s">
        <v>70</v>
      </c>
      <c r="P83" s="280"/>
    </row>
    <row r="84" spans="11:16" ht="12.75">
      <c r="K84" s="277" t="s">
        <v>50</v>
      </c>
      <c r="L84" s="278" t="s">
        <v>262</v>
      </c>
      <c r="M84" s="279"/>
      <c r="N84" s="279"/>
      <c r="O84" s="278" t="s">
        <v>74</v>
      </c>
      <c r="P84" s="280"/>
    </row>
    <row r="85" spans="11:16" ht="12.75">
      <c r="K85" s="277" t="s">
        <v>51</v>
      </c>
      <c r="L85" s="278" t="s">
        <v>263</v>
      </c>
      <c r="M85" s="279"/>
      <c r="N85" s="279"/>
      <c r="O85" s="278" t="s">
        <v>66</v>
      </c>
      <c r="P85" s="280"/>
    </row>
    <row r="86" spans="11:16" ht="12.75">
      <c r="K86" s="277" t="s">
        <v>52</v>
      </c>
      <c r="L86" s="278" t="s">
        <v>264</v>
      </c>
      <c r="M86" s="279"/>
      <c r="N86" s="279"/>
      <c r="O86" s="278" t="s">
        <v>68</v>
      </c>
      <c r="P86" s="280"/>
    </row>
    <row r="87" spans="11:16" ht="12.75">
      <c r="K87" s="277" t="s">
        <v>53</v>
      </c>
      <c r="L87" s="278"/>
      <c r="M87" s="279"/>
      <c r="N87" s="279"/>
      <c r="O87" s="278" t="s">
        <v>82</v>
      </c>
      <c r="P87" s="280"/>
    </row>
    <row r="88" spans="11:16" ht="12.75">
      <c r="K88" s="277" t="s">
        <v>54</v>
      </c>
      <c r="L88" s="278"/>
      <c r="M88" s="279"/>
      <c r="N88" s="279"/>
      <c r="O88" s="278" t="s">
        <v>73</v>
      </c>
      <c r="P88" s="280"/>
    </row>
    <row r="89" spans="11:16" ht="12.75">
      <c r="K89" s="277" t="s">
        <v>55</v>
      </c>
      <c r="L89" s="226"/>
      <c r="M89" s="226"/>
      <c r="N89" s="226"/>
      <c r="O89" s="278" t="s">
        <v>81</v>
      </c>
      <c r="P89" s="280"/>
    </row>
    <row r="90" spans="11:16" ht="12.75">
      <c r="K90" s="277" t="s">
        <v>56</v>
      </c>
      <c r="L90" s="226"/>
      <c r="M90" s="226"/>
      <c r="N90" s="226"/>
      <c r="O90" s="278" t="s">
        <v>64</v>
      </c>
      <c r="P90" s="280"/>
    </row>
    <row r="91" spans="11:16" ht="12.75">
      <c r="K91" s="277" t="s">
        <v>57</v>
      </c>
      <c r="L91" s="226"/>
      <c r="M91" s="226"/>
      <c r="N91" s="226"/>
      <c r="O91" s="278" t="s">
        <v>266</v>
      </c>
      <c r="P91" s="280"/>
    </row>
    <row r="92" spans="11:16" ht="12.75">
      <c r="K92" s="277" t="s">
        <v>58</v>
      </c>
      <c r="L92" s="226"/>
      <c r="M92" s="226"/>
      <c r="N92" s="226"/>
      <c r="O92" s="278" t="s">
        <v>78</v>
      </c>
      <c r="P92" s="280"/>
    </row>
    <row r="93" spans="11:16" ht="12.75">
      <c r="K93" s="277" t="s">
        <v>59</v>
      </c>
      <c r="L93" s="226"/>
      <c r="M93" s="226"/>
      <c r="N93" s="226"/>
      <c r="O93" s="278" t="s">
        <v>265</v>
      </c>
      <c r="P93" s="280"/>
    </row>
    <row r="94" spans="11:16" ht="12.75">
      <c r="K94" s="277" t="s">
        <v>60</v>
      </c>
      <c r="L94" s="226"/>
      <c r="M94" s="226"/>
      <c r="N94" s="226"/>
      <c r="O94" s="226"/>
      <c r="P94" s="226"/>
    </row>
    <row r="95" spans="11:16" ht="12.75">
      <c r="K95" s="277" t="s">
        <v>61</v>
      </c>
      <c r="L95" s="226"/>
      <c r="M95" s="226"/>
      <c r="N95" s="226"/>
      <c r="O95" s="226"/>
      <c r="P95" s="226"/>
    </row>
    <row r="96" spans="11:16" ht="12.75">
      <c r="K96" s="277" t="s">
        <v>62</v>
      </c>
      <c r="L96" s="226"/>
      <c r="M96" s="226"/>
      <c r="N96" s="226"/>
      <c r="O96" s="226"/>
      <c r="P96" s="226"/>
    </row>
    <row r="97" spans="11:16" ht="12.75">
      <c r="K97" s="277" t="s">
        <v>63</v>
      </c>
      <c r="L97" s="226"/>
      <c r="M97" s="226"/>
      <c r="N97" s="226"/>
      <c r="O97" s="226"/>
      <c r="P97" s="226"/>
    </row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</sheetData>
  <sheetProtection selectLockedCells="1"/>
  <mergeCells count="94">
    <mergeCell ref="A72:B72"/>
    <mergeCell ref="C72:H72"/>
    <mergeCell ref="A67:S67"/>
    <mergeCell ref="A68:S68"/>
    <mergeCell ref="A70:S70"/>
    <mergeCell ref="A71:S71"/>
    <mergeCell ref="Q47:R47"/>
    <mergeCell ref="A58:S58"/>
    <mergeCell ref="Q53:S53"/>
    <mergeCell ref="A55:S55"/>
    <mergeCell ref="A56:S56"/>
    <mergeCell ref="C52:D52"/>
    <mergeCell ref="J52:K52"/>
    <mergeCell ref="C53:D53"/>
    <mergeCell ref="M47:O47"/>
    <mergeCell ref="M48:O48"/>
    <mergeCell ref="S11:S13"/>
    <mergeCell ref="S35:S37"/>
    <mergeCell ref="S17:S19"/>
    <mergeCell ref="K26:L27"/>
    <mergeCell ref="K32:L33"/>
    <mergeCell ref="K31:L31"/>
    <mergeCell ref="K34:L35"/>
    <mergeCell ref="K37:L37"/>
    <mergeCell ref="S23:S25"/>
    <mergeCell ref="K20:L21"/>
    <mergeCell ref="K22:L23"/>
    <mergeCell ref="S41:S43"/>
    <mergeCell ref="S29:S31"/>
    <mergeCell ref="K38:L39"/>
    <mergeCell ref="K43:L43"/>
    <mergeCell ref="K40:L41"/>
    <mergeCell ref="K25:L25"/>
    <mergeCell ref="K28:L29"/>
    <mergeCell ref="M5:M6"/>
    <mergeCell ref="K16:L17"/>
    <mergeCell ref="K19:L19"/>
    <mergeCell ref="N5:Q5"/>
    <mergeCell ref="K13:L13"/>
    <mergeCell ref="L1:N1"/>
    <mergeCell ref="O1:P1"/>
    <mergeCell ref="Q1:S1"/>
    <mergeCell ref="K14:L15"/>
    <mergeCell ref="K8:L9"/>
    <mergeCell ref="B3:I3"/>
    <mergeCell ref="B1:C2"/>
    <mergeCell ref="D1:I1"/>
    <mergeCell ref="L3:S3"/>
    <mergeCell ref="K10:L11"/>
    <mergeCell ref="C5:C6"/>
    <mergeCell ref="I11:I13"/>
    <mergeCell ref="D5:G5"/>
    <mergeCell ref="K5:L5"/>
    <mergeCell ref="K6:L6"/>
    <mergeCell ref="A28:B29"/>
    <mergeCell ref="A26:B27"/>
    <mergeCell ref="A20:B21"/>
    <mergeCell ref="I29:I31"/>
    <mergeCell ref="I41:I43"/>
    <mergeCell ref="A25:B25"/>
    <mergeCell ref="A40:B41"/>
    <mergeCell ref="A5:B5"/>
    <mergeCell ref="A8:B9"/>
    <mergeCell ref="A14:B15"/>
    <mergeCell ref="A16:B17"/>
    <mergeCell ref="A13:B13"/>
    <mergeCell ref="I17:I19"/>
    <mergeCell ref="A19:B19"/>
    <mergeCell ref="L49:M49"/>
    <mergeCell ref="J53:K53"/>
    <mergeCell ref="A6:B6"/>
    <mergeCell ref="A10:B11"/>
    <mergeCell ref="I23:I25"/>
    <mergeCell ref="G47:H47"/>
    <mergeCell ref="C47:E47"/>
    <mergeCell ref="I35:I37"/>
    <mergeCell ref="A43:B43"/>
    <mergeCell ref="A22:B23"/>
    <mergeCell ref="E64:H64"/>
    <mergeCell ref="L64:M64"/>
    <mergeCell ref="O64:R64"/>
    <mergeCell ref="C48:E48"/>
    <mergeCell ref="P49:S49"/>
    <mergeCell ref="B63:C63"/>
    <mergeCell ref="E63:H63"/>
    <mergeCell ref="L63:M63"/>
    <mergeCell ref="O63:R63"/>
    <mergeCell ref="C49:H49"/>
    <mergeCell ref="A38:B39"/>
    <mergeCell ref="A37:B37"/>
    <mergeCell ref="A34:B35"/>
    <mergeCell ref="A32:B33"/>
    <mergeCell ref="A31:B31"/>
    <mergeCell ref="B64:C64"/>
  </mergeCells>
  <conditionalFormatting sqref="A8:B9">
    <cfRule type="containsErrors" priority="24" dxfId="105" stopIfTrue="1">
      <formula>ISERROR(A8)</formula>
    </cfRule>
  </conditionalFormatting>
  <conditionalFormatting sqref="A10:B11">
    <cfRule type="containsErrors" priority="23" dxfId="105" stopIfTrue="1">
      <formula>ISERROR(A10)</formula>
    </cfRule>
  </conditionalFormatting>
  <conditionalFormatting sqref="A14:B15">
    <cfRule type="containsErrors" priority="22" dxfId="105" stopIfTrue="1">
      <formula>ISERROR(A14)</formula>
    </cfRule>
  </conditionalFormatting>
  <conditionalFormatting sqref="A16:B17">
    <cfRule type="containsErrors" priority="21" dxfId="105" stopIfTrue="1">
      <formula>ISERROR(A16)</formula>
    </cfRule>
  </conditionalFormatting>
  <conditionalFormatting sqref="A20:B21">
    <cfRule type="containsErrors" priority="20" dxfId="105" stopIfTrue="1">
      <formula>ISERROR(A20)</formula>
    </cfRule>
  </conditionalFormatting>
  <conditionalFormatting sqref="A22:B23">
    <cfRule type="containsErrors" priority="19" dxfId="105" stopIfTrue="1">
      <formula>ISERROR(A22)</formula>
    </cfRule>
  </conditionalFormatting>
  <conditionalFormatting sqref="A26:B27">
    <cfRule type="containsErrors" priority="18" dxfId="105" stopIfTrue="1">
      <formula>ISERROR(A26)</formula>
    </cfRule>
  </conditionalFormatting>
  <conditionalFormatting sqref="A28:B29">
    <cfRule type="containsErrors" priority="17" dxfId="105" stopIfTrue="1">
      <formula>ISERROR(A28)</formula>
    </cfRule>
  </conditionalFormatting>
  <conditionalFormatting sqref="A32:B33">
    <cfRule type="containsErrors" priority="16" dxfId="105" stopIfTrue="1">
      <formula>ISERROR(A32)</formula>
    </cfRule>
  </conditionalFormatting>
  <conditionalFormatting sqref="A34:B35">
    <cfRule type="containsErrors" priority="15" dxfId="105" stopIfTrue="1">
      <formula>ISERROR(A34)</formula>
    </cfRule>
  </conditionalFormatting>
  <conditionalFormatting sqref="A38:B39">
    <cfRule type="containsErrors" priority="14" dxfId="105" stopIfTrue="1">
      <formula>ISERROR(A38)</formula>
    </cfRule>
  </conditionalFormatting>
  <conditionalFormatting sqref="A40:B41">
    <cfRule type="containsErrors" priority="13" dxfId="105" stopIfTrue="1">
      <formula>ISERROR(A40)</formula>
    </cfRule>
  </conditionalFormatting>
  <conditionalFormatting sqref="K8:L9">
    <cfRule type="containsErrors" priority="12" dxfId="105" stopIfTrue="1">
      <formula>ISERROR(K8)</formula>
    </cfRule>
  </conditionalFormatting>
  <conditionalFormatting sqref="K10:L11">
    <cfRule type="containsErrors" priority="11" dxfId="105" stopIfTrue="1">
      <formula>ISERROR(K10)</formula>
    </cfRule>
  </conditionalFormatting>
  <conditionalFormatting sqref="K14:L15">
    <cfRule type="containsErrors" priority="10" dxfId="105" stopIfTrue="1">
      <formula>ISERROR(K14)</formula>
    </cfRule>
  </conditionalFormatting>
  <conditionalFormatting sqref="K16:L17">
    <cfRule type="containsErrors" priority="9" dxfId="105" stopIfTrue="1">
      <formula>ISERROR(K16)</formula>
    </cfRule>
  </conditionalFormatting>
  <conditionalFormatting sqref="K20:L21">
    <cfRule type="containsErrors" priority="8" dxfId="105" stopIfTrue="1">
      <formula>ISERROR(K20)</formula>
    </cfRule>
  </conditionalFormatting>
  <conditionalFormatting sqref="K22:L23">
    <cfRule type="containsErrors" priority="7" dxfId="105" stopIfTrue="1">
      <formula>ISERROR(K22)</formula>
    </cfRule>
  </conditionalFormatting>
  <conditionalFormatting sqref="K26:L27">
    <cfRule type="containsErrors" priority="6" dxfId="105" stopIfTrue="1">
      <formula>ISERROR(K26)</formula>
    </cfRule>
  </conditionalFormatting>
  <conditionalFormatting sqref="K28:L29">
    <cfRule type="containsErrors" priority="5" dxfId="105" stopIfTrue="1">
      <formula>ISERROR(K28)</formula>
    </cfRule>
  </conditionalFormatting>
  <conditionalFormatting sqref="K32:L33">
    <cfRule type="containsErrors" priority="4" dxfId="105" stopIfTrue="1">
      <formula>ISERROR(K32)</formula>
    </cfRule>
  </conditionalFormatting>
  <conditionalFormatting sqref="K34:L35">
    <cfRule type="containsErrors" priority="3" dxfId="105" stopIfTrue="1">
      <formula>ISERROR(K34)</formula>
    </cfRule>
  </conditionalFormatting>
  <conditionalFormatting sqref="K38:L39">
    <cfRule type="containsErrors" priority="2" dxfId="105" stopIfTrue="1">
      <formula>ISERROR(K38)</formula>
    </cfRule>
  </conditionalFormatting>
  <conditionalFormatting sqref="K40:L41">
    <cfRule type="containsErrors" priority="1" dxfId="105" stopIfTrue="1">
      <formula>ISERROR(K40)</formula>
    </cfRule>
  </conditionalFormatting>
  <dataValidations count="6">
    <dataValidation type="list" allowBlank="1" showInputMessage="1" showErrorMessage="1" prompt="Vyber dráhu" sqref="L1:N1">
      <formula1>$O$73:$O$93</formula1>
    </dataValidation>
    <dataValidation type="list" allowBlank="1" showInputMessage="1" showErrorMessage="1" sqref="B3:I3 L3:S3">
      <formula1>$L$73:$L$88</formula1>
    </dataValidation>
    <dataValidation type="list" allowBlank="1" showInputMessage="1" showErrorMessage="1" prompt="Vyber čas ukončení" sqref="C53:D53">
      <formula1>$K$85:$K$97</formula1>
    </dataValidation>
    <dataValidation type="list" allowBlank="1" showInputMessage="1" showErrorMessage="1" prompt="Vyber čas zahájení" sqref="C52:D52">
      <formula1>$K$73:$K$84</formula1>
    </dataValidation>
    <dataValidation type="whole" allowBlank="1" showInputMessage="1" showErrorMessage="1" errorTitle="Zadej číslo !" error="Pozor, musíš zadat celé číslo." sqref="D63:D64 I63:I64 N63:N64 S63:S64">
      <formula1>0</formula1>
      <formula2>99999</formula2>
    </dataValidation>
    <dataValidation type="whole" allowBlank="1" showInputMessage="1" showErrorMessage="1" sqref="A63:A64 K63:K64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FF"/>
    <pageSetUpPr fitToPage="1"/>
  </sheetPr>
  <dimension ref="A1:S91"/>
  <sheetViews>
    <sheetView showGridLines="0" showRowColHeaders="0" workbookViewId="0" topLeftCell="A1">
      <selection activeCell="Q42" sqref="Q42"/>
    </sheetView>
  </sheetViews>
  <sheetFormatPr defaultColWidth="8.75390625" defaultRowHeight="12.75"/>
  <cols>
    <col min="1" max="1" width="10.75390625" style="360" customWidth="1"/>
    <col min="2" max="2" width="15.75390625" style="360" customWidth="1"/>
    <col min="3" max="3" width="5.75390625" style="360" customWidth="1"/>
    <col min="4" max="5" width="6.75390625" style="360" customWidth="1"/>
    <col min="6" max="6" width="4.75390625" style="360" customWidth="1"/>
    <col min="7" max="7" width="6.75390625" style="360" customWidth="1"/>
    <col min="8" max="8" width="5.75390625" style="360" customWidth="1"/>
    <col min="9" max="9" width="6.75390625" style="360" customWidth="1"/>
    <col min="10" max="10" width="1.75390625" style="360" customWidth="1"/>
    <col min="11" max="11" width="10.75390625" style="360" customWidth="1"/>
    <col min="12" max="12" width="15.75390625" style="360" customWidth="1"/>
    <col min="13" max="13" width="5.75390625" style="360" customWidth="1"/>
    <col min="14" max="15" width="6.75390625" style="360" customWidth="1"/>
    <col min="16" max="16" width="4.75390625" style="360" customWidth="1"/>
    <col min="17" max="17" width="6.75390625" style="360" customWidth="1"/>
    <col min="18" max="18" width="5.75390625" style="360" customWidth="1"/>
    <col min="19" max="19" width="6.75390625" style="360" customWidth="1"/>
    <col min="20" max="20" width="1.625" style="360" customWidth="1"/>
    <col min="21" max="254" width="0" style="360" hidden="1" customWidth="1"/>
    <col min="255" max="255" width="5.25390625" style="360" customWidth="1"/>
    <col min="256" max="16384" width="8.75390625" style="360" customWidth="1"/>
  </cols>
  <sheetData>
    <row r="1" spans="2:19" ht="40.5" customHeight="1" thickBot="1">
      <c r="B1" s="796" t="s">
        <v>39</v>
      </c>
      <c r="C1" s="796"/>
      <c r="D1" s="797" t="s">
        <v>0</v>
      </c>
      <c r="E1" s="797"/>
      <c r="F1" s="797"/>
      <c r="G1" s="797"/>
      <c r="H1" s="797"/>
      <c r="I1" s="797"/>
      <c r="K1" s="440" t="s">
        <v>1</v>
      </c>
      <c r="L1" s="798" t="s">
        <v>78</v>
      </c>
      <c r="M1" s="798"/>
      <c r="N1" s="798"/>
      <c r="O1" s="799" t="s">
        <v>2</v>
      </c>
      <c r="P1" s="799"/>
      <c r="Q1" s="800">
        <v>42269</v>
      </c>
      <c r="R1" s="800"/>
      <c r="S1" s="800"/>
    </row>
    <row r="2" spans="2:3" ht="9.75" customHeight="1" thickBot="1">
      <c r="B2" s="796"/>
      <c r="C2" s="796"/>
    </row>
    <row r="3" spans="1:19" ht="19.5" customHeight="1" thickBot="1">
      <c r="A3" s="439" t="s">
        <v>3</v>
      </c>
      <c r="B3" s="801" t="s">
        <v>338</v>
      </c>
      <c r="C3" s="801"/>
      <c r="D3" s="801"/>
      <c r="E3" s="801"/>
      <c r="F3" s="801"/>
      <c r="G3" s="801"/>
      <c r="H3" s="801"/>
      <c r="I3" s="801"/>
      <c r="K3" s="439" t="s">
        <v>4</v>
      </c>
      <c r="L3" s="801" t="s">
        <v>322</v>
      </c>
      <c r="M3" s="801"/>
      <c r="N3" s="801"/>
      <c r="O3" s="801"/>
      <c r="P3" s="801"/>
      <c r="Q3" s="801"/>
      <c r="R3" s="801"/>
      <c r="S3" s="801"/>
    </row>
    <row r="5" spans="1:19" ht="12.75" customHeight="1" thickBot="1">
      <c r="A5" s="792" t="s">
        <v>5</v>
      </c>
      <c r="B5" s="792"/>
      <c r="C5" s="793" t="s">
        <v>6</v>
      </c>
      <c r="D5" s="794" t="s">
        <v>7</v>
      </c>
      <c r="E5" s="794"/>
      <c r="F5" s="794"/>
      <c r="G5" s="794"/>
      <c r="H5" s="438"/>
      <c r="I5" s="437" t="s">
        <v>8</v>
      </c>
      <c r="K5" s="792" t="s">
        <v>5</v>
      </c>
      <c r="L5" s="792"/>
      <c r="M5" s="793" t="s">
        <v>6</v>
      </c>
      <c r="N5" s="794" t="s">
        <v>7</v>
      </c>
      <c r="O5" s="794"/>
      <c r="P5" s="794"/>
      <c r="Q5" s="794"/>
      <c r="R5" s="438"/>
      <c r="S5" s="437" t="s">
        <v>8</v>
      </c>
    </row>
    <row r="6" spans="1:19" ht="12.75" customHeight="1" thickBot="1">
      <c r="A6" s="795" t="s">
        <v>9</v>
      </c>
      <c r="B6" s="795"/>
      <c r="C6" s="793"/>
      <c r="D6" s="436" t="s">
        <v>10</v>
      </c>
      <c r="E6" s="435" t="s">
        <v>11</v>
      </c>
      <c r="F6" s="435" t="s">
        <v>12</v>
      </c>
      <c r="G6" s="434" t="s">
        <v>13</v>
      </c>
      <c r="H6" s="433"/>
      <c r="I6" s="432" t="s">
        <v>14</v>
      </c>
      <c r="K6" s="795" t="s">
        <v>9</v>
      </c>
      <c r="L6" s="795"/>
      <c r="M6" s="793"/>
      <c r="N6" s="436" t="s">
        <v>10</v>
      </c>
      <c r="O6" s="435" t="s">
        <v>11</v>
      </c>
      <c r="P6" s="435" t="s">
        <v>12</v>
      </c>
      <c r="Q6" s="434" t="s">
        <v>13</v>
      </c>
      <c r="R6" s="433"/>
      <c r="S6" s="432" t="s">
        <v>14</v>
      </c>
    </row>
    <row r="7" spans="1:12" ht="4.5" customHeight="1" thickBot="1">
      <c r="A7" s="431"/>
      <c r="B7" s="431"/>
      <c r="K7" s="431"/>
      <c r="L7" s="431"/>
    </row>
    <row r="8" spans="1:19" ht="12.75" customHeight="1" thickBot="1">
      <c r="A8" s="791" t="s">
        <v>218</v>
      </c>
      <c r="B8" s="791"/>
      <c r="C8" s="429">
        <v>1</v>
      </c>
      <c r="D8" s="428">
        <v>132</v>
      </c>
      <c r="E8" s="427">
        <v>71</v>
      </c>
      <c r="F8" s="427">
        <v>5</v>
      </c>
      <c r="G8" s="426">
        <f>IF(ISBLANK(D8),"",D8+E8)</f>
        <v>203</v>
      </c>
      <c r="H8" s="421"/>
      <c r="I8" s="420"/>
      <c r="K8" s="791" t="s">
        <v>141</v>
      </c>
      <c r="L8" s="791"/>
      <c r="M8" s="429">
        <v>2</v>
      </c>
      <c r="N8" s="428">
        <v>134</v>
      </c>
      <c r="O8" s="427">
        <v>34</v>
      </c>
      <c r="P8" s="427">
        <v>7</v>
      </c>
      <c r="Q8" s="426">
        <f>IF(ISBLANK(N8),"",N8+O8)</f>
        <v>168</v>
      </c>
      <c r="R8" s="421"/>
      <c r="S8" s="420"/>
    </row>
    <row r="9" spans="1:19" ht="12.75" customHeight="1">
      <c r="A9" s="791"/>
      <c r="B9" s="791"/>
      <c r="C9" s="425">
        <v>2</v>
      </c>
      <c r="D9" s="424">
        <v>166</v>
      </c>
      <c r="E9" s="423">
        <v>53</v>
      </c>
      <c r="F9" s="423">
        <v>4</v>
      </c>
      <c r="G9" s="422">
        <f>IF(ISBLANK(D9),"",D9+E9)</f>
        <v>219</v>
      </c>
      <c r="H9" s="421"/>
      <c r="I9" s="420"/>
      <c r="K9" s="791"/>
      <c r="L9" s="791"/>
      <c r="M9" s="425">
        <v>1</v>
      </c>
      <c r="N9" s="424">
        <v>145</v>
      </c>
      <c r="O9" s="423">
        <v>43</v>
      </c>
      <c r="P9" s="423">
        <v>4</v>
      </c>
      <c r="Q9" s="422">
        <f>IF(ISBLANK(N9),"",N9+O9)</f>
        <v>188</v>
      </c>
      <c r="R9" s="421"/>
      <c r="S9" s="420"/>
    </row>
    <row r="10" spans="1:19" ht="9.75" customHeight="1" thickBot="1">
      <c r="A10" s="788" t="s">
        <v>95</v>
      </c>
      <c r="B10" s="788"/>
      <c r="C10" s="419"/>
      <c r="D10" s="418"/>
      <c r="E10" s="418"/>
      <c r="F10" s="418"/>
      <c r="G10" s="417">
        <f>IF(ISBLANK(D10),"",D10+E10)</f>
      </c>
      <c r="H10" s="412"/>
      <c r="I10" s="416"/>
      <c r="K10" s="788" t="s">
        <v>107</v>
      </c>
      <c r="L10" s="788"/>
      <c r="M10" s="419"/>
      <c r="N10" s="418"/>
      <c r="O10" s="418"/>
      <c r="P10" s="418"/>
      <c r="Q10" s="417">
        <f>IF(ISBLANK(N10),"",N10+O10)</f>
      </c>
      <c r="R10" s="412"/>
      <c r="S10" s="416"/>
    </row>
    <row r="11" spans="1:19" ht="9.75" customHeight="1" thickBot="1">
      <c r="A11" s="788"/>
      <c r="B11" s="788"/>
      <c r="C11" s="415"/>
      <c r="D11" s="414"/>
      <c r="E11" s="414"/>
      <c r="F11" s="414"/>
      <c r="G11" s="430">
        <f>IF(ISBLANK(D11),"",D11+E11)</f>
      </c>
      <c r="H11" s="412"/>
      <c r="I11" s="789">
        <f>IF(ISNUMBER(G12),IF(G12&gt;Q12,2,IF(G12=Q12,1,0)),"")</f>
        <v>2</v>
      </c>
      <c r="K11" s="788"/>
      <c r="L11" s="788"/>
      <c r="M11" s="415"/>
      <c r="N11" s="414"/>
      <c r="O11" s="414"/>
      <c r="P11" s="414"/>
      <c r="Q11" s="413">
        <f>IF(ISBLANK(N11),"",N11+O11)</f>
      </c>
      <c r="R11" s="412"/>
      <c r="S11" s="789">
        <f>IF(ISNUMBER(Q12),IF(G12&lt;Q12,2,IF(G12=Q12,1,0)),"")</f>
        <v>0</v>
      </c>
    </row>
    <row r="12" spans="1:19" ht="15.75" customHeight="1" thickBot="1" thickTop="1">
      <c r="A12" s="790">
        <v>16206</v>
      </c>
      <c r="B12" s="790"/>
      <c r="C12" s="411" t="s">
        <v>13</v>
      </c>
      <c r="D12" s="410">
        <f>IF(ISNUMBER(D8),SUM(D8:D11),"")</f>
        <v>298</v>
      </c>
      <c r="E12" s="409">
        <f>IF(ISNUMBER(E8),SUM(E8:E11),"")</f>
        <v>124</v>
      </c>
      <c r="F12" s="408">
        <f>IF(ISNUMBER(F8),SUM(F8:F11),"")</f>
        <v>9</v>
      </c>
      <c r="G12" s="407">
        <f>IF(ISNUMBER(G8),SUM(G8:G11),"")</f>
        <v>422</v>
      </c>
      <c r="H12" s="406"/>
      <c r="I12" s="789"/>
      <c r="K12" s="790">
        <v>22614</v>
      </c>
      <c r="L12" s="790"/>
      <c r="M12" s="411" t="s">
        <v>13</v>
      </c>
      <c r="N12" s="410">
        <f>IF(ISNUMBER(N8),SUM(N8:N11),"")</f>
        <v>279</v>
      </c>
      <c r="O12" s="409">
        <f>IF(ISNUMBER(O8),SUM(O8:O11),"")</f>
        <v>77</v>
      </c>
      <c r="P12" s="408">
        <f>IF(ISNUMBER(P8),SUM(P8:P11),"")</f>
        <v>11</v>
      </c>
      <c r="Q12" s="407">
        <f>IF(ISNUMBER(Q8),SUM(Q8:Q11),"")</f>
        <v>356</v>
      </c>
      <c r="R12" s="406"/>
      <c r="S12" s="789"/>
    </row>
    <row r="13" spans="1:19" ht="12.75" customHeight="1" thickBot="1" thickTop="1">
      <c r="A13" s="791" t="s">
        <v>219</v>
      </c>
      <c r="B13" s="791"/>
      <c r="C13" s="429">
        <v>1</v>
      </c>
      <c r="D13" s="428">
        <v>145</v>
      </c>
      <c r="E13" s="427">
        <v>62</v>
      </c>
      <c r="F13" s="427">
        <v>4</v>
      </c>
      <c r="G13" s="426">
        <f>IF(ISBLANK(D13),"",D13+E13)</f>
        <v>207</v>
      </c>
      <c r="H13" s="421"/>
      <c r="I13" s="420"/>
      <c r="K13" s="791" t="s">
        <v>139</v>
      </c>
      <c r="L13" s="791"/>
      <c r="M13" s="429">
        <v>2</v>
      </c>
      <c r="N13" s="428">
        <v>138</v>
      </c>
      <c r="O13" s="427">
        <v>45</v>
      </c>
      <c r="P13" s="427">
        <v>5</v>
      </c>
      <c r="Q13" s="426">
        <f>IF(ISBLANK(N13),"",N13+O13)</f>
        <v>183</v>
      </c>
      <c r="R13" s="421"/>
      <c r="S13" s="420"/>
    </row>
    <row r="14" spans="1:19" ht="12.75" customHeight="1">
      <c r="A14" s="791"/>
      <c r="B14" s="791"/>
      <c r="C14" s="425">
        <v>2</v>
      </c>
      <c r="D14" s="424">
        <v>132</v>
      </c>
      <c r="E14" s="423">
        <v>44</v>
      </c>
      <c r="F14" s="423">
        <v>7</v>
      </c>
      <c r="G14" s="422">
        <f>IF(ISBLANK(D14),"",D14+E14)</f>
        <v>176</v>
      </c>
      <c r="H14" s="421"/>
      <c r="I14" s="420"/>
      <c r="K14" s="791"/>
      <c r="L14" s="791"/>
      <c r="M14" s="425">
        <v>1</v>
      </c>
      <c r="N14" s="424">
        <v>148</v>
      </c>
      <c r="O14" s="423">
        <v>44</v>
      </c>
      <c r="P14" s="423">
        <v>9</v>
      </c>
      <c r="Q14" s="422">
        <f>IF(ISBLANK(N14),"",N14+O14)</f>
        <v>192</v>
      </c>
      <c r="R14" s="421"/>
      <c r="S14" s="420"/>
    </row>
    <row r="15" spans="1:19" ht="9.75" customHeight="1" thickBot="1">
      <c r="A15" s="788" t="s">
        <v>117</v>
      </c>
      <c r="B15" s="788"/>
      <c r="C15" s="419"/>
      <c r="D15" s="418"/>
      <c r="E15" s="418"/>
      <c r="F15" s="418"/>
      <c r="G15" s="417">
        <f>IF(ISBLANK(D15),"",D15+E15)</f>
      </c>
      <c r="H15" s="412"/>
      <c r="I15" s="416"/>
      <c r="K15" s="788" t="s">
        <v>104</v>
      </c>
      <c r="L15" s="788"/>
      <c r="M15" s="419"/>
      <c r="N15" s="418"/>
      <c r="O15" s="418"/>
      <c r="P15" s="418"/>
      <c r="Q15" s="417">
        <f>IF(ISBLANK(N15),"",N15+O15)</f>
      </c>
      <c r="R15" s="412"/>
      <c r="S15" s="416"/>
    </row>
    <row r="16" spans="1:19" ht="9.75" customHeight="1" thickBot="1">
      <c r="A16" s="788"/>
      <c r="B16" s="788"/>
      <c r="C16" s="415"/>
      <c r="D16" s="414"/>
      <c r="E16" s="414"/>
      <c r="F16" s="414"/>
      <c r="G16" s="413">
        <f>IF(ISBLANK(D16),"",D16+E16)</f>
      </c>
      <c r="H16" s="412"/>
      <c r="I16" s="789">
        <f>IF(ISNUMBER(G17),IF(G17&gt;Q17,2,IF(G17=Q17,1,0)),"")</f>
        <v>2</v>
      </c>
      <c r="K16" s="788"/>
      <c r="L16" s="788"/>
      <c r="M16" s="415"/>
      <c r="N16" s="414"/>
      <c r="O16" s="414"/>
      <c r="P16" s="414"/>
      <c r="Q16" s="413">
        <f>IF(ISBLANK(N16),"",N16+O16)</f>
      </c>
      <c r="R16" s="412"/>
      <c r="S16" s="789">
        <f>IF(ISNUMBER(Q17),IF(G17&lt;Q17,2,IF(G17=Q17,1,0)),"")</f>
        <v>0</v>
      </c>
    </row>
    <row r="17" spans="1:19" ht="15.75" customHeight="1" thickBot="1" thickTop="1">
      <c r="A17" s="790">
        <v>18612</v>
      </c>
      <c r="B17" s="790"/>
      <c r="C17" s="411" t="s">
        <v>13</v>
      </c>
      <c r="D17" s="410">
        <f>IF(ISNUMBER(D13),SUM(D13:D16),"")</f>
        <v>277</v>
      </c>
      <c r="E17" s="409">
        <f>IF(ISNUMBER(E13),SUM(E13:E16),"")</f>
        <v>106</v>
      </c>
      <c r="F17" s="408">
        <f>IF(ISNUMBER(F13),SUM(F13:F16),"")</f>
        <v>11</v>
      </c>
      <c r="G17" s="407">
        <f>IF(ISNUMBER(G13),SUM(G13:G16),"")</f>
        <v>383</v>
      </c>
      <c r="H17" s="406"/>
      <c r="I17" s="789"/>
      <c r="K17" s="790">
        <v>15347</v>
      </c>
      <c r="L17" s="790"/>
      <c r="M17" s="411" t="s">
        <v>13</v>
      </c>
      <c r="N17" s="410">
        <f>IF(ISNUMBER(N13),SUM(N13:N16),"")</f>
        <v>286</v>
      </c>
      <c r="O17" s="409">
        <f>IF(ISNUMBER(O13),SUM(O13:O16),"")</f>
        <v>89</v>
      </c>
      <c r="P17" s="408">
        <f>IF(ISNUMBER(P13),SUM(P13:P16),"")</f>
        <v>14</v>
      </c>
      <c r="Q17" s="407">
        <f>IF(ISNUMBER(Q13),SUM(Q13:Q16),"")</f>
        <v>375</v>
      </c>
      <c r="R17" s="406"/>
      <c r="S17" s="789"/>
    </row>
    <row r="18" spans="1:19" ht="12.75" customHeight="1" thickBot="1" thickTop="1">
      <c r="A18" s="791" t="s">
        <v>222</v>
      </c>
      <c r="B18" s="791"/>
      <c r="C18" s="429">
        <v>1</v>
      </c>
      <c r="D18" s="428">
        <v>148</v>
      </c>
      <c r="E18" s="427">
        <v>59</v>
      </c>
      <c r="F18" s="427">
        <v>3</v>
      </c>
      <c r="G18" s="426">
        <f>IF(ISBLANK(D18),"",D18+E18)</f>
        <v>207</v>
      </c>
      <c r="H18" s="421"/>
      <c r="I18" s="420"/>
      <c r="K18" s="791" t="s">
        <v>138</v>
      </c>
      <c r="L18" s="791"/>
      <c r="M18" s="429">
        <v>2</v>
      </c>
      <c r="N18" s="428">
        <v>121</v>
      </c>
      <c r="O18" s="427">
        <v>81</v>
      </c>
      <c r="P18" s="427">
        <v>0</v>
      </c>
      <c r="Q18" s="426">
        <f>IF(ISBLANK(N18),"",N18+O18)</f>
        <v>202</v>
      </c>
      <c r="R18" s="421"/>
      <c r="S18" s="420"/>
    </row>
    <row r="19" spans="1:19" ht="12.75" customHeight="1">
      <c r="A19" s="791"/>
      <c r="B19" s="791"/>
      <c r="C19" s="425">
        <v>2</v>
      </c>
      <c r="D19" s="424">
        <v>139</v>
      </c>
      <c r="E19" s="423">
        <v>53</v>
      </c>
      <c r="F19" s="423">
        <v>4</v>
      </c>
      <c r="G19" s="422">
        <f>IF(ISBLANK(D19),"",D19+E19)</f>
        <v>192</v>
      </c>
      <c r="H19" s="421"/>
      <c r="I19" s="420"/>
      <c r="K19" s="791"/>
      <c r="L19" s="791"/>
      <c r="M19" s="425">
        <v>1</v>
      </c>
      <c r="N19" s="424">
        <v>140</v>
      </c>
      <c r="O19" s="423">
        <v>52</v>
      </c>
      <c r="P19" s="423">
        <v>4</v>
      </c>
      <c r="Q19" s="422">
        <f>IF(ISBLANK(N19),"",N19+O19)</f>
        <v>192</v>
      </c>
      <c r="R19" s="421"/>
      <c r="S19" s="420"/>
    </row>
    <row r="20" spans="1:19" ht="9.75" customHeight="1" thickBot="1">
      <c r="A20" s="788" t="s">
        <v>223</v>
      </c>
      <c r="B20" s="788"/>
      <c r="C20" s="419"/>
      <c r="D20" s="418"/>
      <c r="E20" s="418"/>
      <c r="F20" s="418"/>
      <c r="G20" s="417">
        <f>IF(ISBLANK(D20),"",D20+E20)</f>
      </c>
      <c r="H20" s="412"/>
      <c r="I20" s="416"/>
      <c r="K20" s="788" t="s">
        <v>96</v>
      </c>
      <c r="L20" s="788"/>
      <c r="M20" s="419"/>
      <c r="N20" s="418"/>
      <c r="O20" s="418"/>
      <c r="P20" s="418"/>
      <c r="Q20" s="417">
        <f>IF(ISBLANK(N20),"",N20+O20)</f>
      </c>
      <c r="R20" s="412"/>
      <c r="S20" s="416"/>
    </row>
    <row r="21" spans="1:19" ht="9.75" customHeight="1" thickBot="1">
      <c r="A21" s="788"/>
      <c r="B21" s="788"/>
      <c r="C21" s="415"/>
      <c r="D21" s="414"/>
      <c r="E21" s="414"/>
      <c r="F21" s="414"/>
      <c r="G21" s="413">
        <f>IF(ISBLANK(D21),"",D21+E21)</f>
      </c>
      <c r="H21" s="412"/>
      <c r="I21" s="789">
        <f>IF(ISNUMBER(G22),IF(G22&gt;Q22,2,IF(G22=Q22,1,0)),"")</f>
        <v>2</v>
      </c>
      <c r="K21" s="788"/>
      <c r="L21" s="788"/>
      <c r="M21" s="415"/>
      <c r="N21" s="414"/>
      <c r="O21" s="414"/>
      <c r="P21" s="414"/>
      <c r="Q21" s="413">
        <f>IF(ISBLANK(N21),"",N21+O21)</f>
      </c>
      <c r="R21" s="412"/>
      <c r="S21" s="789">
        <f>IF(ISNUMBER(Q22),IF(G22&lt;Q22,2,IF(G22=Q22,1,0)),"")</f>
        <v>0</v>
      </c>
    </row>
    <row r="22" spans="1:19" ht="15.75" customHeight="1" thickBot="1" thickTop="1">
      <c r="A22" s="790">
        <v>1282</v>
      </c>
      <c r="B22" s="790"/>
      <c r="C22" s="411" t="s">
        <v>13</v>
      </c>
      <c r="D22" s="410">
        <f>IF(ISNUMBER(D18),SUM(D18:D21),"")</f>
        <v>287</v>
      </c>
      <c r="E22" s="409">
        <f>IF(ISNUMBER(E18),SUM(E18:E21),"")</f>
        <v>112</v>
      </c>
      <c r="F22" s="408">
        <f>IF(ISNUMBER(F18),SUM(F18:F21),"")</f>
        <v>7</v>
      </c>
      <c r="G22" s="407">
        <f>IF(ISNUMBER(G18),SUM(G18:G21),"")</f>
        <v>399</v>
      </c>
      <c r="H22" s="406"/>
      <c r="I22" s="789"/>
      <c r="K22" s="790">
        <v>16797</v>
      </c>
      <c r="L22" s="790"/>
      <c r="M22" s="411" t="s">
        <v>13</v>
      </c>
      <c r="N22" s="410">
        <f>IF(ISNUMBER(N18),SUM(N18:N21),"")</f>
        <v>261</v>
      </c>
      <c r="O22" s="409">
        <f>IF(ISNUMBER(O18),SUM(O18:O21),"")</f>
        <v>133</v>
      </c>
      <c r="P22" s="408">
        <f>IF(ISNUMBER(P18),SUM(P18:P21),"")</f>
        <v>4</v>
      </c>
      <c r="Q22" s="407">
        <f>IF(ISNUMBER(Q18),SUM(Q18:Q21),"")</f>
        <v>394</v>
      </c>
      <c r="R22" s="406"/>
      <c r="S22" s="789"/>
    </row>
    <row r="23" spans="1:19" ht="12.75" customHeight="1" thickBot="1" thickTop="1">
      <c r="A23" s="791" t="s">
        <v>220</v>
      </c>
      <c r="B23" s="791"/>
      <c r="C23" s="429">
        <v>1</v>
      </c>
      <c r="D23" s="428">
        <v>130</v>
      </c>
      <c r="E23" s="427">
        <v>60</v>
      </c>
      <c r="F23" s="427">
        <v>6</v>
      </c>
      <c r="G23" s="426">
        <f>IF(ISBLANK(D23),"",D23+E23)</f>
        <v>190</v>
      </c>
      <c r="H23" s="421"/>
      <c r="I23" s="420"/>
      <c r="K23" s="791" t="s">
        <v>140</v>
      </c>
      <c r="L23" s="791"/>
      <c r="M23" s="429">
        <v>2</v>
      </c>
      <c r="N23" s="428">
        <v>131</v>
      </c>
      <c r="O23" s="427">
        <v>44</v>
      </c>
      <c r="P23" s="427">
        <v>8</v>
      </c>
      <c r="Q23" s="426">
        <f>IF(ISBLANK(N23),"",N23+O23)</f>
        <v>175</v>
      </c>
      <c r="R23" s="421"/>
      <c r="S23" s="420"/>
    </row>
    <row r="24" spans="1:19" ht="12.75" customHeight="1">
      <c r="A24" s="791"/>
      <c r="B24" s="791"/>
      <c r="C24" s="425">
        <v>2</v>
      </c>
      <c r="D24" s="424">
        <v>153</v>
      </c>
      <c r="E24" s="423">
        <v>66</v>
      </c>
      <c r="F24" s="423">
        <v>5</v>
      </c>
      <c r="G24" s="422">
        <f>IF(ISBLANK(D24),"",D24+E24)</f>
        <v>219</v>
      </c>
      <c r="H24" s="421"/>
      <c r="I24" s="420"/>
      <c r="K24" s="791"/>
      <c r="L24" s="791"/>
      <c r="M24" s="425">
        <v>1</v>
      </c>
      <c r="N24" s="424">
        <v>135</v>
      </c>
      <c r="O24" s="423">
        <v>45</v>
      </c>
      <c r="P24" s="423">
        <v>6</v>
      </c>
      <c r="Q24" s="422">
        <f>IF(ISBLANK(N24),"",N24+O24)</f>
        <v>180</v>
      </c>
      <c r="R24" s="421"/>
      <c r="S24" s="420"/>
    </row>
    <row r="25" spans="1:19" ht="9.75" customHeight="1" thickBot="1">
      <c r="A25" s="788" t="s">
        <v>107</v>
      </c>
      <c r="B25" s="788"/>
      <c r="C25" s="419"/>
      <c r="D25" s="418"/>
      <c r="E25" s="418"/>
      <c r="F25" s="418"/>
      <c r="G25" s="417">
        <f>IF(ISBLANK(D25),"",D25+E25)</f>
      </c>
      <c r="H25" s="412"/>
      <c r="I25" s="416"/>
      <c r="K25" s="788" t="s">
        <v>108</v>
      </c>
      <c r="L25" s="788"/>
      <c r="M25" s="419"/>
      <c r="N25" s="418"/>
      <c r="O25" s="418"/>
      <c r="P25" s="418"/>
      <c r="Q25" s="417">
        <f>IF(ISBLANK(N25),"",N25+O25)</f>
      </c>
      <c r="R25" s="412"/>
      <c r="S25" s="416"/>
    </row>
    <row r="26" spans="1:19" ht="9.75" customHeight="1" thickBot="1">
      <c r="A26" s="788"/>
      <c r="B26" s="788"/>
      <c r="C26" s="415"/>
      <c r="D26" s="414"/>
      <c r="E26" s="414"/>
      <c r="F26" s="414"/>
      <c r="G26" s="413">
        <f>IF(ISBLANK(D26),"",D26+E26)</f>
      </c>
      <c r="H26" s="412"/>
      <c r="I26" s="789">
        <f>IF(ISNUMBER(G27),IF(G27&gt;Q27,2,IF(G27=Q27,1,0)),"")</f>
        <v>2</v>
      </c>
      <c r="K26" s="788"/>
      <c r="L26" s="788"/>
      <c r="M26" s="415"/>
      <c r="N26" s="414"/>
      <c r="O26" s="414"/>
      <c r="P26" s="414"/>
      <c r="Q26" s="413">
        <f>IF(ISBLANK(N26),"",N26+O26)</f>
      </c>
      <c r="R26" s="412"/>
      <c r="S26" s="789">
        <f>IF(ISNUMBER(Q27),IF(G27&lt;Q27,2,IF(G27=Q27,1,0)),"")</f>
        <v>0</v>
      </c>
    </row>
    <row r="27" spans="1:19" ht="15.75" customHeight="1" thickBot="1" thickTop="1">
      <c r="A27" s="790">
        <v>15519</v>
      </c>
      <c r="B27" s="790"/>
      <c r="C27" s="411" t="s">
        <v>13</v>
      </c>
      <c r="D27" s="410">
        <f>IF(ISNUMBER(D23),SUM(D23:D26),"")</f>
        <v>283</v>
      </c>
      <c r="E27" s="409">
        <f>IF(ISNUMBER(E23),SUM(E23:E26),"")</f>
        <v>126</v>
      </c>
      <c r="F27" s="408">
        <f>IF(ISNUMBER(F23),SUM(F23:F26),"")</f>
        <v>11</v>
      </c>
      <c r="G27" s="407">
        <f>IF(ISNUMBER(G23),SUM(G23:G26),"")</f>
        <v>409</v>
      </c>
      <c r="H27" s="406"/>
      <c r="I27" s="789"/>
      <c r="K27" s="790">
        <v>22658</v>
      </c>
      <c r="L27" s="790"/>
      <c r="M27" s="411" t="s">
        <v>13</v>
      </c>
      <c r="N27" s="410">
        <f>IF(ISNUMBER(N23),SUM(N23:N26),"")</f>
        <v>266</v>
      </c>
      <c r="O27" s="409">
        <f>IF(ISNUMBER(O23),SUM(O23:O26),"")</f>
        <v>89</v>
      </c>
      <c r="P27" s="408">
        <f>IF(ISNUMBER(P23),SUM(P23:P26),"")</f>
        <v>14</v>
      </c>
      <c r="Q27" s="407">
        <f>IF(ISNUMBER(Q23),SUM(Q23:Q26),"")</f>
        <v>355</v>
      </c>
      <c r="R27" s="406"/>
      <c r="S27" s="789"/>
    </row>
    <row r="28" spans="1:19" ht="12.75" customHeight="1" thickBot="1" thickTop="1">
      <c r="A28" s="791" t="s">
        <v>221</v>
      </c>
      <c r="B28" s="791"/>
      <c r="C28" s="429">
        <v>1</v>
      </c>
      <c r="D28" s="428">
        <v>139</v>
      </c>
      <c r="E28" s="427">
        <v>45</v>
      </c>
      <c r="F28" s="427">
        <v>7</v>
      </c>
      <c r="G28" s="426">
        <f>IF(ISBLANK(D28),"",D28+E28)</f>
        <v>184</v>
      </c>
      <c r="H28" s="421"/>
      <c r="I28" s="420"/>
      <c r="K28" s="791" t="s">
        <v>137</v>
      </c>
      <c r="L28" s="791"/>
      <c r="M28" s="429">
        <v>2</v>
      </c>
      <c r="N28" s="428">
        <v>142</v>
      </c>
      <c r="O28" s="427">
        <v>72</v>
      </c>
      <c r="P28" s="427">
        <v>0</v>
      </c>
      <c r="Q28" s="426">
        <f>IF(ISBLANK(N28),"",N28+O28)</f>
        <v>214</v>
      </c>
      <c r="R28" s="421"/>
      <c r="S28" s="420"/>
    </row>
    <row r="29" spans="1:19" ht="12.75" customHeight="1">
      <c r="A29" s="791"/>
      <c r="B29" s="791"/>
      <c r="C29" s="425">
        <v>2</v>
      </c>
      <c r="D29" s="424">
        <v>138</v>
      </c>
      <c r="E29" s="423">
        <v>53</v>
      </c>
      <c r="F29" s="423">
        <v>6</v>
      </c>
      <c r="G29" s="422">
        <f>IF(ISBLANK(D29),"",D29+E29)</f>
        <v>191</v>
      </c>
      <c r="H29" s="421"/>
      <c r="I29" s="420"/>
      <c r="K29" s="791"/>
      <c r="L29" s="791"/>
      <c r="M29" s="425">
        <v>1</v>
      </c>
      <c r="N29" s="424">
        <v>140</v>
      </c>
      <c r="O29" s="423">
        <v>44</v>
      </c>
      <c r="P29" s="423">
        <v>8</v>
      </c>
      <c r="Q29" s="422">
        <f>IF(ISBLANK(N29),"",N29+O29)</f>
        <v>184</v>
      </c>
      <c r="R29" s="421"/>
      <c r="S29" s="420"/>
    </row>
    <row r="30" spans="1:19" ht="9.75" customHeight="1" thickBot="1">
      <c r="A30" s="788" t="s">
        <v>188</v>
      </c>
      <c r="B30" s="788"/>
      <c r="C30" s="419"/>
      <c r="D30" s="418"/>
      <c r="E30" s="418"/>
      <c r="F30" s="418"/>
      <c r="G30" s="417">
        <f>IF(ISBLANK(D30),"",D30+E30)</f>
      </c>
      <c r="H30" s="412"/>
      <c r="I30" s="416"/>
      <c r="K30" s="788" t="s">
        <v>111</v>
      </c>
      <c r="L30" s="788"/>
      <c r="M30" s="419"/>
      <c r="N30" s="418"/>
      <c r="O30" s="418"/>
      <c r="P30" s="418"/>
      <c r="Q30" s="417">
        <f>IF(ISBLANK(N30),"",N30+O30)</f>
      </c>
      <c r="R30" s="412"/>
      <c r="S30" s="416"/>
    </row>
    <row r="31" spans="1:19" ht="9.75" customHeight="1" thickBot="1">
      <c r="A31" s="788"/>
      <c r="B31" s="788"/>
      <c r="C31" s="415"/>
      <c r="D31" s="414"/>
      <c r="E31" s="414"/>
      <c r="F31" s="414"/>
      <c r="G31" s="413">
        <f>IF(ISBLANK(D31),"",D31+E31)</f>
      </c>
      <c r="H31" s="412"/>
      <c r="I31" s="789">
        <f>IF(ISNUMBER(G32),IF(G32&gt;Q32,2,IF(G32=Q32,1,0)),"")</f>
        <v>0</v>
      </c>
      <c r="K31" s="788"/>
      <c r="L31" s="788"/>
      <c r="M31" s="415"/>
      <c r="N31" s="414"/>
      <c r="O31" s="414"/>
      <c r="P31" s="414"/>
      <c r="Q31" s="413">
        <f>IF(ISBLANK(N31),"",N31+O31)</f>
      </c>
      <c r="R31" s="412"/>
      <c r="S31" s="789">
        <f>IF(ISNUMBER(Q32),IF(G32&lt;Q32,2,IF(G32=Q32,1,0)),"")</f>
        <v>2</v>
      </c>
    </row>
    <row r="32" spans="1:19" ht="15.75" customHeight="1" thickBot="1" thickTop="1">
      <c r="A32" s="790">
        <v>24268</v>
      </c>
      <c r="B32" s="790"/>
      <c r="C32" s="411" t="s">
        <v>13</v>
      </c>
      <c r="D32" s="410">
        <f>IF(ISNUMBER(D28),SUM(D28:D31),"")</f>
        <v>277</v>
      </c>
      <c r="E32" s="409">
        <f>IF(ISNUMBER(E28),SUM(E28:E31),"")</f>
        <v>98</v>
      </c>
      <c r="F32" s="408">
        <f>IF(ISNUMBER(F28),SUM(F28:F31),"")</f>
        <v>13</v>
      </c>
      <c r="G32" s="407">
        <f>IF(ISNUMBER(G28),SUM(G28:G31),"")</f>
        <v>375</v>
      </c>
      <c r="H32" s="406"/>
      <c r="I32" s="789"/>
      <c r="K32" s="790">
        <v>743</v>
      </c>
      <c r="L32" s="790"/>
      <c r="M32" s="411" t="s">
        <v>13</v>
      </c>
      <c r="N32" s="410">
        <f>IF(ISNUMBER(N28),SUM(N28:N31),"")</f>
        <v>282</v>
      </c>
      <c r="O32" s="409">
        <f>IF(ISNUMBER(O28),SUM(O28:O31),"")</f>
        <v>116</v>
      </c>
      <c r="P32" s="408">
        <f>IF(ISNUMBER(P28),SUM(P28:P31),"")</f>
        <v>8</v>
      </c>
      <c r="Q32" s="407">
        <f>IF(ISNUMBER(Q28),SUM(Q28:Q31),"")</f>
        <v>398</v>
      </c>
      <c r="R32" s="406"/>
      <c r="S32" s="789"/>
    </row>
    <row r="33" spans="1:19" ht="12.75" customHeight="1" thickBot="1" thickTop="1">
      <c r="A33" s="791" t="s">
        <v>215</v>
      </c>
      <c r="B33" s="791"/>
      <c r="C33" s="429">
        <v>1</v>
      </c>
      <c r="D33" s="428">
        <v>142</v>
      </c>
      <c r="E33" s="427">
        <v>62</v>
      </c>
      <c r="F33" s="427">
        <v>2</v>
      </c>
      <c r="G33" s="426">
        <f>IF(ISBLANK(D33),"",D33+E33)</f>
        <v>204</v>
      </c>
      <c r="H33" s="421"/>
      <c r="I33" s="420"/>
      <c r="K33" s="791" t="s">
        <v>135</v>
      </c>
      <c r="L33" s="791"/>
      <c r="M33" s="429">
        <v>2</v>
      </c>
      <c r="N33" s="428">
        <v>140</v>
      </c>
      <c r="O33" s="427">
        <v>52</v>
      </c>
      <c r="P33" s="427">
        <v>3</v>
      </c>
      <c r="Q33" s="426">
        <f>IF(ISBLANK(N33),"",N33+O33)</f>
        <v>192</v>
      </c>
      <c r="R33" s="421"/>
      <c r="S33" s="420"/>
    </row>
    <row r="34" spans="1:19" ht="12.75" customHeight="1">
      <c r="A34" s="791"/>
      <c r="B34" s="791"/>
      <c r="C34" s="425">
        <v>2</v>
      </c>
      <c r="D34" s="424">
        <v>151</v>
      </c>
      <c r="E34" s="423">
        <v>60</v>
      </c>
      <c r="F34" s="423">
        <v>1</v>
      </c>
      <c r="G34" s="422">
        <f>IF(ISBLANK(D34),"",D34+E34)</f>
        <v>211</v>
      </c>
      <c r="H34" s="421"/>
      <c r="I34" s="420"/>
      <c r="K34" s="791"/>
      <c r="L34" s="791"/>
      <c r="M34" s="425">
        <v>1</v>
      </c>
      <c r="N34" s="424">
        <v>135</v>
      </c>
      <c r="O34" s="423">
        <v>72</v>
      </c>
      <c r="P34" s="423">
        <v>2</v>
      </c>
      <c r="Q34" s="422">
        <f>IF(ISBLANK(N34),"",N34+O34)</f>
        <v>207</v>
      </c>
      <c r="R34" s="421"/>
      <c r="S34" s="420"/>
    </row>
    <row r="35" spans="1:19" ht="9.75" customHeight="1" thickBot="1">
      <c r="A35" s="788" t="s">
        <v>106</v>
      </c>
      <c r="B35" s="788"/>
      <c r="C35" s="419"/>
      <c r="D35" s="418"/>
      <c r="E35" s="418"/>
      <c r="F35" s="418"/>
      <c r="G35" s="417">
        <f>IF(ISBLANK(D35),"",D35+E35)</f>
      </c>
      <c r="H35" s="412"/>
      <c r="I35" s="416"/>
      <c r="K35" s="788" t="s">
        <v>133</v>
      </c>
      <c r="L35" s="788"/>
      <c r="M35" s="419"/>
      <c r="N35" s="418"/>
      <c r="O35" s="418"/>
      <c r="P35" s="418"/>
      <c r="Q35" s="417">
        <f>IF(ISBLANK(N35),"",N35+O35)</f>
      </c>
      <c r="R35" s="412"/>
      <c r="S35" s="416"/>
    </row>
    <row r="36" spans="1:19" ht="9.75" customHeight="1" thickBot="1">
      <c r="A36" s="788"/>
      <c r="B36" s="788"/>
      <c r="C36" s="415"/>
      <c r="D36" s="414"/>
      <c r="E36" s="414"/>
      <c r="F36" s="414"/>
      <c r="G36" s="413">
        <f>IF(ISBLANK(D36),"",D36+E36)</f>
      </c>
      <c r="H36" s="412"/>
      <c r="I36" s="789">
        <f>IF(ISNUMBER(G37),IF(G37&gt;Q37,2,IF(G37=Q37,1,0)),"")</f>
        <v>2</v>
      </c>
      <c r="K36" s="788"/>
      <c r="L36" s="788"/>
      <c r="M36" s="415"/>
      <c r="N36" s="414"/>
      <c r="O36" s="414"/>
      <c r="P36" s="414"/>
      <c r="Q36" s="413">
        <f>IF(ISBLANK(N36),"",N36+O36)</f>
      </c>
      <c r="R36" s="412"/>
      <c r="S36" s="789">
        <f>IF(ISNUMBER(Q37),IF(G37&lt;Q37,2,IF(G37=Q37,1,0)),"")</f>
        <v>0</v>
      </c>
    </row>
    <row r="37" spans="1:19" ht="15.75" customHeight="1" thickBot="1" thickTop="1">
      <c r="A37" s="790">
        <v>15516</v>
      </c>
      <c r="B37" s="790"/>
      <c r="C37" s="411" t="s">
        <v>13</v>
      </c>
      <c r="D37" s="410">
        <f>IF(ISNUMBER(D33),SUM(D33:D36),"")</f>
        <v>293</v>
      </c>
      <c r="E37" s="409">
        <f>IF(ISNUMBER(E33),SUM(E33:E36),"")</f>
        <v>122</v>
      </c>
      <c r="F37" s="408">
        <f>IF(ISNUMBER(F33),SUM(F33:F36),"")</f>
        <v>3</v>
      </c>
      <c r="G37" s="407">
        <f>IF(ISNUMBER(G33),SUM(G33:G36),"")</f>
        <v>415</v>
      </c>
      <c r="H37" s="406"/>
      <c r="I37" s="789"/>
      <c r="K37" s="790">
        <v>9715</v>
      </c>
      <c r="L37" s="790"/>
      <c r="M37" s="411" t="s">
        <v>13</v>
      </c>
      <c r="N37" s="410">
        <f>IF(ISNUMBER(N33),SUM(N33:N36),"")</f>
        <v>275</v>
      </c>
      <c r="O37" s="409">
        <f>IF(ISNUMBER(O33),SUM(O33:O36),"")</f>
        <v>124</v>
      </c>
      <c r="P37" s="408">
        <f>IF(ISNUMBER(P33),SUM(P33:P36),"")</f>
        <v>5</v>
      </c>
      <c r="Q37" s="407">
        <f>IF(ISNUMBER(Q33),SUM(Q33:Q36),"")</f>
        <v>399</v>
      </c>
      <c r="R37" s="406"/>
      <c r="S37" s="789"/>
    </row>
    <row r="39" spans="1:19" ht="19.5" customHeight="1" thickBot="1">
      <c r="A39" s="405"/>
      <c r="B39" s="404"/>
      <c r="C39" s="403" t="s">
        <v>15</v>
      </c>
      <c r="D39" s="402">
        <f>IF(ISNUMBER(D12),SUM(D12,D17,D22,D27,D32,D37),"")</f>
        <v>1715</v>
      </c>
      <c r="E39" s="401">
        <f>IF(ISNUMBER(E12),SUM(E12,E17,E22,E27,E32,E37),"")</f>
        <v>688</v>
      </c>
      <c r="F39" s="400">
        <f>IF(ISNUMBER(F12),SUM(F12,F17,F22,F27,F32,F37),"")</f>
        <v>54</v>
      </c>
      <c r="G39" s="399">
        <f>IF(ISNUMBER(G12),SUM(G12,G17,G22,G27,G32,G37),"")</f>
        <v>2403</v>
      </c>
      <c r="H39" s="398"/>
      <c r="I39" s="397">
        <f>IF(ISNUMBER(G39),IF(G39&gt;Q39,4,IF(G39=Q39,2,0)),"")</f>
        <v>4</v>
      </c>
      <c r="K39" s="405"/>
      <c r="L39" s="404"/>
      <c r="M39" s="403" t="s">
        <v>15</v>
      </c>
      <c r="N39" s="402">
        <f>IF(ISNUMBER(N12),SUM(N12,N17,N22,N27,N32,N37),"")</f>
        <v>1649</v>
      </c>
      <c r="O39" s="401">
        <f>IF(ISNUMBER(O12),SUM(O12,O17,O22,O27,O32,O37),"")</f>
        <v>628</v>
      </c>
      <c r="P39" s="400">
        <f>IF(ISNUMBER(P12),SUM(P12,P17,P22,P27,P32,P37),"")</f>
        <v>56</v>
      </c>
      <c r="Q39" s="399">
        <f>IF(ISNUMBER(Q12),SUM(Q12,Q17,Q22,Q27,Q32,Q37),"")</f>
        <v>2277</v>
      </c>
      <c r="R39" s="398"/>
      <c r="S39" s="397">
        <f>IF(ISNUMBER(Q39),IF(G39&lt;Q39,4,IF(G39=Q39,2,0)),"")</f>
        <v>0</v>
      </c>
    </row>
    <row r="41" spans="1:19" ht="19.5" customHeight="1" thickBot="1">
      <c r="A41" s="318"/>
      <c r="B41" s="316" t="s">
        <v>29</v>
      </c>
      <c r="C41" s="785" t="s">
        <v>222</v>
      </c>
      <c r="D41" s="785"/>
      <c r="E41" s="785"/>
      <c r="G41" s="786" t="s">
        <v>16</v>
      </c>
      <c r="H41" s="786"/>
      <c r="I41" s="396">
        <f>IF(ISNUMBER(I11),SUM(I11,I16,I21,I26,I31,I36,I39),"")</f>
        <v>14</v>
      </c>
      <c r="K41" s="318"/>
      <c r="L41" s="316" t="s">
        <v>29</v>
      </c>
      <c r="M41" s="785" t="s">
        <v>136</v>
      </c>
      <c r="N41" s="785"/>
      <c r="O41" s="785"/>
      <c r="Q41" s="786" t="s">
        <v>16</v>
      </c>
      <c r="R41" s="786"/>
      <c r="S41" s="396">
        <f>IF(ISNUMBER(S11),SUM(S11,S16,S21,S26,S31,S36,S39),"")</f>
        <v>2</v>
      </c>
    </row>
    <row r="42" spans="1:19" ht="19.5" customHeight="1">
      <c r="A42" s="318"/>
      <c r="B42" s="316" t="s">
        <v>30</v>
      </c>
      <c r="C42" s="787"/>
      <c r="D42" s="787"/>
      <c r="E42" s="787"/>
      <c r="F42" s="395"/>
      <c r="G42" s="395"/>
      <c r="H42" s="395"/>
      <c r="I42" s="395"/>
      <c r="J42" s="395"/>
      <c r="K42" s="318"/>
      <c r="L42" s="316" t="s">
        <v>30</v>
      </c>
      <c r="M42" s="787"/>
      <c r="N42" s="787"/>
      <c r="O42" s="787"/>
      <c r="P42" s="394"/>
      <c r="Q42" s="393"/>
      <c r="R42" s="393"/>
      <c r="S42" s="393"/>
    </row>
    <row r="43" spans="1:19" ht="20.25" customHeight="1">
      <c r="A43" s="316" t="s">
        <v>31</v>
      </c>
      <c r="B43" s="316" t="s">
        <v>32</v>
      </c>
      <c r="C43" s="782"/>
      <c r="D43" s="782"/>
      <c r="E43" s="782"/>
      <c r="F43" s="782"/>
      <c r="G43" s="782"/>
      <c r="H43" s="782"/>
      <c r="I43" s="316"/>
      <c r="J43" s="316"/>
      <c r="K43" s="316" t="s">
        <v>33</v>
      </c>
      <c r="L43" s="782"/>
      <c r="M43" s="782"/>
      <c r="N43" s="285"/>
      <c r="O43" s="316" t="s">
        <v>30</v>
      </c>
      <c r="P43" s="782"/>
      <c r="Q43" s="782"/>
      <c r="R43" s="782"/>
      <c r="S43" s="782"/>
    </row>
    <row r="44" spans="1:19" ht="9.75" customHeight="1">
      <c r="A44" s="316"/>
      <c r="B44" s="316"/>
      <c r="C44" s="392"/>
      <c r="D44" s="392"/>
      <c r="E44" s="392"/>
      <c r="F44" s="392"/>
      <c r="G44" s="392"/>
      <c r="H44" s="392"/>
      <c r="I44" s="316"/>
      <c r="J44" s="316"/>
      <c r="K44" s="316"/>
      <c r="L44" s="392"/>
      <c r="M44" s="392"/>
      <c r="N44" s="285"/>
      <c r="O44" s="316"/>
      <c r="P44" s="392"/>
      <c r="Q44" s="392"/>
      <c r="R44" s="392"/>
      <c r="S44" s="392"/>
    </row>
    <row r="45" ht="30" customHeight="1">
      <c r="A45" s="391" t="s">
        <v>17</v>
      </c>
    </row>
    <row r="46" spans="2:11" ht="19.5" customHeight="1">
      <c r="B46" s="390" t="s">
        <v>18</v>
      </c>
      <c r="C46" s="783" t="s">
        <v>28</v>
      </c>
      <c r="D46" s="783"/>
      <c r="I46" s="390" t="s">
        <v>19</v>
      </c>
      <c r="J46" s="784">
        <v>18</v>
      </c>
      <c r="K46" s="784"/>
    </row>
    <row r="47" spans="2:19" ht="19.5" customHeight="1">
      <c r="B47" s="390" t="s">
        <v>20</v>
      </c>
      <c r="C47" s="779" t="s">
        <v>56</v>
      </c>
      <c r="D47" s="779"/>
      <c r="I47" s="390" t="s">
        <v>21</v>
      </c>
      <c r="J47" s="780">
        <v>1</v>
      </c>
      <c r="K47" s="780"/>
      <c r="P47" s="390" t="s">
        <v>22</v>
      </c>
      <c r="Q47" s="781"/>
      <c r="R47" s="781"/>
      <c r="S47" s="781"/>
    </row>
    <row r="48" ht="9.75" customHeight="1"/>
    <row r="49" spans="1:19" ht="15" customHeight="1">
      <c r="A49" s="772" t="s">
        <v>23</v>
      </c>
      <c r="B49" s="772"/>
      <c r="C49" s="772"/>
      <c r="D49" s="772"/>
      <c r="E49" s="772"/>
      <c r="F49" s="772"/>
      <c r="G49" s="772"/>
      <c r="H49" s="772"/>
      <c r="I49" s="772"/>
      <c r="J49" s="772"/>
      <c r="K49" s="772"/>
      <c r="L49" s="772"/>
      <c r="M49" s="772"/>
      <c r="N49" s="772"/>
      <c r="O49" s="772"/>
      <c r="P49" s="772"/>
      <c r="Q49" s="772"/>
      <c r="R49" s="772"/>
      <c r="S49" s="772"/>
    </row>
    <row r="50" spans="1:19" ht="90" customHeight="1">
      <c r="A50" s="773"/>
      <c r="B50" s="773"/>
      <c r="C50" s="773"/>
      <c r="D50" s="773"/>
      <c r="E50" s="773"/>
      <c r="F50" s="773"/>
      <c r="G50" s="773"/>
      <c r="H50" s="773"/>
      <c r="I50" s="773"/>
      <c r="J50" s="773"/>
      <c r="K50" s="773"/>
      <c r="L50" s="773"/>
      <c r="M50" s="773"/>
      <c r="N50" s="773"/>
      <c r="O50" s="773"/>
      <c r="P50" s="773"/>
      <c r="Q50" s="773"/>
      <c r="R50" s="773"/>
      <c r="S50" s="773"/>
    </row>
    <row r="52" spans="1:19" ht="15" customHeight="1">
      <c r="A52" s="778" t="s">
        <v>24</v>
      </c>
      <c r="B52" s="778"/>
      <c r="C52" s="778"/>
      <c r="D52" s="778"/>
      <c r="E52" s="778"/>
      <c r="F52" s="778"/>
      <c r="G52" s="778"/>
      <c r="H52" s="778"/>
      <c r="I52" s="778"/>
      <c r="J52" s="778"/>
      <c r="K52" s="778"/>
      <c r="L52" s="778"/>
      <c r="M52" s="778"/>
      <c r="N52" s="778"/>
      <c r="O52" s="778"/>
      <c r="P52" s="778"/>
      <c r="Q52" s="778"/>
      <c r="R52" s="778"/>
      <c r="S52" s="778"/>
    </row>
    <row r="53" spans="1:19" ht="6.75" customHeight="1">
      <c r="A53" s="389"/>
      <c r="B53" s="294"/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4"/>
      <c r="S53" s="387"/>
    </row>
    <row r="54" spans="1:19" ht="18" customHeight="1">
      <c r="A54" s="388" t="s">
        <v>3</v>
      </c>
      <c r="B54" s="294"/>
      <c r="C54" s="294"/>
      <c r="D54" s="294"/>
      <c r="E54" s="294"/>
      <c r="F54" s="294"/>
      <c r="G54" s="294"/>
      <c r="H54" s="294"/>
      <c r="I54" s="294"/>
      <c r="J54" s="294"/>
      <c r="K54" s="311" t="s">
        <v>4</v>
      </c>
      <c r="L54" s="294"/>
      <c r="M54" s="294"/>
      <c r="N54" s="294"/>
      <c r="O54" s="294"/>
      <c r="P54" s="294"/>
      <c r="Q54" s="294"/>
      <c r="R54" s="294"/>
      <c r="S54" s="387"/>
    </row>
    <row r="55" spans="1:19" ht="18" customHeight="1">
      <c r="A55" s="386"/>
      <c r="B55" s="383" t="s">
        <v>34</v>
      </c>
      <c r="C55" s="382"/>
      <c r="D55" s="384"/>
      <c r="E55" s="383" t="s">
        <v>35</v>
      </c>
      <c r="F55" s="382"/>
      <c r="G55" s="382"/>
      <c r="H55" s="382"/>
      <c r="I55" s="384"/>
      <c r="J55" s="294"/>
      <c r="K55" s="385"/>
      <c r="L55" s="383" t="s">
        <v>34</v>
      </c>
      <c r="M55" s="382"/>
      <c r="N55" s="384"/>
      <c r="O55" s="383" t="s">
        <v>35</v>
      </c>
      <c r="P55" s="382"/>
      <c r="Q55" s="382"/>
      <c r="R55" s="382"/>
      <c r="S55" s="381"/>
    </row>
    <row r="56" spans="1:19" ht="18" customHeight="1">
      <c r="A56" s="380" t="s">
        <v>36</v>
      </c>
      <c r="B56" s="376" t="s">
        <v>37</v>
      </c>
      <c r="C56" s="378"/>
      <c r="D56" s="377" t="s">
        <v>38</v>
      </c>
      <c r="E56" s="376" t="s">
        <v>37</v>
      </c>
      <c r="F56" s="375"/>
      <c r="G56" s="375"/>
      <c r="H56" s="374"/>
      <c r="I56" s="377" t="s">
        <v>38</v>
      </c>
      <c r="J56" s="294"/>
      <c r="K56" s="379" t="s">
        <v>36</v>
      </c>
      <c r="L56" s="376" t="s">
        <v>37</v>
      </c>
      <c r="M56" s="378"/>
      <c r="N56" s="377" t="s">
        <v>38</v>
      </c>
      <c r="O56" s="376" t="s">
        <v>37</v>
      </c>
      <c r="P56" s="375"/>
      <c r="Q56" s="375"/>
      <c r="R56" s="374"/>
      <c r="S56" s="373" t="s">
        <v>38</v>
      </c>
    </row>
    <row r="57" spans="1:19" ht="18" customHeight="1">
      <c r="A57" s="372"/>
      <c r="B57" s="776"/>
      <c r="C57" s="776"/>
      <c r="D57" s="370"/>
      <c r="E57" s="776"/>
      <c r="F57" s="776"/>
      <c r="G57" s="776"/>
      <c r="H57" s="776"/>
      <c r="I57" s="370"/>
      <c r="J57" s="294"/>
      <c r="K57" s="371"/>
      <c r="L57" s="776"/>
      <c r="M57" s="776"/>
      <c r="N57" s="370"/>
      <c r="O57" s="776"/>
      <c r="P57" s="776"/>
      <c r="Q57" s="776"/>
      <c r="R57" s="776"/>
      <c r="S57" s="369"/>
    </row>
    <row r="58" spans="1:19" ht="18" customHeight="1">
      <c r="A58" s="372"/>
      <c r="B58" s="776"/>
      <c r="C58" s="776"/>
      <c r="D58" s="370"/>
      <c r="E58" s="776"/>
      <c r="F58" s="776"/>
      <c r="G58" s="776"/>
      <c r="H58" s="776"/>
      <c r="I58" s="370"/>
      <c r="J58" s="294"/>
      <c r="K58" s="371"/>
      <c r="L58" s="776"/>
      <c r="M58" s="776"/>
      <c r="N58" s="370"/>
      <c r="O58" s="776"/>
      <c r="P58" s="776"/>
      <c r="Q58" s="776"/>
      <c r="R58" s="776"/>
      <c r="S58" s="369"/>
    </row>
    <row r="59" spans="1:19" ht="11.25" customHeight="1">
      <c r="A59" s="368"/>
      <c r="B59" s="367"/>
      <c r="C59" s="367"/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  <c r="R59" s="367"/>
      <c r="S59" s="366"/>
    </row>
    <row r="60" spans="1:19" ht="3.75" customHeight="1">
      <c r="A60" s="311"/>
      <c r="B60" s="294"/>
      <c r="C60" s="294"/>
      <c r="D60" s="294"/>
      <c r="E60" s="294"/>
      <c r="F60" s="294"/>
      <c r="G60" s="294"/>
      <c r="H60" s="294"/>
      <c r="I60" s="294"/>
      <c r="J60" s="294"/>
      <c r="K60" s="311"/>
      <c r="L60" s="294"/>
      <c r="M60" s="294"/>
      <c r="N60" s="294"/>
      <c r="O60" s="294"/>
      <c r="P60" s="294"/>
      <c r="Q60" s="294"/>
      <c r="R60" s="294"/>
      <c r="S60" s="294"/>
    </row>
    <row r="61" spans="1:19" ht="19.5" customHeight="1">
      <c r="A61" s="777" t="s">
        <v>25</v>
      </c>
      <c r="B61" s="777"/>
      <c r="C61" s="777"/>
      <c r="D61" s="777"/>
      <c r="E61" s="777"/>
      <c r="F61" s="777"/>
      <c r="G61" s="777"/>
      <c r="H61" s="777"/>
      <c r="I61" s="777"/>
      <c r="J61" s="777"/>
      <c r="K61" s="777"/>
      <c r="L61" s="777"/>
      <c r="M61" s="777"/>
      <c r="N61" s="777"/>
      <c r="O61" s="777"/>
      <c r="P61" s="777"/>
      <c r="Q61" s="777"/>
      <c r="R61" s="777"/>
      <c r="S61" s="777"/>
    </row>
    <row r="62" spans="1:19" ht="90" customHeight="1">
      <c r="A62" s="771"/>
      <c r="B62" s="771"/>
      <c r="C62" s="771"/>
      <c r="D62" s="771"/>
      <c r="E62" s="771"/>
      <c r="F62" s="771"/>
      <c r="G62" s="771"/>
      <c r="H62" s="771"/>
      <c r="I62" s="771"/>
      <c r="J62" s="771"/>
      <c r="K62" s="771"/>
      <c r="L62" s="771"/>
      <c r="M62" s="771"/>
      <c r="N62" s="771"/>
      <c r="O62" s="771"/>
      <c r="P62" s="771"/>
      <c r="Q62" s="771"/>
      <c r="R62" s="771"/>
      <c r="S62" s="771"/>
    </row>
    <row r="64" spans="1:19" ht="15" customHeight="1">
      <c r="A64" s="772" t="s">
        <v>26</v>
      </c>
      <c r="B64" s="772"/>
      <c r="C64" s="772"/>
      <c r="D64" s="772"/>
      <c r="E64" s="772"/>
      <c r="F64" s="772"/>
      <c r="G64" s="772"/>
      <c r="H64" s="772"/>
      <c r="I64" s="772"/>
      <c r="J64" s="772"/>
      <c r="K64" s="772"/>
      <c r="L64" s="772"/>
      <c r="M64" s="772"/>
      <c r="N64" s="772"/>
      <c r="O64" s="772"/>
      <c r="P64" s="772"/>
      <c r="Q64" s="772"/>
      <c r="R64" s="772"/>
      <c r="S64" s="772"/>
    </row>
    <row r="65" spans="1:19" ht="90" customHeight="1">
      <c r="A65" s="773"/>
      <c r="B65" s="773"/>
      <c r="C65" s="773"/>
      <c r="D65" s="773"/>
      <c r="E65" s="773"/>
      <c r="F65" s="773"/>
      <c r="G65" s="773"/>
      <c r="H65" s="773"/>
      <c r="I65" s="773"/>
      <c r="J65" s="773"/>
      <c r="K65" s="773"/>
      <c r="L65" s="773"/>
      <c r="M65" s="773"/>
      <c r="N65" s="773"/>
      <c r="O65" s="773"/>
      <c r="P65" s="773"/>
      <c r="Q65" s="773"/>
      <c r="R65" s="773"/>
      <c r="S65" s="773"/>
    </row>
    <row r="66" spans="1:8" ht="30" customHeight="1">
      <c r="A66" s="774" t="s">
        <v>27</v>
      </c>
      <c r="B66" s="774"/>
      <c r="C66" s="775"/>
      <c r="D66" s="775"/>
      <c r="E66" s="775"/>
      <c r="F66" s="775"/>
      <c r="G66" s="775"/>
      <c r="H66" s="775"/>
    </row>
    <row r="67" spans="11:16" ht="12.75">
      <c r="K67" s="362" t="s">
        <v>40</v>
      </c>
      <c r="L67" s="364" t="s">
        <v>341</v>
      </c>
      <c r="M67" s="365"/>
      <c r="N67" s="365"/>
      <c r="O67" s="364" t="s">
        <v>340</v>
      </c>
      <c r="P67" s="363"/>
    </row>
    <row r="68" spans="11:16" ht="12.75">
      <c r="K68" s="362" t="s">
        <v>42</v>
      </c>
      <c r="L68" s="364" t="s">
        <v>260</v>
      </c>
      <c r="M68" s="365"/>
      <c r="N68" s="365"/>
      <c r="O68" s="364" t="s">
        <v>339</v>
      </c>
      <c r="P68" s="363"/>
    </row>
    <row r="69" spans="11:16" ht="12.75">
      <c r="K69" s="362" t="s">
        <v>28</v>
      </c>
      <c r="L69" s="364" t="s">
        <v>338</v>
      </c>
      <c r="M69" s="365"/>
      <c r="N69" s="365"/>
      <c r="O69" s="364" t="s">
        <v>79</v>
      </c>
      <c r="P69" s="363"/>
    </row>
    <row r="70" spans="11:16" ht="12.75">
      <c r="K70" s="362" t="s">
        <v>43</v>
      </c>
      <c r="L70" s="364" t="s">
        <v>337</v>
      </c>
      <c r="M70" s="365"/>
      <c r="N70" s="365"/>
      <c r="O70" s="364" t="s">
        <v>71</v>
      </c>
      <c r="P70" s="363"/>
    </row>
    <row r="71" spans="11:16" ht="12.75">
      <c r="K71" s="362" t="s">
        <v>41</v>
      </c>
      <c r="L71" s="364" t="s">
        <v>336</v>
      </c>
      <c r="M71" s="365"/>
      <c r="N71" s="365"/>
      <c r="O71" s="364" t="s">
        <v>335</v>
      </c>
      <c r="P71" s="363"/>
    </row>
    <row r="72" spans="11:16" ht="12.75">
      <c r="K72" s="362" t="s">
        <v>44</v>
      </c>
      <c r="L72" s="364" t="s">
        <v>334</v>
      </c>
      <c r="M72" s="365"/>
      <c r="N72" s="365"/>
      <c r="O72" s="364" t="s">
        <v>76</v>
      </c>
      <c r="P72" s="363"/>
    </row>
    <row r="73" spans="11:16" ht="12.75">
      <c r="K73" s="362" t="s">
        <v>45</v>
      </c>
      <c r="L73" s="364" t="s">
        <v>258</v>
      </c>
      <c r="M73" s="365"/>
      <c r="N73" s="365"/>
      <c r="O73" s="364" t="s">
        <v>77</v>
      </c>
      <c r="P73" s="363"/>
    </row>
    <row r="74" spans="11:16" ht="12.75">
      <c r="K74" s="362" t="s">
        <v>46</v>
      </c>
      <c r="L74" s="364" t="s">
        <v>333</v>
      </c>
      <c r="M74" s="365"/>
      <c r="N74" s="365"/>
      <c r="O74" s="364" t="s">
        <v>332</v>
      </c>
      <c r="P74" s="363"/>
    </row>
    <row r="75" spans="11:16" ht="12.75">
      <c r="K75" s="362" t="s">
        <v>47</v>
      </c>
      <c r="L75" s="364" t="s">
        <v>331</v>
      </c>
      <c r="M75" s="365"/>
      <c r="N75" s="365"/>
      <c r="O75" s="364" t="s">
        <v>80</v>
      </c>
      <c r="P75" s="363"/>
    </row>
    <row r="76" spans="11:16" ht="12.75">
      <c r="K76" s="362" t="s">
        <v>48</v>
      </c>
      <c r="L76" s="364" t="s">
        <v>330</v>
      </c>
      <c r="M76" s="365"/>
      <c r="N76" s="365"/>
      <c r="O76" s="364" t="s">
        <v>329</v>
      </c>
      <c r="P76" s="363"/>
    </row>
    <row r="77" spans="11:16" ht="12.75">
      <c r="K77" s="362" t="s">
        <v>49</v>
      </c>
      <c r="L77" s="364" t="s">
        <v>328</v>
      </c>
      <c r="M77" s="365"/>
      <c r="N77" s="365"/>
      <c r="O77" s="364" t="s">
        <v>327</v>
      </c>
      <c r="P77" s="363"/>
    </row>
    <row r="78" spans="11:16" ht="12.75">
      <c r="K78" s="362" t="s">
        <v>50</v>
      </c>
      <c r="L78" s="364" t="s">
        <v>255</v>
      </c>
      <c r="M78" s="365"/>
      <c r="N78" s="365"/>
      <c r="O78" s="364" t="s">
        <v>326</v>
      </c>
      <c r="P78" s="363"/>
    </row>
    <row r="79" spans="11:16" ht="12.75">
      <c r="K79" s="362" t="s">
        <v>51</v>
      </c>
      <c r="L79" s="364" t="s">
        <v>325</v>
      </c>
      <c r="M79" s="365"/>
      <c r="N79" s="365"/>
      <c r="O79" s="364" t="s">
        <v>324</v>
      </c>
      <c r="P79" s="363"/>
    </row>
    <row r="80" spans="11:16" ht="12.75">
      <c r="K80" s="362" t="s">
        <v>52</v>
      </c>
      <c r="L80" s="364" t="s">
        <v>323</v>
      </c>
      <c r="M80" s="365"/>
      <c r="N80" s="365"/>
      <c r="O80" s="364" t="s">
        <v>316</v>
      </c>
      <c r="P80" s="363"/>
    </row>
    <row r="81" spans="11:16" ht="12.75">
      <c r="K81" s="362" t="s">
        <v>53</v>
      </c>
      <c r="L81" s="364" t="s">
        <v>322</v>
      </c>
      <c r="M81" s="365"/>
      <c r="N81" s="365"/>
      <c r="O81" s="364" t="s">
        <v>321</v>
      </c>
      <c r="P81" s="363"/>
    </row>
    <row r="82" spans="11:16" ht="12.75">
      <c r="K82" s="362" t="s">
        <v>54</v>
      </c>
      <c r="L82" s="364"/>
      <c r="M82" s="365"/>
      <c r="N82" s="365"/>
      <c r="O82" s="364" t="s">
        <v>82</v>
      </c>
      <c r="P82" s="363"/>
    </row>
    <row r="83" spans="11:16" ht="12.75">
      <c r="K83" s="362" t="s">
        <v>55</v>
      </c>
      <c r="L83" s="361"/>
      <c r="M83" s="361"/>
      <c r="N83" s="361"/>
      <c r="O83" s="364" t="s">
        <v>320</v>
      </c>
      <c r="P83" s="363"/>
    </row>
    <row r="84" spans="11:16" ht="12.75">
      <c r="K84" s="362" t="s">
        <v>56</v>
      </c>
      <c r="L84" s="361"/>
      <c r="M84" s="361"/>
      <c r="N84" s="361"/>
      <c r="O84" s="364" t="s">
        <v>81</v>
      </c>
      <c r="P84" s="363"/>
    </row>
    <row r="85" spans="11:16" ht="12.75">
      <c r="K85" s="362" t="s">
        <v>57</v>
      </c>
      <c r="L85" s="361"/>
      <c r="M85" s="361"/>
      <c r="N85" s="361"/>
      <c r="O85" s="364" t="s">
        <v>64</v>
      </c>
      <c r="P85" s="363"/>
    </row>
    <row r="86" spans="11:16" ht="12.75">
      <c r="K86" s="362" t="s">
        <v>58</v>
      </c>
      <c r="L86" s="361"/>
      <c r="M86" s="361"/>
      <c r="N86" s="361"/>
      <c r="O86" s="364" t="s">
        <v>319</v>
      </c>
      <c r="P86" s="363"/>
    </row>
    <row r="87" spans="11:16" ht="12.75">
      <c r="K87" s="362" t="s">
        <v>59</v>
      </c>
      <c r="L87" s="361"/>
      <c r="M87" s="361"/>
      <c r="N87" s="361"/>
      <c r="O87" s="364" t="s">
        <v>78</v>
      </c>
      <c r="P87" s="363"/>
    </row>
    <row r="88" spans="11:16" ht="12.75">
      <c r="K88" s="362" t="s">
        <v>60</v>
      </c>
      <c r="L88" s="361"/>
      <c r="M88" s="361"/>
      <c r="N88" s="361"/>
      <c r="O88" s="364" t="s">
        <v>265</v>
      </c>
      <c r="P88" s="363"/>
    </row>
    <row r="89" spans="11:16" ht="12.75">
      <c r="K89" s="362" t="s">
        <v>61</v>
      </c>
      <c r="L89" s="361"/>
      <c r="M89" s="361"/>
      <c r="N89" s="361"/>
      <c r="O89" s="364" t="s">
        <v>266</v>
      </c>
      <c r="P89" s="363"/>
    </row>
    <row r="90" spans="11:16" ht="12.75">
      <c r="K90" s="362" t="s">
        <v>62</v>
      </c>
      <c r="L90" s="361"/>
      <c r="M90" s="361"/>
      <c r="N90" s="361"/>
      <c r="O90" s="364" t="s">
        <v>318</v>
      </c>
      <c r="P90" s="363"/>
    </row>
    <row r="91" spans="11:16" ht="12.75">
      <c r="K91" s="362" t="s">
        <v>63</v>
      </c>
      <c r="L91" s="361"/>
      <c r="M91" s="361"/>
      <c r="N91" s="361"/>
      <c r="O91" s="361"/>
      <c r="P91" s="361"/>
    </row>
  </sheetData>
  <sheetProtection password="CF34" sheet="1" objects="1" scenarios="1" selectLockedCells="1"/>
  <mergeCells count="94"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N5:Q5"/>
    <mergeCell ref="A6:B6"/>
    <mergeCell ref="K6:L6"/>
    <mergeCell ref="S11:S12"/>
    <mergeCell ref="A12:B12"/>
    <mergeCell ref="K12:L12"/>
    <mergeCell ref="A13:B14"/>
    <mergeCell ref="K13:L14"/>
    <mergeCell ref="A8:B9"/>
    <mergeCell ref="K8:L9"/>
    <mergeCell ref="A10:B11"/>
    <mergeCell ref="K10:L11"/>
    <mergeCell ref="I11:I12"/>
    <mergeCell ref="A15:B16"/>
    <mergeCell ref="K15:L16"/>
    <mergeCell ref="I16:I17"/>
    <mergeCell ref="S16:S17"/>
    <mergeCell ref="A17:B17"/>
    <mergeCell ref="K17:L17"/>
    <mergeCell ref="S21:S22"/>
    <mergeCell ref="A22:B22"/>
    <mergeCell ref="K22:L22"/>
    <mergeCell ref="A23:B24"/>
    <mergeCell ref="K23:L24"/>
    <mergeCell ref="A18:B19"/>
    <mergeCell ref="K18:L19"/>
    <mergeCell ref="A20:B21"/>
    <mergeCell ref="K20:L21"/>
    <mergeCell ref="I21:I22"/>
    <mergeCell ref="A25:B26"/>
    <mergeCell ref="K25:L26"/>
    <mergeCell ref="I26:I27"/>
    <mergeCell ref="S26:S27"/>
    <mergeCell ref="A27:B27"/>
    <mergeCell ref="K27:L27"/>
    <mergeCell ref="S31:S32"/>
    <mergeCell ref="A32:B32"/>
    <mergeCell ref="K32:L32"/>
    <mergeCell ref="A33:B34"/>
    <mergeCell ref="K33:L34"/>
    <mergeCell ref="A28:B29"/>
    <mergeCell ref="K28:L29"/>
    <mergeCell ref="A30:B31"/>
    <mergeCell ref="K30:L31"/>
    <mergeCell ref="I31:I32"/>
    <mergeCell ref="M42:O42"/>
    <mergeCell ref="A35:B36"/>
    <mergeCell ref="K35:L36"/>
    <mergeCell ref="I36:I37"/>
    <mergeCell ref="S36:S37"/>
    <mergeCell ref="A37:B37"/>
    <mergeCell ref="K37:L37"/>
    <mergeCell ref="C43:H43"/>
    <mergeCell ref="L43:M43"/>
    <mergeCell ref="P43:S43"/>
    <mergeCell ref="C46:D46"/>
    <mergeCell ref="J46:K46"/>
    <mergeCell ref="C41:E41"/>
    <mergeCell ref="G41:H41"/>
    <mergeCell ref="M41:O41"/>
    <mergeCell ref="Q41:R41"/>
    <mergeCell ref="C42:E42"/>
    <mergeCell ref="A52:S52"/>
    <mergeCell ref="B57:C57"/>
    <mergeCell ref="E57:H57"/>
    <mergeCell ref="L57:M57"/>
    <mergeCell ref="O57:R57"/>
    <mergeCell ref="C47:D47"/>
    <mergeCell ref="J47:K47"/>
    <mergeCell ref="Q47:S47"/>
    <mergeCell ref="A49:S49"/>
    <mergeCell ref="A50:S50"/>
    <mergeCell ref="A62:S62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</mergeCells>
  <dataValidations count="6">
    <dataValidation type="list" allowBlank="1" showInputMessage="1" showErrorMessage="1" prompt="Vyber dráhu" sqref="L1:N1">
      <formula1>$O$67:$O$91</formula1>
      <formula2>0</formula2>
    </dataValidation>
    <dataValidation type="list" allowBlank="1" showInputMessage="1" showErrorMessage="1" sqref="B3:I3 L3:S3">
      <formula1>$L$67:$L$83</formula1>
      <formula2>0</formula2>
    </dataValidation>
    <dataValidation type="list" allowBlank="1" showInputMessage="1" showErrorMessage="1" prompt="Vyber čas ukončení" sqref="C47:D47">
      <formula1>$K$79:$K$91</formula1>
      <formula2>0</formula2>
    </dataValidation>
    <dataValidation type="list" allowBlank="1" showInputMessage="1" showErrorMessage="1" prompt="Vyber čas zahájení" sqref="C46:D46">
      <formula1>$K$67:$K$78</formula1>
      <formula2>0</formula2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5" right="0.39375" top="0" bottom="0.315277777777778" header="0.511805555555555" footer="0.511805555555555"/>
  <pageSetup fitToHeight="2" fitToWidth="1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7"/>
  <sheetViews>
    <sheetView showGridLines="0" showRowColHeaders="0" zoomScalePageLayoutView="0" workbookViewId="0" topLeftCell="A1">
      <selection activeCell="A8" sqref="A8:B9"/>
    </sheetView>
  </sheetViews>
  <sheetFormatPr defaultColWidth="9.00390625" defaultRowHeight="12.75" zeroHeight="1"/>
  <cols>
    <col min="1" max="1" width="10.75390625" style="3" customWidth="1"/>
    <col min="2" max="2" width="15.75390625" style="3" customWidth="1"/>
    <col min="3" max="3" width="5.75390625" style="3" customWidth="1"/>
    <col min="4" max="5" width="6.75390625" style="3" customWidth="1"/>
    <col min="6" max="6" width="4.75390625" style="3" customWidth="1"/>
    <col min="7" max="7" width="6.75390625" style="3" customWidth="1"/>
    <col min="8" max="8" width="5.75390625" style="3" customWidth="1"/>
    <col min="9" max="9" width="6.75390625" style="3" customWidth="1"/>
    <col min="10" max="10" width="1.75390625" style="3" customWidth="1"/>
    <col min="11" max="11" width="10.75390625" style="3" customWidth="1"/>
    <col min="12" max="12" width="15.75390625" style="3" customWidth="1"/>
    <col min="13" max="13" width="5.75390625" style="3" customWidth="1"/>
    <col min="14" max="15" width="6.75390625" style="3" customWidth="1"/>
    <col min="16" max="16" width="4.75390625" style="3" customWidth="1"/>
    <col min="17" max="17" width="6.75390625" style="3" customWidth="1"/>
    <col min="18" max="18" width="5.75390625" style="3" customWidth="1"/>
    <col min="19" max="19" width="6.75390625" style="3" customWidth="1"/>
    <col min="20" max="20" width="1.625" style="3" customWidth="1"/>
    <col min="21" max="21" width="0" style="194" hidden="1" customWidth="1"/>
    <col min="22" max="254" width="0" style="3" hidden="1" customWidth="1"/>
    <col min="255" max="255" width="5.25390625" style="3" customWidth="1"/>
    <col min="256" max="16384" width="9.125" style="3" customWidth="1"/>
  </cols>
  <sheetData>
    <row r="1" spans="2:19" ht="40.5" customHeight="1">
      <c r="B1" s="699" t="s">
        <v>39</v>
      </c>
      <c r="C1" s="699"/>
      <c r="D1" s="701" t="s">
        <v>0</v>
      </c>
      <c r="E1" s="701"/>
      <c r="F1" s="701"/>
      <c r="G1" s="701"/>
      <c r="H1" s="701"/>
      <c r="I1" s="701"/>
      <c r="K1" s="192" t="s">
        <v>1</v>
      </c>
      <c r="L1" s="749" t="s">
        <v>81</v>
      </c>
      <c r="M1" s="749"/>
      <c r="N1" s="749"/>
      <c r="O1" s="694" t="s">
        <v>2</v>
      </c>
      <c r="P1" s="694"/>
      <c r="Q1" s="750">
        <v>42271</v>
      </c>
      <c r="R1" s="750"/>
      <c r="S1" s="750"/>
    </row>
    <row r="2" spans="2:3" ht="9.75" customHeight="1" thickBot="1">
      <c r="B2" s="700"/>
      <c r="C2" s="700"/>
    </row>
    <row r="3" spans="1:19" ht="19.5" customHeight="1" thickBot="1">
      <c r="A3" s="195" t="s">
        <v>3</v>
      </c>
      <c r="B3" s="746" t="s">
        <v>262</v>
      </c>
      <c r="C3" s="747"/>
      <c r="D3" s="747"/>
      <c r="E3" s="747"/>
      <c r="F3" s="747"/>
      <c r="G3" s="747"/>
      <c r="H3" s="747"/>
      <c r="I3" s="748"/>
      <c r="K3" s="195" t="s">
        <v>4</v>
      </c>
      <c r="L3" s="746" t="s">
        <v>251</v>
      </c>
      <c r="M3" s="747"/>
      <c r="N3" s="747"/>
      <c r="O3" s="747"/>
      <c r="P3" s="747"/>
      <c r="Q3" s="747"/>
      <c r="R3" s="747"/>
      <c r="S3" s="748"/>
    </row>
    <row r="4" ht="4.5" customHeight="1"/>
    <row r="5" spans="1:19" ht="12.75" customHeight="1">
      <c r="A5" s="691" t="s">
        <v>5</v>
      </c>
      <c r="B5" s="692"/>
      <c r="C5" s="687" t="s">
        <v>6</v>
      </c>
      <c r="D5" s="702" t="s">
        <v>7</v>
      </c>
      <c r="E5" s="703"/>
      <c r="F5" s="703"/>
      <c r="G5" s="704"/>
      <c r="H5" s="196"/>
      <c r="I5" s="197" t="s">
        <v>8</v>
      </c>
      <c r="K5" s="691" t="s">
        <v>5</v>
      </c>
      <c r="L5" s="692"/>
      <c r="M5" s="687" t="s">
        <v>6</v>
      </c>
      <c r="N5" s="702" t="s">
        <v>7</v>
      </c>
      <c r="O5" s="703"/>
      <c r="P5" s="703"/>
      <c r="Q5" s="704"/>
      <c r="R5" s="196"/>
      <c r="S5" s="197" t="s">
        <v>8</v>
      </c>
    </row>
    <row r="6" spans="1:19" ht="12.75" customHeight="1">
      <c r="A6" s="689" t="s">
        <v>9</v>
      </c>
      <c r="B6" s="690"/>
      <c r="C6" s="688"/>
      <c r="D6" s="198" t="s">
        <v>10</v>
      </c>
      <c r="E6" s="199" t="s">
        <v>11</v>
      </c>
      <c r="F6" s="199" t="s">
        <v>12</v>
      </c>
      <c r="G6" s="200" t="s">
        <v>13</v>
      </c>
      <c r="H6" s="201"/>
      <c r="I6" s="202" t="s">
        <v>14</v>
      </c>
      <c r="K6" s="689" t="s">
        <v>9</v>
      </c>
      <c r="L6" s="690"/>
      <c r="M6" s="688"/>
      <c r="N6" s="198" t="s">
        <v>10</v>
      </c>
      <c r="O6" s="199" t="s">
        <v>11</v>
      </c>
      <c r="P6" s="199" t="s">
        <v>12</v>
      </c>
      <c r="Q6" s="200" t="s">
        <v>13</v>
      </c>
      <c r="R6" s="201"/>
      <c r="S6" s="202" t="s">
        <v>14</v>
      </c>
    </row>
    <row r="7" spans="1:12" ht="4.5" customHeight="1">
      <c r="A7" s="203"/>
      <c r="B7" s="203"/>
      <c r="K7" s="203"/>
      <c r="L7" s="203"/>
    </row>
    <row r="8" spans="1:19" ht="12.75" customHeight="1">
      <c r="A8" s="724" t="str">
        <f>DGET(soupisky!$A$1:$E$484,"PRIJM",A12:A13)</f>
        <v>Kratochvil</v>
      </c>
      <c r="B8" s="742"/>
      <c r="C8" s="260">
        <v>1</v>
      </c>
      <c r="D8" s="249">
        <v>136</v>
      </c>
      <c r="E8" s="250">
        <v>49</v>
      </c>
      <c r="F8" s="250">
        <v>4</v>
      </c>
      <c r="G8" s="263">
        <f>IF(ISBLANK(D8),"",D8+E8)</f>
        <v>185</v>
      </c>
      <c r="H8" s="204"/>
      <c r="I8" s="205"/>
      <c r="K8" s="724" t="str">
        <f>DGET(soupisky!$A$1:$E$484,"PRIJM",K12:K13)</f>
        <v>Kliment</v>
      </c>
      <c r="L8" s="742"/>
      <c r="M8" s="260">
        <v>2</v>
      </c>
      <c r="N8" s="249">
        <v>134</v>
      </c>
      <c r="O8" s="250">
        <v>63</v>
      </c>
      <c r="P8" s="250">
        <v>5</v>
      </c>
      <c r="Q8" s="263">
        <f>IF(ISBLANK(N8),"",N8+O8)</f>
        <v>197</v>
      </c>
      <c r="R8" s="204"/>
      <c r="S8" s="205"/>
    </row>
    <row r="9" spans="1:19" ht="12.75" customHeight="1">
      <c r="A9" s="726"/>
      <c r="B9" s="743"/>
      <c r="C9" s="261">
        <v>2</v>
      </c>
      <c r="D9" s="251">
        <v>146</v>
      </c>
      <c r="E9" s="252">
        <v>43</v>
      </c>
      <c r="F9" s="252">
        <v>8</v>
      </c>
      <c r="G9" s="264">
        <f>IF(ISBLANK(D9),"",D9+E9)</f>
        <v>189</v>
      </c>
      <c r="H9" s="204"/>
      <c r="I9" s="205"/>
      <c r="K9" s="726"/>
      <c r="L9" s="743"/>
      <c r="M9" s="261">
        <v>1</v>
      </c>
      <c r="N9" s="251">
        <v>135</v>
      </c>
      <c r="O9" s="252">
        <v>61</v>
      </c>
      <c r="P9" s="252">
        <v>3</v>
      </c>
      <c r="Q9" s="264">
        <f>IF(ISBLANK(N9),"",N9+O9)</f>
        <v>196</v>
      </c>
      <c r="R9" s="204"/>
      <c r="S9" s="205"/>
    </row>
    <row r="10" spans="1:19" ht="9.75" customHeight="1">
      <c r="A10" s="724" t="str">
        <f>DGET(soupisky!$A$1:$E$484,"JMENO",A12:A13)</f>
        <v>Jan</v>
      </c>
      <c r="B10" s="725"/>
      <c r="C10" s="206"/>
      <c r="D10" s="207"/>
      <c r="E10" s="207"/>
      <c r="F10" s="207"/>
      <c r="G10" s="208">
        <f>IF(ISBLANK(D10),"",D10+E10)</f>
      </c>
      <c r="H10" s="204"/>
      <c r="I10" s="209"/>
      <c r="K10" s="724" t="str">
        <f>DGET(soupisky!$A$1:$E$484,"jmeno",K12:K13)</f>
        <v>Michal</v>
      </c>
      <c r="L10" s="725"/>
      <c r="M10" s="206"/>
      <c r="N10" s="207"/>
      <c r="O10" s="207"/>
      <c r="P10" s="207"/>
      <c r="Q10" s="208">
        <f>IF(ISBLANK(N10),"",N10+O10)</f>
      </c>
      <c r="R10" s="204"/>
      <c r="S10" s="209"/>
    </row>
    <row r="11" spans="1:19" ht="9.75" customHeight="1" thickBot="1">
      <c r="A11" s="726"/>
      <c r="B11" s="727"/>
      <c r="C11" s="210"/>
      <c r="D11" s="211"/>
      <c r="E11" s="211"/>
      <c r="F11" s="211"/>
      <c r="G11" s="212">
        <f>IF(ISBLANK(D11),"",D11+E11)</f>
      </c>
      <c r="H11" s="204"/>
      <c r="I11" s="738">
        <f>IF(ISNUMBER(G13),IF(G13&gt;Q13,2,IF(G13=Q13,1,0)),"")</f>
        <v>0</v>
      </c>
      <c r="K11" s="726"/>
      <c r="L11" s="727"/>
      <c r="M11" s="210"/>
      <c r="N11" s="211"/>
      <c r="O11" s="211"/>
      <c r="P11" s="211"/>
      <c r="Q11" s="212">
        <f>IF(ISBLANK(N11),"",N11+O11)</f>
      </c>
      <c r="R11" s="204"/>
      <c r="S11" s="738">
        <f>IF(ISNUMBER(Q13),IF(G13&lt;Q13,2,IF(G13=Q13,1,0)),"")</f>
        <v>2</v>
      </c>
    </row>
    <row r="12" spans="1:19" ht="9.75" customHeight="1" hidden="1" thickBot="1">
      <c r="A12" s="213" t="s">
        <v>83</v>
      </c>
      <c r="B12" s="214"/>
      <c r="C12" s="215"/>
      <c r="D12" s="204"/>
      <c r="E12" s="204"/>
      <c r="F12" s="204"/>
      <c r="G12" s="204"/>
      <c r="H12" s="204"/>
      <c r="I12" s="739"/>
      <c r="K12" s="213" t="s">
        <v>83</v>
      </c>
      <c r="L12" s="214"/>
      <c r="M12" s="215"/>
      <c r="N12" s="204"/>
      <c r="O12" s="204"/>
      <c r="P12" s="204"/>
      <c r="Q12" s="204"/>
      <c r="R12" s="204"/>
      <c r="S12" s="739"/>
    </row>
    <row r="13" spans="1:19" ht="15.75" customHeight="1" thickBot="1">
      <c r="A13" s="728">
        <v>10264</v>
      </c>
      <c r="B13" s="729"/>
      <c r="C13" s="265" t="s">
        <v>13</v>
      </c>
      <c r="D13" s="266">
        <f>IF(ISNUMBER(D8),SUM(D8:D11),"")</f>
        <v>282</v>
      </c>
      <c r="E13" s="267">
        <f>IF(ISNUMBER(E8),SUM(E8:E11),"")</f>
        <v>92</v>
      </c>
      <c r="F13" s="268">
        <f>IF(ISNUMBER(F8),SUM(F8:F11),"")</f>
        <v>12</v>
      </c>
      <c r="G13" s="269">
        <f>IF(ISNUMBER(G8),SUM(G8:G11),"")</f>
        <v>374</v>
      </c>
      <c r="H13" s="216"/>
      <c r="I13" s="740"/>
      <c r="K13" s="728">
        <v>868</v>
      </c>
      <c r="L13" s="729"/>
      <c r="M13" s="265" t="s">
        <v>13</v>
      </c>
      <c r="N13" s="266">
        <f>IF(ISNUMBER(N8),SUM(N8:N11),"")</f>
        <v>269</v>
      </c>
      <c r="O13" s="267">
        <f>IF(ISNUMBER(O8),SUM(O8:O11),"")</f>
        <v>124</v>
      </c>
      <c r="P13" s="268">
        <f>IF(ISNUMBER(P8),SUM(P8:P11),"")</f>
        <v>8</v>
      </c>
      <c r="Q13" s="269">
        <f>IF(ISNUMBER(Q8),SUM(Q8:Q11),"")</f>
        <v>393</v>
      </c>
      <c r="R13" s="216"/>
      <c r="S13" s="740"/>
    </row>
    <row r="14" spans="1:19" ht="12.75" customHeight="1" thickTop="1">
      <c r="A14" s="744" t="str">
        <f>DGET(soupisky!$A$1:$E$484,"PRIJM",A18:A19)</f>
        <v>Vodešil</v>
      </c>
      <c r="B14" s="745"/>
      <c r="C14" s="262">
        <v>1</v>
      </c>
      <c r="D14" s="253">
        <v>142</v>
      </c>
      <c r="E14" s="254">
        <v>68</v>
      </c>
      <c r="F14" s="254">
        <v>2</v>
      </c>
      <c r="G14" s="270">
        <f>IF(ISBLANK(D14),"",D14+E14)</f>
        <v>210</v>
      </c>
      <c r="H14" s="204"/>
      <c r="I14" s="205"/>
      <c r="K14" s="744" t="str">
        <f>DGET(soupisky!$A$1:$E$484,"PRIJM",K18:K19)</f>
        <v>Vojtíšek</v>
      </c>
      <c r="L14" s="745"/>
      <c r="M14" s="262">
        <v>2</v>
      </c>
      <c r="N14" s="253">
        <v>136</v>
      </c>
      <c r="O14" s="254">
        <v>62</v>
      </c>
      <c r="P14" s="254">
        <v>2</v>
      </c>
      <c r="Q14" s="270">
        <f>IF(ISBLANK(N14),"",N14+O14)</f>
        <v>198</v>
      </c>
      <c r="R14" s="204"/>
      <c r="S14" s="205"/>
    </row>
    <row r="15" spans="1:19" ht="12.75" customHeight="1">
      <c r="A15" s="726"/>
      <c r="B15" s="727"/>
      <c r="C15" s="261">
        <v>2</v>
      </c>
      <c r="D15" s="251">
        <v>150</v>
      </c>
      <c r="E15" s="252">
        <v>53</v>
      </c>
      <c r="F15" s="252">
        <v>3</v>
      </c>
      <c r="G15" s="264">
        <f>IF(ISBLANK(D15),"",D15+E15)</f>
        <v>203</v>
      </c>
      <c r="H15" s="204"/>
      <c r="I15" s="205"/>
      <c r="K15" s="726"/>
      <c r="L15" s="727"/>
      <c r="M15" s="261">
        <v>1</v>
      </c>
      <c r="N15" s="251">
        <v>164</v>
      </c>
      <c r="O15" s="252">
        <v>67</v>
      </c>
      <c r="P15" s="252">
        <v>3</v>
      </c>
      <c r="Q15" s="264">
        <f>IF(ISBLANK(N15),"",N15+O15)</f>
        <v>231</v>
      </c>
      <c r="R15" s="204"/>
      <c r="S15" s="205"/>
    </row>
    <row r="16" spans="1:19" ht="9.75" customHeight="1">
      <c r="A16" s="724" t="str">
        <f>DGET(soupisky!$A$1:$E$484,"JMENO",A18:A19)</f>
        <v>Josef</v>
      </c>
      <c r="B16" s="725"/>
      <c r="C16" s="206"/>
      <c r="D16" s="207"/>
      <c r="E16" s="207"/>
      <c r="F16" s="207"/>
      <c r="G16" s="208">
        <f>IF(ISBLANK(D16),"",D16+E16)</f>
      </c>
      <c r="H16" s="204"/>
      <c r="I16" s="209"/>
      <c r="K16" s="724" t="str">
        <f>DGET(soupisky!$A$1:$E$484,"JMENO",K18:K19)</f>
        <v>Vojtěch</v>
      </c>
      <c r="L16" s="725"/>
      <c r="M16" s="206"/>
      <c r="N16" s="207"/>
      <c r="O16" s="207"/>
      <c r="P16" s="207"/>
      <c r="Q16" s="208">
        <f>IF(ISBLANK(N16),"",N16+O16)</f>
      </c>
      <c r="R16" s="204"/>
      <c r="S16" s="209"/>
    </row>
    <row r="17" spans="1:19" ht="9.75" customHeight="1" thickBot="1">
      <c r="A17" s="726"/>
      <c r="B17" s="727"/>
      <c r="C17" s="210"/>
      <c r="D17" s="211"/>
      <c r="E17" s="211"/>
      <c r="F17" s="211"/>
      <c r="G17" s="217">
        <f>IF(ISBLANK(D17),"",D17+E17)</f>
      </c>
      <c r="H17" s="204"/>
      <c r="I17" s="738">
        <f>IF(ISNUMBER(G19),IF(G19&gt;Q19,2,IF(G19=Q19,1,0)),"")</f>
        <v>0</v>
      </c>
      <c r="K17" s="726"/>
      <c r="L17" s="727"/>
      <c r="M17" s="210"/>
      <c r="N17" s="211"/>
      <c r="O17" s="211"/>
      <c r="P17" s="211"/>
      <c r="Q17" s="217">
        <f>IF(ISBLANK(N17),"",N17+O17)</f>
      </c>
      <c r="R17" s="204"/>
      <c r="S17" s="738">
        <f>IF(ISNUMBER(Q19),IF(G19&lt;Q19,2,IF(G19=Q19,1,0)),"")</f>
        <v>2</v>
      </c>
    </row>
    <row r="18" spans="1:19" ht="9.75" customHeight="1" hidden="1" thickBot="1">
      <c r="A18" s="213" t="s">
        <v>83</v>
      </c>
      <c r="B18" s="214"/>
      <c r="C18" s="215"/>
      <c r="D18" s="204"/>
      <c r="E18" s="204"/>
      <c r="F18" s="204"/>
      <c r="G18" s="204"/>
      <c r="H18" s="204"/>
      <c r="I18" s="739"/>
      <c r="K18" s="213" t="s">
        <v>83</v>
      </c>
      <c r="L18" s="214"/>
      <c r="M18" s="215"/>
      <c r="N18" s="204"/>
      <c r="O18" s="204"/>
      <c r="P18" s="204"/>
      <c r="Q18" s="204"/>
      <c r="R18" s="204"/>
      <c r="S18" s="739"/>
    </row>
    <row r="19" spans="1:19" ht="15.75" customHeight="1" thickBot="1">
      <c r="A19" s="728">
        <v>2585</v>
      </c>
      <c r="B19" s="729"/>
      <c r="C19" s="265" t="s">
        <v>13</v>
      </c>
      <c r="D19" s="266">
        <f>IF(ISNUMBER(D14),SUM(D14:D17),"")</f>
        <v>292</v>
      </c>
      <c r="E19" s="267">
        <f>IF(ISNUMBER(E14),SUM(E14:E17),"")</f>
        <v>121</v>
      </c>
      <c r="F19" s="268">
        <f>IF(ISNUMBER(F14),SUM(F14:F17),"")</f>
        <v>5</v>
      </c>
      <c r="G19" s="269">
        <f>IF(ISNUMBER(G14),SUM(G14:G17),"")</f>
        <v>413</v>
      </c>
      <c r="H19" s="216"/>
      <c r="I19" s="740"/>
      <c r="K19" s="728">
        <v>841</v>
      </c>
      <c r="L19" s="729"/>
      <c r="M19" s="265" t="s">
        <v>13</v>
      </c>
      <c r="N19" s="266">
        <f>IF(ISNUMBER(N14),SUM(N14:N17),"")</f>
        <v>300</v>
      </c>
      <c r="O19" s="267">
        <f>IF(ISNUMBER(O14),SUM(O14:O17),"")</f>
        <v>129</v>
      </c>
      <c r="P19" s="268">
        <f>IF(ISNUMBER(P14),SUM(P14:P17),"")</f>
        <v>5</v>
      </c>
      <c r="Q19" s="269">
        <f>IF(ISNUMBER(Q14),SUM(Q14:Q17),"")</f>
        <v>429</v>
      </c>
      <c r="R19" s="216"/>
      <c r="S19" s="740"/>
    </row>
    <row r="20" spans="1:19" ht="12.75" customHeight="1" thickTop="1">
      <c r="A20" s="724" t="str">
        <f>DGET(soupisky!$A$1:$E$484,"PRIJM",A24:A25)</f>
        <v>Havrdová</v>
      </c>
      <c r="B20" s="725"/>
      <c r="C20" s="262">
        <v>1</v>
      </c>
      <c r="D20" s="253">
        <v>157</v>
      </c>
      <c r="E20" s="254">
        <v>54</v>
      </c>
      <c r="F20" s="254">
        <v>4</v>
      </c>
      <c r="G20" s="270">
        <f>IF(ISBLANK(D20),"",D20+E20)</f>
        <v>211</v>
      </c>
      <c r="H20" s="204"/>
      <c r="I20" s="205"/>
      <c r="K20" s="724" t="str">
        <f>DGET(soupisky!$A$1:$E$484,"PRIJM",K24:K25)</f>
        <v>Císař</v>
      </c>
      <c r="L20" s="725"/>
      <c r="M20" s="262">
        <v>2</v>
      </c>
      <c r="N20" s="253">
        <v>134</v>
      </c>
      <c r="O20" s="254">
        <v>53</v>
      </c>
      <c r="P20" s="254">
        <v>6</v>
      </c>
      <c r="Q20" s="270">
        <f>IF(ISBLANK(N20),"",N20+O20)</f>
        <v>187</v>
      </c>
      <c r="R20" s="204"/>
      <c r="S20" s="205"/>
    </row>
    <row r="21" spans="1:19" ht="12.75" customHeight="1">
      <c r="A21" s="726"/>
      <c r="B21" s="727"/>
      <c r="C21" s="261">
        <v>2</v>
      </c>
      <c r="D21" s="251">
        <v>148</v>
      </c>
      <c r="E21" s="252">
        <v>71</v>
      </c>
      <c r="F21" s="252">
        <v>4</v>
      </c>
      <c r="G21" s="264">
        <f>IF(ISBLANK(D21),"",D21+E21)</f>
        <v>219</v>
      </c>
      <c r="H21" s="204"/>
      <c r="I21" s="205"/>
      <c r="K21" s="726"/>
      <c r="L21" s="727"/>
      <c r="M21" s="261">
        <v>1</v>
      </c>
      <c r="N21" s="251">
        <v>133</v>
      </c>
      <c r="O21" s="252">
        <v>63</v>
      </c>
      <c r="P21" s="252">
        <v>3</v>
      </c>
      <c r="Q21" s="264">
        <f>IF(ISBLANK(N21),"",N21+O21)</f>
        <v>196</v>
      </c>
      <c r="R21" s="204"/>
      <c r="S21" s="205"/>
    </row>
    <row r="22" spans="1:19" ht="9.75" customHeight="1">
      <c r="A22" s="724" t="str">
        <f>DGET(soupisky!$A$1:$E$484,"JMENO",A24:A25)</f>
        <v>Jaruška</v>
      </c>
      <c r="B22" s="725"/>
      <c r="C22" s="206"/>
      <c r="D22" s="207"/>
      <c r="E22" s="207"/>
      <c r="F22" s="207"/>
      <c r="G22" s="208">
        <f>IF(ISBLANK(D22),"",D22+E22)</f>
      </c>
      <c r="H22" s="204"/>
      <c r="I22" s="209"/>
      <c r="K22" s="724" t="str">
        <f>DGET(soupisky!$A$1:$E$484,"JMENO",K24:K25)</f>
        <v>Václav</v>
      </c>
      <c r="L22" s="725"/>
      <c r="M22" s="206"/>
      <c r="N22" s="207"/>
      <c r="O22" s="207"/>
      <c r="P22" s="207"/>
      <c r="Q22" s="208">
        <f>IF(ISBLANK(N22),"",N22+O22)</f>
      </c>
      <c r="R22" s="204"/>
      <c r="S22" s="209"/>
    </row>
    <row r="23" spans="1:19" ht="9.75" customHeight="1" thickBot="1">
      <c r="A23" s="726"/>
      <c r="B23" s="727"/>
      <c r="C23" s="210"/>
      <c r="D23" s="211"/>
      <c r="E23" s="211"/>
      <c r="F23" s="211"/>
      <c r="G23" s="217">
        <f>IF(ISBLANK(D23),"",D23+E23)</f>
      </c>
      <c r="H23" s="204"/>
      <c r="I23" s="738">
        <f>IF(ISNUMBER(G25),IF(G25&gt;Q25,2,IF(G25=Q25,1,0)),"")</f>
        <v>2</v>
      </c>
      <c r="K23" s="726"/>
      <c r="L23" s="727"/>
      <c r="M23" s="210"/>
      <c r="N23" s="211"/>
      <c r="O23" s="211"/>
      <c r="P23" s="211"/>
      <c r="Q23" s="217">
        <f>IF(ISBLANK(N23),"",N23+O23)</f>
      </c>
      <c r="R23" s="204"/>
      <c r="S23" s="738">
        <f>IF(ISNUMBER(Q25),IF(G25&lt;Q25,2,IF(G25=Q25,1,0)),"")</f>
        <v>0</v>
      </c>
    </row>
    <row r="24" spans="1:19" ht="9.75" customHeight="1" hidden="1" thickBot="1">
      <c r="A24" s="213" t="s">
        <v>83</v>
      </c>
      <c r="B24" s="214"/>
      <c r="C24" s="215"/>
      <c r="D24" s="204"/>
      <c r="E24" s="204"/>
      <c r="F24" s="204"/>
      <c r="G24" s="204"/>
      <c r="H24" s="204"/>
      <c r="I24" s="739"/>
      <c r="K24" s="213" t="s">
        <v>83</v>
      </c>
      <c r="L24" s="214"/>
      <c r="M24" s="215"/>
      <c r="N24" s="204"/>
      <c r="O24" s="204"/>
      <c r="P24" s="204"/>
      <c r="Q24" s="204"/>
      <c r="R24" s="204"/>
      <c r="S24" s="739"/>
    </row>
    <row r="25" spans="1:19" ht="15.75" customHeight="1" thickBot="1">
      <c r="A25" s="728">
        <v>14501</v>
      </c>
      <c r="B25" s="729"/>
      <c r="C25" s="265" t="s">
        <v>13</v>
      </c>
      <c r="D25" s="266">
        <f>IF(ISNUMBER(D20),SUM(D20:D23),"")</f>
        <v>305</v>
      </c>
      <c r="E25" s="267">
        <f>IF(ISNUMBER(E20),SUM(E20:E23),"")</f>
        <v>125</v>
      </c>
      <c r="F25" s="268">
        <f>IF(ISNUMBER(F20),SUM(F20:F23),"")</f>
        <v>8</v>
      </c>
      <c r="G25" s="269">
        <f>IF(ISNUMBER(G20),SUM(G20:G23),"")</f>
        <v>430</v>
      </c>
      <c r="H25" s="216"/>
      <c r="I25" s="740"/>
      <c r="K25" s="728">
        <v>808</v>
      </c>
      <c r="L25" s="729"/>
      <c r="M25" s="265" t="s">
        <v>13</v>
      </c>
      <c r="N25" s="266">
        <f>IF(ISNUMBER(N20),SUM(N20:N23),"")</f>
        <v>267</v>
      </c>
      <c r="O25" s="267">
        <f>IF(ISNUMBER(O20),SUM(O20:O23),"")</f>
        <v>116</v>
      </c>
      <c r="P25" s="268">
        <f>IF(ISNUMBER(P20),SUM(P20:P23),"")</f>
        <v>9</v>
      </c>
      <c r="Q25" s="269">
        <f>IF(ISNUMBER(Q20),SUM(Q20:Q23),"")</f>
        <v>383</v>
      </c>
      <c r="R25" s="216"/>
      <c r="S25" s="740"/>
    </row>
    <row r="26" spans="1:19" ht="12.75" customHeight="1" thickTop="1">
      <c r="A26" s="677" t="str">
        <f>DGET(soupisky!$A$1:$E$484,"PRIJM",A30:A31)</f>
        <v>Kučerka</v>
      </c>
      <c r="B26" s="678"/>
      <c r="C26" s="262">
        <v>1</v>
      </c>
      <c r="D26" s="253">
        <v>141</v>
      </c>
      <c r="E26" s="254">
        <v>52</v>
      </c>
      <c r="F26" s="254">
        <v>4</v>
      </c>
      <c r="G26" s="270">
        <f>IF(ISBLANK(D26),"",D26+E26)</f>
        <v>193</v>
      </c>
      <c r="H26" s="204"/>
      <c r="I26" s="205"/>
      <c r="K26" s="724" t="str">
        <f>DGET(soupisky!$A$1:$E$484,"PRIJM",K30:K31)</f>
        <v>Krčma</v>
      </c>
      <c r="L26" s="725"/>
      <c r="M26" s="262">
        <v>2</v>
      </c>
      <c r="N26" s="253">
        <v>145</v>
      </c>
      <c r="O26" s="254">
        <v>72</v>
      </c>
      <c r="P26" s="254">
        <v>2</v>
      </c>
      <c r="Q26" s="270">
        <f>IF(ISBLANK(N26),"",N26+O26)</f>
        <v>217</v>
      </c>
      <c r="R26" s="204"/>
      <c r="S26" s="205"/>
    </row>
    <row r="27" spans="1:19" ht="12.75" customHeight="1">
      <c r="A27" s="675"/>
      <c r="B27" s="676"/>
      <c r="C27" s="261">
        <v>2</v>
      </c>
      <c r="D27" s="251">
        <v>156</v>
      </c>
      <c r="E27" s="252">
        <v>61</v>
      </c>
      <c r="F27" s="252">
        <v>5</v>
      </c>
      <c r="G27" s="264">
        <f>IF(ISBLANK(D27),"",D27+E27)</f>
        <v>217</v>
      </c>
      <c r="H27" s="204"/>
      <c r="I27" s="205"/>
      <c r="K27" s="726"/>
      <c r="L27" s="727"/>
      <c r="M27" s="261">
        <v>1</v>
      </c>
      <c r="N27" s="251">
        <v>149</v>
      </c>
      <c r="O27" s="252">
        <v>58</v>
      </c>
      <c r="P27" s="252">
        <v>6</v>
      </c>
      <c r="Q27" s="264">
        <f>IF(ISBLANK(N27),"",N27+O27)</f>
        <v>207</v>
      </c>
      <c r="R27" s="204"/>
      <c r="S27" s="205"/>
    </row>
    <row r="28" spans="1:19" ht="9.75" customHeight="1">
      <c r="A28" s="677" t="str">
        <f>DGET(soupisky!$A$1:$E$484,"JMENO",A30:A31)</f>
        <v>Martin</v>
      </c>
      <c r="B28" s="678"/>
      <c r="C28" s="206"/>
      <c r="D28" s="207"/>
      <c r="E28" s="207"/>
      <c r="F28" s="207"/>
      <c r="G28" s="208">
        <f>IF(ISBLANK(D28),"",D28+E28)</f>
      </c>
      <c r="H28" s="204"/>
      <c r="I28" s="209"/>
      <c r="K28" s="724" t="str">
        <f>DGET(soupisky!$A$1:$E$484,"JMENO",K30:K31)</f>
        <v>Jaroslav</v>
      </c>
      <c r="L28" s="725"/>
      <c r="M28" s="206"/>
      <c r="N28" s="207"/>
      <c r="O28" s="207"/>
      <c r="P28" s="207"/>
      <c r="Q28" s="208">
        <f>IF(ISBLANK(N28),"",N28+O28)</f>
      </c>
      <c r="R28" s="204"/>
      <c r="S28" s="209"/>
    </row>
    <row r="29" spans="1:19" ht="9.75" customHeight="1" thickBot="1">
      <c r="A29" s="675"/>
      <c r="B29" s="676"/>
      <c r="C29" s="210"/>
      <c r="D29" s="211"/>
      <c r="E29" s="211"/>
      <c r="F29" s="211"/>
      <c r="G29" s="217">
        <f>IF(ISBLANK(D29),"",D29+E29)</f>
      </c>
      <c r="H29" s="204"/>
      <c r="I29" s="738">
        <f>IF(ISNUMBER(G31),IF(G31&gt;Q31,2,IF(G31=Q31,1,0)),"")</f>
        <v>0</v>
      </c>
      <c r="K29" s="726"/>
      <c r="L29" s="727"/>
      <c r="M29" s="210"/>
      <c r="N29" s="211"/>
      <c r="O29" s="211"/>
      <c r="P29" s="211"/>
      <c r="Q29" s="217">
        <f>IF(ISBLANK(N29),"",N29+O29)</f>
      </c>
      <c r="R29" s="204"/>
      <c r="S29" s="738">
        <f>IF(ISNUMBER(Q31),IF(G31&lt;Q31,2,IF(G31=Q31,1,0)),"")</f>
        <v>2</v>
      </c>
    </row>
    <row r="30" spans="1:19" ht="9.75" customHeight="1" hidden="1" thickBot="1">
      <c r="A30" s="213" t="s">
        <v>83</v>
      </c>
      <c r="B30" s="214"/>
      <c r="C30" s="215"/>
      <c r="D30" s="204"/>
      <c r="E30" s="204"/>
      <c r="F30" s="204"/>
      <c r="G30" s="204"/>
      <c r="H30" s="204"/>
      <c r="I30" s="739"/>
      <c r="K30" s="213" t="s">
        <v>83</v>
      </c>
      <c r="L30" s="214"/>
      <c r="M30" s="215"/>
      <c r="N30" s="204"/>
      <c r="O30" s="204"/>
      <c r="P30" s="204"/>
      <c r="Q30" s="204"/>
      <c r="R30" s="204"/>
      <c r="S30" s="739"/>
    </row>
    <row r="31" spans="1:19" ht="15.75" customHeight="1" thickBot="1">
      <c r="A31" s="728">
        <v>20061</v>
      </c>
      <c r="B31" s="729"/>
      <c r="C31" s="265" t="s">
        <v>13</v>
      </c>
      <c r="D31" s="266">
        <f>IF(ISNUMBER(D26),SUM(D26:D29),"")</f>
        <v>297</v>
      </c>
      <c r="E31" s="267">
        <f>IF(ISNUMBER(E26),SUM(E26:E29),"")</f>
        <v>113</v>
      </c>
      <c r="F31" s="268">
        <f>IF(ISNUMBER(F26),SUM(F26:F29),"")</f>
        <v>9</v>
      </c>
      <c r="G31" s="269">
        <f>IF(ISNUMBER(G26),SUM(G26:G29),"")</f>
        <v>410</v>
      </c>
      <c r="H31" s="216"/>
      <c r="I31" s="740"/>
      <c r="K31" s="728">
        <v>819</v>
      </c>
      <c r="L31" s="729"/>
      <c r="M31" s="265" t="s">
        <v>13</v>
      </c>
      <c r="N31" s="266">
        <f>IF(ISNUMBER(N26),SUM(N26:N29),"")</f>
        <v>294</v>
      </c>
      <c r="O31" s="267">
        <f>IF(ISNUMBER(O26),SUM(O26:O29),"")</f>
        <v>130</v>
      </c>
      <c r="P31" s="268">
        <f>IF(ISNUMBER(P26),SUM(P26:P29),"")</f>
        <v>8</v>
      </c>
      <c r="Q31" s="269">
        <f>IF(ISNUMBER(Q26),SUM(Q26:Q29),"")</f>
        <v>424</v>
      </c>
      <c r="R31" s="216"/>
      <c r="S31" s="740"/>
    </row>
    <row r="32" spans="1:19" ht="12.75" customHeight="1" thickTop="1">
      <c r="A32" s="677" t="str">
        <f>DGET(soupisky!$A$1:$E$484,"PRIJM",A36:A37)</f>
        <v>Balliš</v>
      </c>
      <c r="B32" s="678"/>
      <c r="C32" s="262">
        <v>1</v>
      </c>
      <c r="D32" s="253">
        <v>140</v>
      </c>
      <c r="E32" s="254">
        <v>45</v>
      </c>
      <c r="F32" s="254">
        <v>6</v>
      </c>
      <c r="G32" s="270">
        <f>IF(ISBLANK(D32),"",D32+E32)</f>
        <v>185</v>
      </c>
      <c r="H32" s="204"/>
      <c r="I32" s="205"/>
      <c r="K32" s="724" t="str">
        <f>DGET(soupisky!$A$1:$E$484,"PRIJM",K36:K37)</f>
        <v>Fůra</v>
      </c>
      <c r="L32" s="725"/>
      <c r="M32" s="262">
        <v>2</v>
      </c>
      <c r="N32" s="253">
        <v>135</v>
      </c>
      <c r="O32" s="254">
        <v>59</v>
      </c>
      <c r="P32" s="254">
        <v>4</v>
      </c>
      <c r="Q32" s="270">
        <f>IF(ISBLANK(N32),"",N32+O32)</f>
        <v>194</v>
      </c>
      <c r="R32" s="204"/>
      <c r="S32" s="205"/>
    </row>
    <row r="33" spans="1:19" ht="12.75" customHeight="1">
      <c r="A33" s="675"/>
      <c r="B33" s="676"/>
      <c r="C33" s="261">
        <v>2</v>
      </c>
      <c r="D33" s="251">
        <v>151</v>
      </c>
      <c r="E33" s="252">
        <v>71</v>
      </c>
      <c r="F33" s="252">
        <v>5</v>
      </c>
      <c r="G33" s="264">
        <f>IF(ISBLANK(D33),"",D33+E33)</f>
        <v>222</v>
      </c>
      <c r="H33" s="204"/>
      <c r="I33" s="205"/>
      <c r="K33" s="726"/>
      <c r="L33" s="727"/>
      <c r="M33" s="261">
        <v>1</v>
      </c>
      <c r="N33" s="251">
        <v>160</v>
      </c>
      <c r="O33" s="252">
        <v>69</v>
      </c>
      <c r="P33" s="252">
        <v>2</v>
      </c>
      <c r="Q33" s="264">
        <f>IF(ISBLANK(N33),"",N33+O33)</f>
        <v>229</v>
      </c>
      <c r="R33" s="204"/>
      <c r="S33" s="205"/>
    </row>
    <row r="34" spans="1:19" ht="9.75" customHeight="1">
      <c r="A34" s="677" t="str">
        <f>DGET(soupisky!$A$1:$E$484,"JMENO",A36:A37)</f>
        <v>Karel</v>
      </c>
      <c r="B34" s="678"/>
      <c r="C34" s="206"/>
      <c r="D34" s="207"/>
      <c r="E34" s="207"/>
      <c r="F34" s="207"/>
      <c r="G34" s="208">
        <f>IF(ISBLANK(D34),"",D34+E34)</f>
      </c>
      <c r="H34" s="204"/>
      <c r="I34" s="209"/>
      <c r="K34" s="724" t="str">
        <f>DGET(soupisky!$A$1:$E$484,"JMENO",K36:K37)</f>
        <v>Zdeněk</v>
      </c>
      <c r="L34" s="725"/>
      <c r="M34" s="206"/>
      <c r="N34" s="207"/>
      <c r="O34" s="207"/>
      <c r="P34" s="207"/>
      <c r="Q34" s="208">
        <f>IF(ISBLANK(N34),"",N34+O34)</f>
      </c>
      <c r="R34" s="204"/>
      <c r="S34" s="209"/>
    </row>
    <row r="35" spans="1:19" ht="9.75" customHeight="1" thickBot="1">
      <c r="A35" s="675"/>
      <c r="B35" s="676"/>
      <c r="C35" s="210"/>
      <c r="D35" s="211"/>
      <c r="E35" s="211"/>
      <c r="F35" s="211"/>
      <c r="G35" s="217">
        <f>IF(ISBLANK(D35),"",D35+E35)</f>
      </c>
      <c r="H35" s="204"/>
      <c r="I35" s="738">
        <f>IF(ISNUMBER(G37),IF(G37&gt;Q37,2,IF(G37=Q37,1,0)),"")</f>
        <v>0</v>
      </c>
      <c r="K35" s="726"/>
      <c r="L35" s="727"/>
      <c r="M35" s="210"/>
      <c r="N35" s="211"/>
      <c r="O35" s="211"/>
      <c r="P35" s="211"/>
      <c r="Q35" s="217">
        <f>IF(ISBLANK(N35),"",N35+O35)</f>
      </c>
      <c r="R35" s="204"/>
      <c r="S35" s="738">
        <f>IF(ISNUMBER(Q37),IF(G37&lt;Q37,2,IF(G37=Q37,1,0)),"")</f>
        <v>2</v>
      </c>
    </row>
    <row r="36" spans="1:19" ht="9.75" customHeight="1" hidden="1" thickBot="1">
      <c r="A36" s="213" t="s">
        <v>83</v>
      </c>
      <c r="B36" s="214"/>
      <c r="C36" s="215"/>
      <c r="D36" s="204"/>
      <c r="E36" s="204"/>
      <c r="F36" s="204"/>
      <c r="G36" s="204"/>
      <c r="H36" s="204"/>
      <c r="I36" s="739"/>
      <c r="K36" s="213" t="s">
        <v>83</v>
      </c>
      <c r="L36" s="214"/>
      <c r="M36" s="215"/>
      <c r="N36" s="204"/>
      <c r="O36" s="204"/>
      <c r="P36" s="204"/>
      <c r="Q36" s="204"/>
      <c r="R36" s="204"/>
      <c r="S36" s="739"/>
    </row>
    <row r="37" spans="1:19" ht="15.75" customHeight="1" thickBot="1">
      <c r="A37" s="728">
        <v>11929</v>
      </c>
      <c r="B37" s="729"/>
      <c r="C37" s="265" t="s">
        <v>13</v>
      </c>
      <c r="D37" s="266">
        <f>IF(ISNUMBER(D32),SUM(D32:D35),"")</f>
        <v>291</v>
      </c>
      <c r="E37" s="267">
        <f>IF(ISNUMBER(E32),SUM(E32:E35),"")</f>
        <v>116</v>
      </c>
      <c r="F37" s="268">
        <f>IF(ISNUMBER(F32),SUM(F32:F35),"")</f>
        <v>11</v>
      </c>
      <c r="G37" s="269">
        <f>IF(ISNUMBER(G32),SUM(G32:G35),"")</f>
        <v>407</v>
      </c>
      <c r="H37" s="216"/>
      <c r="I37" s="740"/>
      <c r="K37" s="728">
        <v>22375</v>
      </c>
      <c r="L37" s="729"/>
      <c r="M37" s="265" t="s">
        <v>13</v>
      </c>
      <c r="N37" s="266">
        <f>IF(ISNUMBER(N32),SUM(N32:N35),"")</f>
        <v>295</v>
      </c>
      <c r="O37" s="267">
        <f>IF(ISNUMBER(O32),SUM(O32:O35),"")</f>
        <v>128</v>
      </c>
      <c r="P37" s="268">
        <f>IF(ISNUMBER(P32),SUM(P32:P35),"")</f>
        <v>6</v>
      </c>
      <c r="Q37" s="269">
        <f>IF(ISNUMBER(Q32),SUM(Q32:Q35),"")</f>
        <v>423</v>
      </c>
      <c r="R37" s="216"/>
      <c r="S37" s="740"/>
    </row>
    <row r="38" spans="1:19" ht="12.75" customHeight="1" thickTop="1">
      <c r="A38" s="724" t="str">
        <f>DGET(soupisky!$A$1:$E$484,"PRIJM",A42:A43)</f>
        <v>Mrzílek</v>
      </c>
      <c r="B38" s="725"/>
      <c r="C38" s="262">
        <v>1</v>
      </c>
      <c r="D38" s="253">
        <v>147</v>
      </c>
      <c r="E38" s="254">
        <v>44</v>
      </c>
      <c r="F38" s="254">
        <v>9</v>
      </c>
      <c r="G38" s="270">
        <f>IF(ISBLANK(D38),"",D38+E38)</f>
        <v>191</v>
      </c>
      <c r="H38" s="204"/>
      <c r="I38" s="205"/>
      <c r="K38" s="724" t="str">
        <f>DGET(soupisky!$A$1:$E$484,"PRIJM",K42:K43)</f>
        <v>Kovač</v>
      </c>
      <c r="L38" s="725"/>
      <c r="M38" s="262">
        <v>2</v>
      </c>
      <c r="N38" s="253">
        <v>139</v>
      </c>
      <c r="O38" s="254">
        <v>70</v>
      </c>
      <c r="P38" s="254">
        <v>3</v>
      </c>
      <c r="Q38" s="270">
        <f>IF(ISBLANK(N38),"",N38+O38)</f>
        <v>209</v>
      </c>
      <c r="R38" s="204"/>
      <c r="S38" s="205"/>
    </row>
    <row r="39" spans="1:19" ht="12.75" customHeight="1">
      <c r="A39" s="726"/>
      <c r="B39" s="727"/>
      <c r="C39" s="261">
        <v>2</v>
      </c>
      <c r="D39" s="251">
        <v>147</v>
      </c>
      <c r="E39" s="252">
        <v>78</v>
      </c>
      <c r="F39" s="252">
        <v>0</v>
      </c>
      <c r="G39" s="264">
        <f>IF(ISBLANK(D39),"",D39+E39)</f>
        <v>225</v>
      </c>
      <c r="H39" s="204"/>
      <c r="I39" s="205"/>
      <c r="K39" s="726"/>
      <c r="L39" s="727"/>
      <c r="M39" s="261">
        <v>1</v>
      </c>
      <c r="N39" s="251">
        <v>156</v>
      </c>
      <c r="O39" s="252">
        <v>70</v>
      </c>
      <c r="P39" s="252">
        <v>1</v>
      </c>
      <c r="Q39" s="264">
        <f>IF(ISBLANK(N39),"",N39+O39)</f>
        <v>226</v>
      </c>
      <c r="R39" s="204"/>
      <c r="S39" s="205"/>
    </row>
    <row r="40" spans="1:19" ht="9.75" customHeight="1">
      <c r="A40" s="724" t="str">
        <f>DGET(soupisky!$A$1:$E$484,"JMENO",A42:A43)</f>
        <v>Jiří</v>
      </c>
      <c r="B40" s="725"/>
      <c r="C40" s="206"/>
      <c r="D40" s="207"/>
      <c r="E40" s="207"/>
      <c r="F40" s="207"/>
      <c r="G40" s="208">
        <f>IF(ISBLANK(D40),"",D40+E40)</f>
      </c>
      <c r="H40" s="204"/>
      <c r="I40" s="209"/>
      <c r="K40" s="724" t="str">
        <f>DGET(soupisky!$A$1:$E$484,"JMENO",K42:K43)</f>
        <v>Marian</v>
      </c>
      <c r="L40" s="725"/>
      <c r="M40" s="206"/>
      <c r="N40" s="207"/>
      <c r="O40" s="207"/>
      <c r="P40" s="207"/>
      <c r="Q40" s="208">
        <f>IF(ISBLANK(N40),"",N40+O40)</f>
      </c>
      <c r="R40" s="204"/>
      <c r="S40" s="209"/>
    </row>
    <row r="41" spans="1:19" ht="9.75" customHeight="1" thickBot="1">
      <c r="A41" s="726"/>
      <c r="B41" s="727"/>
      <c r="C41" s="210"/>
      <c r="D41" s="211"/>
      <c r="E41" s="211"/>
      <c r="F41" s="211"/>
      <c r="G41" s="217">
        <f>IF(ISBLANK(D41),"",D41+E41)</f>
      </c>
      <c r="H41" s="204"/>
      <c r="I41" s="738">
        <f>IF(ISNUMBER(G43),IF(G43&gt;Q43,2,IF(G43=Q43,1,0)),"")</f>
        <v>0</v>
      </c>
      <c r="K41" s="726"/>
      <c r="L41" s="727"/>
      <c r="M41" s="210"/>
      <c r="N41" s="211"/>
      <c r="O41" s="211"/>
      <c r="P41" s="211"/>
      <c r="Q41" s="217">
        <f>IF(ISBLANK(N41),"",N41+O41)</f>
      </c>
      <c r="R41" s="204"/>
      <c r="S41" s="738">
        <f>IF(ISNUMBER(Q43),IF(G43&lt;Q43,2,IF(G43=Q43,1,0)),"")</f>
        <v>2</v>
      </c>
    </row>
    <row r="42" spans="1:19" ht="9.75" customHeight="1" hidden="1" thickBot="1">
      <c r="A42" s="213" t="s">
        <v>83</v>
      </c>
      <c r="B42" s="214"/>
      <c r="C42" s="215"/>
      <c r="D42" s="204"/>
      <c r="E42" s="204"/>
      <c r="F42" s="204"/>
      <c r="G42" s="204"/>
      <c r="H42" s="204"/>
      <c r="I42" s="739"/>
      <c r="K42" s="213" t="s">
        <v>83</v>
      </c>
      <c r="L42" s="214"/>
      <c r="M42" s="215"/>
      <c r="N42" s="204"/>
      <c r="O42" s="204"/>
      <c r="P42" s="204"/>
      <c r="Q42" s="204"/>
      <c r="R42" s="204"/>
      <c r="S42" s="739"/>
    </row>
    <row r="43" spans="1:19" ht="15.75" customHeight="1" thickBot="1">
      <c r="A43" s="728">
        <v>20060</v>
      </c>
      <c r="B43" s="729"/>
      <c r="C43" s="265" t="s">
        <v>13</v>
      </c>
      <c r="D43" s="266">
        <f>IF(ISNUMBER(D38),SUM(D38:D41),"")</f>
        <v>294</v>
      </c>
      <c r="E43" s="267">
        <f>IF(ISNUMBER(E38),SUM(E38:E41),"")</f>
        <v>122</v>
      </c>
      <c r="F43" s="268">
        <f>IF(ISNUMBER(F38),SUM(F38:F41),"")</f>
        <v>9</v>
      </c>
      <c r="G43" s="269">
        <f>IF(ISNUMBER(G38),SUM(G38:G41),"")</f>
        <v>416</v>
      </c>
      <c r="H43" s="216"/>
      <c r="I43" s="740"/>
      <c r="K43" s="728">
        <v>20443</v>
      </c>
      <c r="L43" s="729"/>
      <c r="M43" s="265" t="s">
        <v>13</v>
      </c>
      <c r="N43" s="266">
        <f>IF(ISNUMBER(N38),SUM(N38:N41),"")</f>
        <v>295</v>
      </c>
      <c r="O43" s="267">
        <f>IF(ISNUMBER(O38),SUM(O38:O41),"")</f>
        <v>140</v>
      </c>
      <c r="P43" s="268">
        <f>IF(ISNUMBER(P38),SUM(P38:P41),"")</f>
        <v>4</v>
      </c>
      <c r="Q43" s="269">
        <f>IF(ISNUMBER(Q38),SUM(Q38:Q41),"")</f>
        <v>435</v>
      </c>
      <c r="R43" s="216"/>
      <c r="S43" s="740"/>
    </row>
    <row r="44" ht="4.5" customHeight="1" thickBot="1" thickTop="1"/>
    <row r="45" spans="1:19" ht="19.5" customHeight="1" thickBot="1">
      <c r="A45" s="218"/>
      <c r="B45" s="219"/>
      <c r="C45" s="220" t="s">
        <v>15</v>
      </c>
      <c r="D45" s="273">
        <f>IF(ISNUMBER(D13),SUM(D13,D19,D25,D31,D37,D43),"")</f>
        <v>1761</v>
      </c>
      <c r="E45" s="274">
        <f>IF(ISNUMBER(E13),SUM(E13,E19,E25,E31,E37,E43),"")</f>
        <v>689</v>
      </c>
      <c r="F45" s="275">
        <f>IF(ISNUMBER(F13),SUM(F13,F19,F25,F31,F37,F43),"")</f>
        <v>54</v>
      </c>
      <c r="G45" s="276">
        <f>IF(ISNUMBER(G13),SUM(G13,G19,G25,G31,G37,G43),"")</f>
        <v>2450</v>
      </c>
      <c r="H45" s="221"/>
      <c r="I45" s="271">
        <f>IF(ISNUMBER(G45),IF(G45&gt;Q45,4,IF(G45=Q45,2,0)),"")</f>
        <v>0</v>
      </c>
      <c r="K45" s="218"/>
      <c r="L45" s="219"/>
      <c r="M45" s="220" t="s">
        <v>15</v>
      </c>
      <c r="N45" s="273">
        <f>IF(ISNUMBER(N13),SUM(N13,N19,N25,N31,N37,N43),"")</f>
        <v>1720</v>
      </c>
      <c r="O45" s="274">
        <f>IF(ISNUMBER(O13),SUM(O13,O19,O25,O31,O37,O43),"")</f>
        <v>767</v>
      </c>
      <c r="P45" s="275">
        <f>IF(ISNUMBER(P13),SUM(P13,P19,P25,P31,P37,P43),"")</f>
        <v>40</v>
      </c>
      <c r="Q45" s="276">
        <f>IF(ISNUMBER(Q13),SUM(Q13,Q19,Q25,Q31,Q37,Q43),"")</f>
        <v>2487</v>
      </c>
      <c r="R45" s="221"/>
      <c r="S45" s="271">
        <f>IF(ISNUMBER(Q45),IF(G45&lt;Q45,4,IF(G45=Q45,2,0)),"")</f>
        <v>4</v>
      </c>
    </row>
    <row r="46" ht="4.5" customHeight="1" thickBot="1"/>
    <row r="47" spans="1:19" ht="21.75" customHeight="1" thickBot="1">
      <c r="A47" s="1"/>
      <c r="B47" s="2" t="s">
        <v>29</v>
      </c>
      <c r="C47" s="741"/>
      <c r="D47" s="741"/>
      <c r="E47" s="741"/>
      <c r="G47" s="685" t="s">
        <v>16</v>
      </c>
      <c r="H47" s="686"/>
      <c r="I47" s="272">
        <f>IF(ISNUMBER(I11),SUM(I11,I17,I23,I29,I35,I41,I45),"")</f>
        <v>2</v>
      </c>
      <c r="K47" s="1"/>
      <c r="L47" s="2" t="s">
        <v>29</v>
      </c>
      <c r="M47" s="741"/>
      <c r="N47" s="741"/>
      <c r="O47" s="741"/>
      <c r="Q47" s="685" t="s">
        <v>16</v>
      </c>
      <c r="R47" s="686"/>
      <c r="S47" s="272">
        <f>IF(ISNUMBER(S11),SUM(S11,S17,S23,S29,S35,S41,S45),"")</f>
        <v>14</v>
      </c>
    </row>
    <row r="48" spans="1:19" ht="19.5" customHeight="1">
      <c r="A48" s="1"/>
      <c r="B48" s="2" t="s">
        <v>30</v>
      </c>
      <c r="C48" s="733"/>
      <c r="D48" s="733"/>
      <c r="E48" s="733"/>
      <c r="F48" s="222"/>
      <c r="G48" s="222"/>
      <c r="H48" s="222"/>
      <c r="I48" s="222"/>
      <c r="J48" s="222"/>
      <c r="K48" s="1"/>
      <c r="L48" s="2" t="s">
        <v>30</v>
      </c>
      <c r="M48" s="733"/>
      <c r="N48" s="733"/>
      <c r="O48" s="733"/>
      <c r="P48" s="223"/>
      <c r="Q48" s="203"/>
      <c r="R48" s="203"/>
      <c r="S48" s="203"/>
    </row>
    <row r="49" spans="1:19" ht="20.25" customHeight="1">
      <c r="A49" s="2" t="s">
        <v>31</v>
      </c>
      <c r="B49" s="2" t="s">
        <v>32</v>
      </c>
      <c r="C49" s="735"/>
      <c r="D49" s="735"/>
      <c r="E49" s="735"/>
      <c r="F49" s="735"/>
      <c r="G49" s="735"/>
      <c r="H49" s="735"/>
      <c r="I49" s="2"/>
      <c r="J49" s="2"/>
      <c r="K49" s="2" t="s">
        <v>33</v>
      </c>
      <c r="L49" s="736"/>
      <c r="M49" s="736"/>
      <c r="O49" s="2" t="s">
        <v>30</v>
      </c>
      <c r="P49" s="734"/>
      <c r="Q49" s="734"/>
      <c r="R49" s="734"/>
      <c r="S49" s="734"/>
    </row>
    <row r="50" spans="1:19" ht="9.75" customHeight="1">
      <c r="A50" s="2"/>
      <c r="B50" s="2"/>
      <c r="C50" s="224"/>
      <c r="D50" s="224"/>
      <c r="E50" s="224"/>
      <c r="F50" s="224"/>
      <c r="G50" s="224"/>
      <c r="H50" s="224"/>
      <c r="I50" s="2"/>
      <c r="J50" s="2"/>
      <c r="K50" s="2"/>
      <c r="L50" s="222"/>
      <c r="M50" s="222"/>
      <c r="O50" s="2"/>
      <c r="P50" s="224"/>
      <c r="Q50" s="224"/>
      <c r="R50" s="224"/>
      <c r="S50" s="224"/>
    </row>
    <row r="51" ht="30" customHeight="1">
      <c r="A51" s="225" t="s">
        <v>17</v>
      </c>
    </row>
    <row r="52" spans="2:11" ht="19.5" customHeight="1">
      <c r="B52" s="193" t="s">
        <v>18</v>
      </c>
      <c r="C52" s="759" t="s">
        <v>28</v>
      </c>
      <c r="D52" s="759"/>
      <c r="I52" s="193" t="s">
        <v>19</v>
      </c>
      <c r="J52" s="760">
        <v>20</v>
      </c>
      <c r="K52" s="760"/>
    </row>
    <row r="53" spans="2:19" ht="19.5" customHeight="1">
      <c r="B53" s="193" t="s">
        <v>20</v>
      </c>
      <c r="C53" s="761" t="s">
        <v>53</v>
      </c>
      <c r="D53" s="761"/>
      <c r="I53" s="193" t="s">
        <v>21</v>
      </c>
      <c r="J53" s="737">
        <v>2</v>
      </c>
      <c r="K53" s="737"/>
      <c r="P53" s="193" t="s">
        <v>22</v>
      </c>
      <c r="Q53" s="754">
        <v>42597</v>
      </c>
      <c r="R53" s="755"/>
      <c r="S53" s="755"/>
    </row>
    <row r="54" ht="9.75" customHeight="1"/>
    <row r="55" spans="1:19" ht="15" customHeight="1">
      <c r="A55" s="691" t="s">
        <v>23</v>
      </c>
      <c r="B55" s="709"/>
      <c r="C55" s="709"/>
      <c r="D55" s="709"/>
      <c r="E55" s="709"/>
      <c r="F55" s="709"/>
      <c r="G55" s="709"/>
      <c r="H55" s="709"/>
      <c r="I55" s="709"/>
      <c r="J55" s="709"/>
      <c r="K55" s="709"/>
      <c r="L55" s="709"/>
      <c r="M55" s="709"/>
      <c r="N55" s="709"/>
      <c r="O55" s="709"/>
      <c r="P55" s="709"/>
      <c r="Q55" s="709"/>
      <c r="R55" s="709"/>
      <c r="S55" s="710"/>
    </row>
    <row r="56" spans="1:19" ht="90" customHeight="1">
      <c r="A56" s="756"/>
      <c r="B56" s="757"/>
      <c r="C56" s="757"/>
      <c r="D56" s="757"/>
      <c r="E56" s="757"/>
      <c r="F56" s="757"/>
      <c r="G56" s="757"/>
      <c r="H56" s="757"/>
      <c r="I56" s="757"/>
      <c r="J56" s="757"/>
      <c r="K56" s="757"/>
      <c r="L56" s="757"/>
      <c r="M56" s="757"/>
      <c r="N56" s="757"/>
      <c r="O56" s="757"/>
      <c r="P56" s="757"/>
      <c r="Q56" s="757"/>
      <c r="R56" s="757"/>
      <c r="S56" s="758"/>
    </row>
    <row r="57" spans="1:19" ht="4.5" customHeight="1">
      <c r="A57" s="226"/>
      <c r="B57" s="226"/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</row>
    <row r="58" spans="1:19" ht="15" customHeight="1">
      <c r="A58" s="751" t="s">
        <v>24</v>
      </c>
      <c r="B58" s="752"/>
      <c r="C58" s="752"/>
      <c r="D58" s="752"/>
      <c r="E58" s="752"/>
      <c r="F58" s="752"/>
      <c r="G58" s="752"/>
      <c r="H58" s="752"/>
      <c r="I58" s="752"/>
      <c r="J58" s="752"/>
      <c r="K58" s="752"/>
      <c r="L58" s="752"/>
      <c r="M58" s="752"/>
      <c r="N58" s="752"/>
      <c r="O58" s="752"/>
      <c r="P58" s="752"/>
      <c r="Q58" s="752"/>
      <c r="R58" s="752"/>
      <c r="S58" s="753"/>
    </row>
    <row r="59" spans="1:19" ht="6.75" customHeight="1">
      <c r="A59" s="227"/>
      <c r="B59" s="228"/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29"/>
    </row>
    <row r="60" spans="1:19" ht="18" customHeight="1">
      <c r="A60" s="230" t="s">
        <v>3</v>
      </c>
      <c r="B60" s="228"/>
      <c r="C60" s="228"/>
      <c r="D60" s="228"/>
      <c r="E60" s="228"/>
      <c r="F60" s="228"/>
      <c r="G60" s="228"/>
      <c r="H60" s="228"/>
      <c r="I60" s="228"/>
      <c r="J60" s="228"/>
      <c r="K60" s="231" t="s">
        <v>4</v>
      </c>
      <c r="L60" s="228"/>
      <c r="M60" s="228"/>
      <c r="N60" s="228"/>
      <c r="O60" s="228"/>
      <c r="P60" s="228"/>
      <c r="Q60" s="228"/>
      <c r="R60" s="228"/>
      <c r="S60" s="229"/>
    </row>
    <row r="61" spans="1:19" ht="18" customHeight="1">
      <c r="A61" s="232"/>
      <c r="B61" s="233" t="s">
        <v>34</v>
      </c>
      <c r="C61" s="234"/>
      <c r="D61" s="235"/>
      <c r="E61" s="233" t="s">
        <v>35</v>
      </c>
      <c r="F61" s="234"/>
      <c r="G61" s="234"/>
      <c r="H61" s="234"/>
      <c r="I61" s="235"/>
      <c r="J61" s="228"/>
      <c r="K61" s="236"/>
      <c r="L61" s="233" t="s">
        <v>34</v>
      </c>
      <c r="M61" s="234"/>
      <c r="N61" s="235"/>
      <c r="O61" s="233" t="s">
        <v>35</v>
      </c>
      <c r="P61" s="234"/>
      <c r="Q61" s="234"/>
      <c r="R61" s="234"/>
      <c r="S61" s="237"/>
    </row>
    <row r="62" spans="1:19" ht="18" customHeight="1">
      <c r="A62" s="238" t="s">
        <v>36</v>
      </c>
      <c r="B62" s="239" t="s">
        <v>37</v>
      </c>
      <c r="C62" s="240"/>
      <c r="D62" s="241" t="s">
        <v>38</v>
      </c>
      <c r="E62" s="239" t="s">
        <v>37</v>
      </c>
      <c r="F62" s="242"/>
      <c r="G62" s="242"/>
      <c r="H62" s="243"/>
      <c r="I62" s="241" t="s">
        <v>38</v>
      </c>
      <c r="J62" s="228"/>
      <c r="K62" s="244" t="s">
        <v>36</v>
      </c>
      <c r="L62" s="239" t="s">
        <v>37</v>
      </c>
      <c r="M62" s="240"/>
      <c r="N62" s="241" t="s">
        <v>38</v>
      </c>
      <c r="O62" s="239" t="s">
        <v>37</v>
      </c>
      <c r="P62" s="242"/>
      <c r="Q62" s="242"/>
      <c r="R62" s="243"/>
      <c r="S62" s="245" t="s">
        <v>38</v>
      </c>
    </row>
    <row r="63" spans="1:19" ht="18" customHeight="1">
      <c r="A63" s="255"/>
      <c r="B63" s="730"/>
      <c r="C63" s="731"/>
      <c r="D63" s="256"/>
      <c r="E63" s="730"/>
      <c r="F63" s="732"/>
      <c r="G63" s="732"/>
      <c r="H63" s="731"/>
      <c r="I63" s="256"/>
      <c r="J63" s="257"/>
      <c r="K63" s="258"/>
      <c r="L63" s="730"/>
      <c r="M63" s="731"/>
      <c r="N63" s="256"/>
      <c r="O63" s="730"/>
      <c r="P63" s="732"/>
      <c r="Q63" s="732"/>
      <c r="R63" s="731"/>
      <c r="S63" s="259"/>
    </row>
    <row r="64" spans="1:19" ht="18" customHeight="1">
      <c r="A64" s="255"/>
      <c r="B64" s="730"/>
      <c r="C64" s="731"/>
      <c r="D64" s="256"/>
      <c r="E64" s="730"/>
      <c r="F64" s="732"/>
      <c r="G64" s="732"/>
      <c r="H64" s="731"/>
      <c r="I64" s="256"/>
      <c r="J64" s="257"/>
      <c r="K64" s="258"/>
      <c r="L64" s="730"/>
      <c r="M64" s="731"/>
      <c r="N64" s="256"/>
      <c r="O64" s="730"/>
      <c r="P64" s="732"/>
      <c r="Q64" s="732"/>
      <c r="R64" s="731"/>
      <c r="S64" s="259"/>
    </row>
    <row r="65" spans="1:19" ht="11.25" customHeight="1">
      <c r="A65" s="246"/>
      <c r="B65" s="247"/>
      <c r="C65" s="247"/>
      <c r="D65" s="247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8"/>
    </row>
    <row r="66" spans="1:19" ht="3.75" customHeight="1">
      <c r="A66" s="231"/>
      <c r="B66" s="228"/>
      <c r="C66" s="228"/>
      <c r="D66" s="228"/>
      <c r="E66" s="228"/>
      <c r="F66" s="228"/>
      <c r="G66" s="228"/>
      <c r="H66" s="228"/>
      <c r="I66" s="228"/>
      <c r="J66" s="228"/>
      <c r="K66" s="231"/>
      <c r="L66" s="228"/>
      <c r="M66" s="228"/>
      <c r="N66" s="228"/>
      <c r="O66" s="228"/>
      <c r="P66" s="228"/>
      <c r="Q66" s="228"/>
      <c r="R66" s="228"/>
      <c r="S66" s="228"/>
    </row>
    <row r="67" spans="1:19" ht="19.5" customHeight="1">
      <c r="A67" s="762" t="s">
        <v>25</v>
      </c>
      <c r="B67" s="763"/>
      <c r="C67" s="763"/>
      <c r="D67" s="763"/>
      <c r="E67" s="763"/>
      <c r="F67" s="763"/>
      <c r="G67" s="763"/>
      <c r="H67" s="763"/>
      <c r="I67" s="763"/>
      <c r="J67" s="763"/>
      <c r="K67" s="763"/>
      <c r="L67" s="763"/>
      <c r="M67" s="763"/>
      <c r="N67" s="763"/>
      <c r="O67" s="763"/>
      <c r="P67" s="763"/>
      <c r="Q67" s="763"/>
      <c r="R67" s="763"/>
      <c r="S67" s="764"/>
    </row>
    <row r="68" spans="1:19" ht="90" customHeight="1">
      <c r="A68" s="765"/>
      <c r="B68" s="766"/>
      <c r="C68" s="766"/>
      <c r="D68" s="766"/>
      <c r="E68" s="766"/>
      <c r="F68" s="766"/>
      <c r="G68" s="766"/>
      <c r="H68" s="766"/>
      <c r="I68" s="766"/>
      <c r="J68" s="766"/>
      <c r="K68" s="766"/>
      <c r="L68" s="766"/>
      <c r="M68" s="766"/>
      <c r="N68" s="766"/>
      <c r="O68" s="766"/>
      <c r="P68" s="766"/>
      <c r="Q68" s="766"/>
      <c r="R68" s="766"/>
      <c r="S68" s="767"/>
    </row>
    <row r="69" spans="1:19" ht="4.5" customHeight="1">
      <c r="A69" s="226"/>
      <c r="B69" s="226"/>
      <c r="C69" s="226"/>
      <c r="D69" s="226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226"/>
    </row>
    <row r="70" spans="1:19" ht="15" customHeight="1">
      <c r="A70" s="768" t="s">
        <v>26</v>
      </c>
      <c r="B70" s="769"/>
      <c r="C70" s="769"/>
      <c r="D70" s="769"/>
      <c r="E70" s="769"/>
      <c r="F70" s="769"/>
      <c r="G70" s="769"/>
      <c r="H70" s="769"/>
      <c r="I70" s="769"/>
      <c r="J70" s="769"/>
      <c r="K70" s="769"/>
      <c r="L70" s="769"/>
      <c r="M70" s="769"/>
      <c r="N70" s="769"/>
      <c r="O70" s="769"/>
      <c r="P70" s="769"/>
      <c r="Q70" s="769"/>
      <c r="R70" s="769"/>
      <c r="S70" s="770"/>
    </row>
    <row r="71" spans="1:19" ht="90" customHeight="1">
      <c r="A71" s="756"/>
      <c r="B71" s="757"/>
      <c r="C71" s="757"/>
      <c r="D71" s="757"/>
      <c r="E71" s="757"/>
      <c r="F71" s="757"/>
      <c r="G71" s="757"/>
      <c r="H71" s="757"/>
      <c r="I71" s="757"/>
      <c r="J71" s="757"/>
      <c r="K71" s="757"/>
      <c r="L71" s="757"/>
      <c r="M71" s="757"/>
      <c r="N71" s="757"/>
      <c r="O71" s="757"/>
      <c r="P71" s="757"/>
      <c r="Q71" s="757"/>
      <c r="R71" s="757"/>
      <c r="S71" s="758"/>
    </row>
    <row r="72" spans="1:8" ht="30" customHeight="1">
      <c r="A72" s="717" t="s">
        <v>27</v>
      </c>
      <c r="B72" s="717"/>
      <c r="C72" s="718"/>
      <c r="D72" s="718"/>
      <c r="E72" s="718"/>
      <c r="F72" s="718"/>
      <c r="G72" s="718"/>
      <c r="H72" s="718"/>
    </row>
    <row r="73" spans="11:16" ht="12.75">
      <c r="K73" s="277" t="s">
        <v>40</v>
      </c>
      <c r="L73" s="278" t="s">
        <v>251</v>
      </c>
      <c r="M73" s="279"/>
      <c r="N73" s="279"/>
      <c r="O73" s="278" t="s">
        <v>72</v>
      </c>
      <c r="P73" s="280"/>
    </row>
    <row r="74" spans="11:16" ht="12.75">
      <c r="K74" s="277" t="s">
        <v>42</v>
      </c>
      <c r="L74" s="278" t="s">
        <v>252</v>
      </c>
      <c r="M74" s="279"/>
      <c r="N74" s="279"/>
      <c r="O74" s="278" t="s">
        <v>75</v>
      </c>
      <c r="P74" s="280"/>
    </row>
    <row r="75" spans="11:16" ht="12.75">
      <c r="K75" s="277" t="s">
        <v>28</v>
      </c>
      <c r="L75" s="278" t="s">
        <v>253</v>
      </c>
      <c r="M75" s="279"/>
      <c r="N75" s="279"/>
      <c r="O75" s="278" t="s">
        <v>79</v>
      </c>
      <c r="P75" s="280"/>
    </row>
    <row r="76" spans="11:16" ht="12.75">
      <c r="K76" s="277" t="s">
        <v>43</v>
      </c>
      <c r="L76" s="278" t="s">
        <v>254</v>
      </c>
      <c r="M76" s="279"/>
      <c r="N76" s="279"/>
      <c r="O76" s="278" t="s">
        <v>71</v>
      </c>
      <c r="P76" s="280"/>
    </row>
    <row r="77" spans="11:16" ht="12.75">
      <c r="K77" s="277" t="s">
        <v>41</v>
      </c>
      <c r="L77" s="278" t="s">
        <v>255</v>
      </c>
      <c r="M77" s="279"/>
      <c r="N77" s="279"/>
      <c r="O77" s="278" t="s">
        <v>69</v>
      </c>
      <c r="P77" s="280"/>
    </row>
    <row r="78" spans="11:16" ht="12.75">
      <c r="K78" s="277" t="s">
        <v>44</v>
      </c>
      <c r="L78" s="278" t="s">
        <v>256</v>
      </c>
      <c r="M78" s="279"/>
      <c r="N78" s="279"/>
      <c r="O78" s="278" t="s">
        <v>76</v>
      </c>
      <c r="P78" s="280"/>
    </row>
    <row r="79" spans="11:16" ht="12.75">
      <c r="K79" s="277" t="s">
        <v>45</v>
      </c>
      <c r="L79" s="278" t="s">
        <v>257</v>
      </c>
      <c r="M79" s="279"/>
      <c r="N79" s="279"/>
      <c r="O79" s="278" t="s">
        <v>77</v>
      </c>
      <c r="P79" s="280"/>
    </row>
    <row r="80" spans="11:16" ht="12.75">
      <c r="K80" s="277" t="s">
        <v>46</v>
      </c>
      <c r="L80" s="278" t="s">
        <v>258</v>
      </c>
      <c r="M80" s="279"/>
      <c r="N80" s="279"/>
      <c r="O80" s="278" t="s">
        <v>67</v>
      </c>
      <c r="P80" s="280"/>
    </row>
    <row r="81" spans="11:16" ht="12.75">
      <c r="K81" s="277" t="s">
        <v>47</v>
      </c>
      <c r="L81" s="278" t="s">
        <v>259</v>
      </c>
      <c r="M81" s="279"/>
      <c r="N81" s="279"/>
      <c r="O81" s="278" t="s">
        <v>80</v>
      </c>
      <c r="P81" s="280"/>
    </row>
    <row r="82" spans="11:16" ht="12.75">
      <c r="K82" s="277" t="s">
        <v>48</v>
      </c>
      <c r="L82" s="278" t="s">
        <v>260</v>
      </c>
      <c r="M82" s="279"/>
      <c r="N82" s="279"/>
      <c r="O82" s="278" t="s">
        <v>65</v>
      </c>
      <c r="P82" s="280"/>
    </row>
    <row r="83" spans="11:16" ht="12.75">
      <c r="K83" s="277" t="s">
        <v>49</v>
      </c>
      <c r="L83" s="278" t="s">
        <v>261</v>
      </c>
      <c r="M83" s="279"/>
      <c r="N83" s="279"/>
      <c r="O83" s="278" t="s">
        <v>70</v>
      </c>
      <c r="P83" s="280"/>
    </row>
    <row r="84" spans="11:16" ht="12.75">
      <c r="K84" s="277" t="s">
        <v>50</v>
      </c>
      <c r="L84" s="278" t="s">
        <v>262</v>
      </c>
      <c r="M84" s="279"/>
      <c r="N84" s="279"/>
      <c r="O84" s="278" t="s">
        <v>74</v>
      </c>
      <c r="P84" s="280"/>
    </row>
    <row r="85" spans="11:16" ht="12.75">
      <c r="K85" s="277" t="s">
        <v>51</v>
      </c>
      <c r="L85" s="278" t="s">
        <v>263</v>
      </c>
      <c r="M85" s="279"/>
      <c r="N85" s="279"/>
      <c r="O85" s="278" t="s">
        <v>66</v>
      </c>
      <c r="P85" s="280"/>
    </row>
    <row r="86" spans="11:16" ht="12.75">
      <c r="K86" s="277" t="s">
        <v>52</v>
      </c>
      <c r="L86" s="278" t="s">
        <v>264</v>
      </c>
      <c r="M86" s="279"/>
      <c r="N86" s="279"/>
      <c r="O86" s="278" t="s">
        <v>68</v>
      </c>
      <c r="P86" s="280"/>
    </row>
    <row r="87" spans="11:16" ht="12.75">
      <c r="K87" s="277" t="s">
        <v>53</v>
      </c>
      <c r="L87" s="278"/>
      <c r="M87" s="279"/>
      <c r="N87" s="279"/>
      <c r="O87" s="278" t="s">
        <v>82</v>
      </c>
      <c r="P87" s="280"/>
    </row>
    <row r="88" spans="11:16" ht="12.75">
      <c r="K88" s="277" t="s">
        <v>54</v>
      </c>
      <c r="L88" s="278"/>
      <c r="M88" s="279"/>
      <c r="N88" s="279"/>
      <c r="O88" s="278" t="s">
        <v>73</v>
      </c>
      <c r="P88" s="280"/>
    </row>
    <row r="89" spans="11:16" ht="12.75">
      <c r="K89" s="277" t="s">
        <v>55</v>
      </c>
      <c r="L89" s="226"/>
      <c r="M89" s="226"/>
      <c r="N89" s="226"/>
      <c r="O89" s="278" t="s">
        <v>81</v>
      </c>
      <c r="P89" s="280"/>
    </row>
    <row r="90" spans="11:16" ht="12.75">
      <c r="K90" s="277" t="s">
        <v>56</v>
      </c>
      <c r="L90" s="226"/>
      <c r="M90" s="226"/>
      <c r="N90" s="226"/>
      <c r="O90" s="278" t="s">
        <v>64</v>
      </c>
      <c r="P90" s="280"/>
    </row>
    <row r="91" spans="11:16" ht="12.75">
      <c r="K91" s="277" t="s">
        <v>57</v>
      </c>
      <c r="L91" s="226"/>
      <c r="M91" s="226"/>
      <c r="N91" s="226"/>
      <c r="O91" s="278" t="s">
        <v>266</v>
      </c>
      <c r="P91" s="280"/>
    </row>
    <row r="92" spans="11:16" ht="12.75">
      <c r="K92" s="277" t="s">
        <v>58</v>
      </c>
      <c r="L92" s="226"/>
      <c r="M92" s="226"/>
      <c r="N92" s="226"/>
      <c r="O92" s="278" t="s">
        <v>78</v>
      </c>
      <c r="P92" s="280"/>
    </row>
    <row r="93" spans="11:16" ht="12.75">
      <c r="K93" s="277" t="s">
        <v>59</v>
      </c>
      <c r="L93" s="226"/>
      <c r="M93" s="226"/>
      <c r="N93" s="226"/>
      <c r="O93" s="278" t="s">
        <v>265</v>
      </c>
      <c r="P93" s="280"/>
    </row>
    <row r="94" spans="11:16" ht="12.75">
      <c r="K94" s="277" t="s">
        <v>60</v>
      </c>
      <c r="L94" s="226"/>
      <c r="M94" s="226"/>
      <c r="N94" s="226"/>
      <c r="O94" s="226"/>
      <c r="P94" s="226"/>
    </row>
    <row r="95" spans="11:16" ht="12.75">
      <c r="K95" s="277" t="s">
        <v>61</v>
      </c>
      <c r="L95" s="226"/>
      <c r="M95" s="226"/>
      <c r="N95" s="226"/>
      <c r="O95" s="226"/>
      <c r="P95" s="226"/>
    </row>
    <row r="96" spans="11:16" ht="12.75">
      <c r="K96" s="277" t="s">
        <v>62</v>
      </c>
      <c r="L96" s="226"/>
      <c r="M96" s="226"/>
      <c r="N96" s="226"/>
      <c r="O96" s="226"/>
      <c r="P96" s="226"/>
    </row>
    <row r="97" spans="11:16" ht="12.75">
      <c r="K97" s="277" t="s">
        <v>63</v>
      </c>
      <c r="L97" s="226"/>
      <c r="M97" s="226"/>
      <c r="N97" s="226"/>
      <c r="O97" s="226"/>
      <c r="P97" s="226"/>
    </row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</sheetData>
  <sheetProtection selectLockedCells="1"/>
  <mergeCells count="94">
    <mergeCell ref="M47:O47"/>
    <mergeCell ref="A72:B72"/>
    <mergeCell ref="C72:H72"/>
    <mergeCell ref="A67:S67"/>
    <mergeCell ref="A68:S68"/>
    <mergeCell ref="A70:S70"/>
    <mergeCell ref="A71:S71"/>
    <mergeCell ref="M48:O48"/>
    <mergeCell ref="C49:H49"/>
    <mergeCell ref="L49:M49"/>
    <mergeCell ref="K20:L21"/>
    <mergeCell ref="I35:I37"/>
    <mergeCell ref="Q47:R47"/>
    <mergeCell ref="A58:S58"/>
    <mergeCell ref="Q53:S53"/>
    <mergeCell ref="A55:S55"/>
    <mergeCell ref="A56:S56"/>
    <mergeCell ref="C52:D52"/>
    <mergeCell ref="J52:K52"/>
    <mergeCell ref="C53:D53"/>
    <mergeCell ref="K25:L25"/>
    <mergeCell ref="S11:S13"/>
    <mergeCell ref="S35:S37"/>
    <mergeCell ref="S17:S19"/>
    <mergeCell ref="K26:L27"/>
    <mergeCell ref="K32:L33"/>
    <mergeCell ref="K31:L31"/>
    <mergeCell ref="K34:L35"/>
    <mergeCell ref="K37:L37"/>
    <mergeCell ref="S23:S25"/>
    <mergeCell ref="K16:L17"/>
    <mergeCell ref="K19:L19"/>
    <mergeCell ref="N5:Q5"/>
    <mergeCell ref="K13:L13"/>
    <mergeCell ref="K22:L23"/>
    <mergeCell ref="S41:S43"/>
    <mergeCell ref="S29:S31"/>
    <mergeCell ref="K38:L39"/>
    <mergeCell ref="K43:L43"/>
    <mergeCell ref="K40:L41"/>
    <mergeCell ref="K14:L15"/>
    <mergeCell ref="I11:I13"/>
    <mergeCell ref="L1:N1"/>
    <mergeCell ref="O1:P1"/>
    <mergeCell ref="Q1:S1"/>
    <mergeCell ref="B3:I3"/>
    <mergeCell ref="B1:C2"/>
    <mergeCell ref="D1:I1"/>
    <mergeCell ref="L3:S3"/>
    <mergeCell ref="M5:M6"/>
    <mergeCell ref="D5:G5"/>
    <mergeCell ref="K5:L5"/>
    <mergeCell ref="K6:L6"/>
    <mergeCell ref="K8:L9"/>
    <mergeCell ref="K10:L11"/>
    <mergeCell ref="C5:C6"/>
    <mergeCell ref="A6:B6"/>
    <mergeCell ref="A10:B11"/>
    <mergeCell ref="A5:B5"/>
    <mergeCell ref="I17:I19"/>
    <mergeCell ref="I23:I25"/>
    <mergeCell ref="G47:H47"/>
    <mergeCell ref="C47:E47"/>
    <mergeCell ref="A8:B9"/>
    <mergeCell ref="A14:B15"/>
    <mergeCell ref="A16:B17"/>
    <mergeCell ref="C48:E48"/>
    <mergeCell ref="K28:L29"/>
    <mergeCell ref="I29:I31"/>
    <mergeCell ref="I41:I43"/>
    <mergeCell ref="P49:S49"/>
    <mergeCell ref="B63:C63"/>
    <mergeCell ref="E63:H63"/>
    <mergeCell ref="L63:M63"/>
    <mergeCell ref="O63:R63"/>
    <mergeCell ref="A43:B43"/>
    <mergeCell ref="B64:C64"/>
    <mergeCell ref="E64:H64"/>
    <mergeCell ref="L64:M64"/>
    <mergeCell ref="O64:R64"/>
    <mergeCell ref="J53:K53"/>
    <mergeCell ref="A13:B13"/>
    <mergeCell ref="A22:B23"/>
    <mergeCell ref="A28:B29"/>
    <mergeCell ref="A26:B27"/>
    <mergeCell ref="A20:B21"/>
    <mergeCell ref="A19:B19"/>
    <mergeCell ref="A25:B25"/>
    <mergeCell ref="A40:B41"/>
    <mergeCell ref="A38:B39"/>
    <mergeCell ref="A37:B37"/>
    <mergeCell ref="A34:B35"/>
    <mergeCell ref="A32:B33"/>
    <mergeCell ref="A31:B31"/>
  </mergeCells>
  <conditionalFormatting sqref="A8:B9">
    <cfRule type="containsErrors" priority="25" dxfId="105" stopIfTrue="1">
      <formula>ISERROR(A8)</formula>
    </cfRule>
  </conditionalFormatting>
  <conditionalFormatting sqref="A10:B11">
    <cfRule type="containsErrors" priority="24" dxfId="105" stopIfTrue="1">
      <formula>ISERROR(A10)</formula>
    </cfRule>
  </conditionalFormatting>
  <conditionalFormatting sqref="A14:B15">
    <cfRule type="containsErrors" priority="23" dxfId="105" stopIfTrue="1">
      <formula>ISERROR(A14)</formula>
    </cfRule>
  </conditionalFormatting>
  <conditionalFormatting sqref="A16:B17">
    <cfRule type="containsErrors" priority="22" dxfId="105" stopIfTrue="1">
      <formula>ISERROR(A16)</formula>
    </cfRule>
  </conditionalFormatting>
  <conditionalFormatting sqref="A20:B21">
    <cfRule type="containsErrors" priority="21" dxfId="105" stopIfTrue="1">
      <formula>ISERROR(A20)</formula>
    </cfRule>
  </conditionalFormatting>
  <conditionalFormatting sqref="A22:B23">
    <cfRule type="containsErrors" priority="20" dxfId="105" stopIfTrue="1">
      <formula>ISERROR(A22)</formula>
    </cfRule>
  </conditionalFormatting>
  <conditionalFormatting sqref="A26:B27">
    <cfRule type="containsErrors" priority="19" dxfId="105" stopIfTrue="1">
      <formula>ISERROR(A26)</formula>
    </cfRule>
  </conditionalFormatting>
  <conditionalFormatting sqref="A28:B29">
    <cfRule type="containsErrors" priority="18" dxfId="105" stopIfTrue="1">
      <formula>ISERROR(A28)</formula>
    </cfRule>
  </conditionalFormatting>
  <conditionalFormatting sqref="A32:B33">
    <cfRule type="containsErrors" priority="17" dxfId="105" stopIfTrue="1">
      <formula>ISERROR(A32)</formula>
    </cfRule>
  </conditionalFormatting>
  <conditionalFormatting sqref="A34:B35">
    <cfRule type="containsErrors" priority="16" dxfId="105" stopIfTrue="1">
      <formula>ISERROR(A34)</formula>
    </cfRule>
  </conditionalFormatting>
  <conditionalFormatting sqref="A38:B39">
    <cfRule type="containsErrors" priority="15" dxfId="105" stopIfTrue="1">
      <formula>ISERROR(A38)</formula>
    </cfRule>
  </conditionalFormatting>
  <conditionalFormatting sqref="A40:B41">
    <cfRule type="containsErrors" priority="14" dxfId="105" stopIfTrue="1">
      <formula>ISERROR(A40)</formula>
    </cfRule>
  </conditionalFormatting>
  <conditionalFormatting sqref="K8:L9">
    <cfRule type="containsErrors" priority="12" dxfId="105" stopIfTrue="1">
      <formula>ISERROR(K8)</formula>
    </cfRule>
  </conditionalFormatting>
  <conditionalFormatting sqref="K10:L11">
    <cfRule type="containsErrors" priority="11" dxfId="105" stopIfTrue="1">
      <formula>ISERROR(K10)</formula>
    </cfRule>
  </conditionalFormatting>
  <conditionalFormatting sqref="K14:L15">
    <cfRule type="containsErrors" priority="10" dxfId="105" stopIfTrue="1">
      <formula>ISERROR(K14)</formula>
    </cfRule>
  </conditionalFormatting>
  <conditionalFormatting sqref="K16:L17">
    <cfRule type="containsErrors" priority="9" dxfId="105" stopIfTrue="1">
      <formula>ISERROR(K16)</formula>
    </cfRule>
  </conditionalFormatting>
  <conditionalFormatting sqref="K20:L21">
    <cfRule type="containsErrors" priority="8" dxfId="105" stopIfTrue="1">
      <formula>ISERROR(K20)</formula>
    </cfRule>
  </conditionalFormatting>
  <conditionalFormatting sqref="K22:L23">
    <cfRule type="containsErrors" priority="7" dxfId="105" stopIfTrue="1">
      <formula>ISERROR(K22)</formula>
    </cfRule>
  </conditionalFormatting>
  <conditionalFormatting sqref="K26:L27">
    <cfRule type="containsErrors" priority="6" dxfId="105" stopIfTrue="1">
      <formula>ISERROR(K26)</formula>
    </cfRule>
  </conditionalFormatting>
  <conditionalFormatting sqref="K28:L29">
    <cfRule type="containsErrors" priority="5" dxfId="105" stopIfTrue="1">
      <formula>ISERROR(K28)</formula>
    </cfRule>
  </conditionalFormatting>
  <conditionalFormatting sqref="K32:L33">
    <cfRule type="containsErrors" priority="4" dxfId="105" stopIfTrue="1">
      <formula>ISERROR(K32)</formula>
    </cfRule>
  </conditionalFormatting>
  <conditionalFormatting sqref="K34:L35">
    <cfRule type="containsErrors" priority="3" dxfId="105" stopIfTrue="1">
      <formula>ISERROR(K34)</formula>
    </cfRule>
  </conditionalFormatting>
  <conditionalFormatting sqref="K38:L39">
    <cfRule type="containsErrors" priority="2" dxfId="105" stopIfTrue="1">
      <formula>ISERROR(K38)</formula>
    </cfRule>
  </conditionalFormatting>
  <conditionalFormatting sqref="K40:L41">
    <cfRule type="containsErrors" priority="1" dxfId="105" stopIfTrue="1">
      <formula>ISERROR(K40)</formula>
    </cfRule>
  </conditionalFormatting>
  <dataValidations count="6">
    <dataValidation type="whole" allowBlank="1" showInputMessage="1" showErrorMessage="1" sqref="A63:A64 K63:K64">
      <formula1>1</formula1>
      <formula2>200</formula2>
    </dataValidation>
    <dataValidation type="whole" allowBlank="1" showInputMessage="1" showErrorMessage="1" errorTitle="Zadej číslo !" error="Pozor, musíš zadat celé číslo." sqref="D63:D64 I63:I64 N63:N64 S63:S64">
      <formula1>0</formula1>
      <formula2>99999</formula2>
    </dataValidation>
    <dataValidation type="list" allowBlank="1" showInputMessage="1" showErrorMessage="1" prompt="Vyber čas zahájení" sqref="C52:D52">
      <formula1>$K$73:$K$84</formula1>
    </dataValidation>
    <dataValidation type="list" allowBlank="1" showInputMessage="1" showErrorMessage="1" prompt="Vyber čas ukončení" sqref="C53:D53">
      <formula1>$K$85:$K$97</formula1>
    </dataValidation>
    <dataValidation type="list" allowBlank="1" showInputMessage="1" showErrorMessage="1" sqref="B3:I3 L3:S3">
      <formula1>$L$73:$L$88</formula1>
    </dataValidation>
    <dataValidation type="list" allowBlank="1" showInputMessage="1" showErrorMessage="1" prompt="Vyber dráhu" sqref="L1:N1">
      <formula1>$O$73:$O$93</formula1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7"/>
  <sheetViews>
    <sheetView showGridLines="0" showRowColHeaders="0" zoomScalePageLayoutView="0" workbookViewId="0" topLeftCell="A1">
      <selection activeCell="A8" sqref="A8:B9"/>
    </sheetView>
  </sheetViews>
  <sheetFormatPr defaultColWidth="9.00390625" defaultRowHeight="12.75" zeroHeight="1"/>
  <cols>
    <col min="1" max="1" width="10.75390625" style="3" customWidth="1"/>
    <col min="2" max="2" width="15.75390625" style="3" customWidth="1"/>
    <col min="3" max="3" width="5.75390625" style="3" customWidth="1"/>
    <col min="4" max="5" width="6.75390625" style="3" customWidth="1"/>
    <col min="6" max="6" width="4.75390625" style="3" customWidth="1"/>
    <col min="7" max="7" width="6.75390625" style="3" customWidth="1"/>
    <col min="8" max="8" width="5.75390625" style="3" customWidth="1"/>
    <col min="9" max="9" width="6.75390625" style="3" customWidth="1"/>
    <col min="10" max="10" width="1.75390625" style="3" customWidth="1"/>
    <col min="11" max="11" width="10.75390625" style="3" customWidth="1"/>
    <col min="12" max="12" width="15.75390625" style="3" customWidth="1"/>
    <col min="13" max="13" width="5.75390625" style="3" customWidth="1"/>
    <col min="14" max="15" width="6.75390625" style="3" customWidth="1"/>
    <col min="16" max="16" width="4.75390625" style="3" customWidth="1"/>
    <col min="17" max="17" width="6.75390625" style="3" customWidth="1"/>
    <col min="18" max="18" width="5.75390625" style="3" customWidth="1"/>
    <col min="19" max="19" width="6.75390625" style="3" customWidth="1"/>
    <col min="20" max="20" width="1.625" style="3" customWidth="1"/>
    <col min="21" max="21" width="0" style="194" hidden="1" customWidth="1"/>
    <col min="22" max="254" width="0" style="3" hidden="1" customWidth="1"/>
    <col min="255" max="255" width="5.25390625" style="3" customWidth="1"/>
    <col min="256" max="16384" width="9.125" style="3" customWidth="1"/>
  </cols>
  <sheetData>
    <row r="1" spans="2:19" ht="40.5" customHeight="1">
      <c r="B1" s="699" t="s">
        <v>39</v>
      </c>
      <c r="C1" s="699"/>
      <c r="D1" s="701" t="s">
        <v>0</v>
      </c>
      <c r="E1" s="701"/>
      <c r="F1" s="701"/>
      <c r="G1" s="701"/>
      <c r="H1" s="701"/>
      <c r="I1" s="701"/>
      <c r="K1" s="192" t="s">
        <v>1</v>
      </c>
      <c r="L1" s="749" t="s">
        <v>78</v>
      </c>
      <c r="M1" s="749"/>
      <c r="N1" s="749"/>
      <c r="O1" s="694" t="s">
        <v>2</v>
      </c>
      <c r="P1" s="694"/>
      <c r="Q1" s="750">
        <v>42270</v>
      </c>
      <c r="R1" s="750"/>
      <c r="S1" s="750"/>
    </row>
    <row r="2" spans="2:3" ht="9.75" customHeight="1" thickBot="1">
      <c r="B2" s="700"/>
      <c r="C2" s="700"/>
    </row>
    <row r="3" spans="1:19" ht="19.5" customHeight="1" thickBot="1">
      <c r="A3" s="195" t="s">
        <v>3</v>
      </c>
      <c r="B3" s="746" t="s">
        <v>255</v>
      </c>
      <c r="C3" s="747"/>
      <c r="D3" s="747"/>
      <c r="E3" s="747"/>
      <c r="F3" s="747"/>
      <c r="G3" s="747"/>
      <c r="H3" s="747"/>
      <c r="I3" s="748"/>
      <c r="K3" s="195" t="s">
        <v>4</v>
      </c>
      <c r="L3" s="746" t="s">
        <v>254</v>
      </c>
      <c r="M3" s="747"/>
      <c r="N3" s="747"/>
      <c r="O3" s="747"/>
      <c r="P3" s="747"/>
      <c r="Q3" s="747"/>
      <c r="R3" s="747"/>
      <c r="S3" s="748"/>
    </row>
    <row r="4" ht="4.5" customHeight="1"/>
    <row r="5" spans="1:19" ht="12.75" customHeight="1">
      <c r="A5" s="691" t="s">
        <v>5</v>
      </c>
      <c r="B5" s="692"/>
      <c r="C5" s="687" t="s">
        <v>6</v>
      </c>
      <c r="D5" s="702" t="s">
        <v>7</v>
      </c>
      <c r="E5" s="703"/>
      <c r="F5" s="703"/>
      <c r="G5" s="704"/>
      <c r="H5" s="196"/>
      <c r="I5" s="197" t="s">
        <v>8</v>
      </c>
      <c r="K5" s="691" t="s">
        <v>5</v>
      </c>
      <c r="L5" s="692"/>
      <c r="M5" s="687" t="s">
        <v>6</v>
      </c>
      <c r="N5" s="702" t="s">
        <v>7</v>
      </c>
      <c r="O5" s="703"/>
      <c r="P5" s="703"/>
      <c r="Q5" s="704"/>
      <c r="R5" s="196"/>
      <c r="S5" s="197" t="s">
        <v>8</v>
      </c>
    </row>
    <row r="6" spans="1:19" ht="12.75" customHeight="1">
      <c r="A6" s="689" t="s">
        <v>9</v>
      </c>
      <c r="B6" s="690"/>
      <c r="C6" s="688"/>
      <c r="D6" s="198" t="s">
        <v>10</v>
      </c>
      <c r="E6" s="199" t="s">
        <v>11</v>
      </c>
      <c r="F6" s="199" t="s">
        <v>12</v>
      </c>
      <c r="G6" s="200" t="s">
        <v>13</v>
      </c>
      <c r="H6" s="201"/>
      <c r="I6" s="202" t="s">
        <v>14</v>
      </c>
      <c r="K6" s="689" t="s">
        <v>9</v>
      </c>
      <c r="L6" s="690"/>
      <c r="M6" s="688"/>
      <c r="N6" s="198" t="s">
        <v>10</v>
      </c>
      <c r="O6" s="199" t="s">
        <v>11</v>
      </c>
      <c r="P6" s="199" t="s">
        <v>12</v>
      </c>
      <c r="Q6" s="200" t="s">
        <v>13</v>
      </c>
      <c r="R6" s="201"/>
      <c r="S6" s="202" t="s">
        <v>14</v>
      </c>
    </row>
    <row r="7" spans="1:12" ht="4.5" customHeight="1">
      <c r="A7" s="203"/>
      <c r="B7" s="203"/>
      <c r="K7" s="203"/>
      <c r="L7" s="203"/>
    </row>
    <row r="8" spans="1:19" ht="12.75" customHeight="1">
      <c r="A8" s="724" t="s">
        <v>146</v>
      </c>
      <c r="B8" s="742"/>
      <c r="C8" s="260">
        <v>1</v>
      </c>
      <c r="D8" s="249">
        <v>158</v>
      </c>
      <c r="E8" s="250">
        <v>90</v>
      </c>
      <c r="F8" s="250">
        <v>2</v>
      </c>
      <c r="G8" s="263">
        <f>IF(ISBLANK(D8),"",D8+E8)</f>
        <v>248</v>
      </c>
      <c r="H8" s="204"/>
      <c r="I8" s="205"/>
      <c r="K8" s="724" t="s">
        <v>284</v>
      </c>
      <c r="L8" s="742"/>
      <c r="M8" s="260">
        <v>2</v>
      </c>
      <c r="N8" s="249">
        <v>128</v>
      </c>
      <c r="O8" s="250">
        <v>56</v>
      </c>
      <c r="P8" s="250">
        <v>4</v>
      </c>
      <c r="Q8" s="263">
        <f>IF(ISBLANK(N8),"",N8+O8)</f>
        <v>184</v>
      </c>
      <c r="R8" s="204"/>
      <c r="S8" s="205"/>
    </row>
    <row r="9" spans="1:19" ht="12.75" customHeight="1">
      <c r="A9" s="726"/>
      <c r="B9" s="743"/>
      <c r="C9" s="261">
        <v>2</v>
      </c>
      <c r="D9" s="251">
        <v>131</v>
      </c>
      <c r="E9" s="252">
        <v>77</v>
      </c>
      <c r="F9" s="252">
        <v>2</v>
      </c>
      <c r="G9" s="264">
        <f>IF(ISBLANK(D9),"",D9+E9)</f>
        <v>208</v>
      </c>
      <c r="H9" s="204"/>
      <c r="I9" s="205"/>
      <c r="K9" s="726"/>
      <c r="L9" s="743"/>
      <c r="M9" s="261">
        <v>1</v>
      </c>
      <c r="N9" s="251">
        <v>127</v>
      </c>
      <c r="O9" s="252">
        <v>53</v>
      </c>
      <c r="P9" s="252">
        <v>4</v>
      </c>
      <c r="Q9" s="264">
        <f>IF(ISBLANK(N9),"",N9+O9)</f>
        <v>180</v>
      </c>
      <c r="R9" s="204"/>
      <c r="S9" s="205"/>
    </row>
    <row r="10" spans="1:19" ht="9.75" customHeight="1">
      <c r="A10" s="724" t="s">
        <v>104</v>
      </c>
      <c r="B10" s="725"/>
      <c r="C10" s="206"/>
      <c r="D10" s="207"/>
      <c r="E10" s="207"/>
      <c r="F10" s="207"/>
      <c r="G10" s="208">
        <f>IF(ISBLANK(D10),"",D10+E10)</f>
      </c>
      <c r="H10" s="204"/>
      <c r="I10" s="209"/>
      <c r="K10" s="724" t="s">
        <v>285</v>
      </c>
      <c r="L10" s="725"/>
      <c r="M10" s="206"/>
      <c r="N10" s="207"/>
      <c r="O10" s="207"/>
      <c r="P10" s="207"/>
      <c r="Q10" s="208">
        <f>IF(ISBLANK(N10),"",N10+O10)</f>
      </c>
      <c r="R10" s="204"/>
      <c r="S10" s="209"/>
    </row>
    <row r="11" spans="1:19" ht="9.75" customHeight="1" thickBot="1">
      <c r="A11" s="726"/>
      <c r="B11" s="727"/>
      <c r="C11" s="210"/>
      <c r="D11" s="211"/>
      <c r="E11" s="211"/>
      <c r="F11" s="211"/>
      <c r="G11" s="212">
        <f>IF(ISBLANK(D11),"",D11+E11)</f>
      </c>
      <c r="H11" s="204"/>
      <c r="I11" s="738">
        <f>IF(ISNUMBER(G13),IF(G13&gt;Q13,2,IF(G13=Q13,1,0)),"")</f>
        <v>2</v>
      </c>
      <c r="K11" s="726"/>
      <c r="L11" s="727"/>
      <c r="M11" s="210"/>
      <c r="N11" s="211"/>
      <c r="O11" s="211"/>
      <c r="P11" s="211"/>
      <c r="Q11" s="212">
        <f>IF(ISBLANK(N11),"",N11+O11)</f>
      </c>
      <c r="R11" s="204"/>
      <c r="S11" s="738">
        <f>IF(ISNUMBER(Q13),IF(G13&lt;Q13,2,IF(G13=Q13,1,0)),"")</f>
        <v>0</v>
      </c>
    </row>
    <row r="12" spans="1:19" ht="9.75" customHeight="1" hidden="1" thickBot="1">
      <c r="A12" s="213" t="s">
        <v>83</v>
      </c>
      <c r="B12" s="214"/>
      <c r="C12" s="215"/>
      <c r="D12" s="204"/>
      <c r="E12" s="204"/>
      <c r="F12" s="204"/>
      <c r="G12" s="204"/>
      <c r="H12" s="204"/>
      <c r="I12" s="739"/>
      <c r="K12" s="213" t="s">
        <v>83</v>
      </c>
      <c r="L12" s="214"/>
      <c r="M12" s="215"/>
      <c r="N12" s="204"/>
      <c r="O12" s="204"/>
      <c r="P12" s="204"/>
      <c r="Q12" s="204"/>
      <c r="R12" s="204"/>
      <c r="S12" s="739"/>
    </row>
    <row r="13" spans="1:19" ht="15.75" customHeight="1" thickBot="1">
      <c r="A13" s="728">
        <v>13731</v>
      </c>
      <c r="B13" s="729"/>
      <c r="C13" s="265" t="s">
        <v>13</v>
      </c>
      <c r="D13" s="266">
        <f>IF(ISNUMBER(D8),SUM(D8:D11),"")</f>
        <v>289</v>
      </c>
      <c r="E13" s="267">
        <f>IF(ISNUMBER(E8),SUM(E8:E11),"")</f>
        <v>167</v>
      </c>
      <c r="F13" s="268">
        <f>IF(ISNUMBER(F8),SUM(F8:F11),"")</f>
        <v>4</v>
      </c>
      <c r="G13" s="269">
        <f>IF(ISNUMBER(G8),SUM(G8:G11),"")</f>
        <v>456</v>
      </c>
      <c r="H13" s="216"/>
      <c r="I13" s="740"/>
      <c r="K13" s="728">
        <v>24156</v>
      </c>
      <c r="L13" s="729"/>
      <c r="M13" s="265" t="s">
        <v>13</v>
      </c>
      <c r="N13" s="266">
        <f>IF(ISNUMBER(N8),SUM(N8:N11),"")</f>
        <v>255</v>
      </c>
      <c r="O13" s="267">
        <f>IF(ISNUMBER(O8),SUM(O8:O11),"")</f>
        <v>109</v>
      </c>
      <c r="P13" s="268">
        <f>IF(ISNUMBER(P8),SUM(P8:P11),"")</f>
        <v>8</v>
      </c>
      <c r="Q13" s="269">
        <f>IF(ISNUMBER(Q8),SUM(Q8:Q11),"")</f>
        <v>364</v>
      </c>
      <c r="R13" s="216"/>
      <c r="S13" s="740"/>
    </row>
    <row r="14" spans="1:19" ht="12.75" customHeight="1" thickTop="1">
      <c r="A14" s="744" t="s">
        <v>149</v>
      </c>
      <c r="B14" s="745"/>
      <c r="C14" s="262">
        <v>1</v>
      </c>
      <c r="D14" s="253">
        <v>161</v>
      </c>
      <c r="E14" s="254">
        <v>45</v>
      </c>
      <c r="F14" s="254">
        <v>7</v>
      </c>
      <c r="G14" s="270">
        <f>IF(ISBLANK(D14),"",D14+E14)</f>
        <v>206</v>
      </c>
      <c r="H14" s="204"/>
      <c r="I14" s="205"/>
      <c r="K14" s="744" t="s">
        <v>294</v>
      </c>
      <c r="L14" s="745"/>
      <c r="M14" s="262">
        <v>2</v>
      </c>
      <c r="N14" s="253">
        <v>128</v>
      </c>
      <c r="O14" s="254">
        <v>52</v>
      </c>
      <c r="P14" s="254">
        <v>7</v>
      </c>
      <c r="Q14" s="270">
        <f>IF(ISBLANK(N14),"",N14+O14)</f>
        <v>180</v>
      </c>
      <c r="R14" s="204"/>
      <c r="S14" s="205"/>
    </row>
    <row r="15" spans="1:19" ht="12.75" customHeight="1">
      <c r="A15" s="726"/>
      <c r="B15" s="727"/>
      <c r="C15" s="261">
        <v>2</v>
      </c>
      <c r="D15" s="251">
        <v>131</v>
      </c>
      <c r="E15" s="252">
        <v>70</v>
      </c>
      <c r="F15" s="252">
        <v>3</v>
      </c>
      <c r="G15" s="264">
        <f>IF(ISBLANK(D15),"",D15+E15)</f>
        <v>201</v>
      </c>
      <c r="H15" s="204"/>
      <c r="I15" s="205"/>
      <c r="K15" s="726"/>
      <c r="L15" s="727"/>
      <c r="M15" s="261">
        <v>1</v>
      </c>
      <c r="N15" s="251">
        <v>129</v>
      </c>
      <c r="O15" s="252">
        <v>62</v>
      </c>
      <c r="P15" s="252">
        <v>7</v>
      </c>
      <c r="Q15" s="264">
        <f>IF(ISBLANK(N15),"",N15+O15)</f>
        <v>191</v>
      </c>
      <c r="R15" s="204"/>
      <c r="S15" s="205"/>
    </row>
    <row r="16" spans="1:19" ht="9.75" customHeight="1">
      <c r="A16" s="724" t="s">
        <v>116</v>
      </c>
      <c r="B16" s="725"/>
      <c r="C16" s="206"/>
      <c r="D16" s="207"/>
      <c r="E16" s="207"/>
      <c r="F16" s="207"/>
      <c r="G16" s="208">
        <f>IF(ISBLANK(D16),"",D16+E16)</f>
      </c>
      <c r="H16" s="204"/>
      <c r="I16" s="209"/>
      <c r="K16" s="724" t="s">
        <v>120</v>
      </c>
      <c r="L16" s="725"/>
      <c r="M16" s="206"/>
      <c r="N16" s="207"/>
      <c r="O16" s="207"/>
      <c r="P16" s="207"/>
      <c r="Q16" s="208">
        <f>IF(ISBLANK(N16),"",N16+O16)</f>
      </c>
      <c r="R16" s="204"/>
      <c r="S16" s="209"/>
    </row>
    <row r="17" spans="1:19" ht="9.75" customHeight="1" thickBot="1">
      <c r="A17" s="726"/>
      <c r="B17" s="727"/>
      <c r="C17" s="210"/>
      <c r="D17" s="211"/>
      <c r="E17" s="211"/>
      <c r="F17" s="211"/>
      <c r="G17" s="217">
        <f>IF(ISBLANK(D17),"",D17+E17)</f>
      </c>
      <c r="H17" s="204"/>
      <c r="I17" s="738">
        <f>IF(ISNUMBER(G19),IF(G19&gt;Q19,2,IF(G19=Q19,1,0)),"")</f>
        <v>2</v>
      </c>
      <c r="K17" s="726"/>
      <c r="L17" s="727"/>
      <c r="M17" s="210"/>
      <c r="N17" s="211"/>
      <c r="O17" s="211"/>
      <c r="P17" s="211"/>
      <c r="Q17" s="217">
        <f>IF(ISBLANK(N17),"",N17+O17)</f>
      </c>
      <c r="R17" s="204"/>
      <c r="S17" s="738">
        <f>IF(ISNUMBER(Q19),IF(G19&lt;Q19,2,IF(G19=Q19,1,0)),"")</f>
        <v>0</v>
      </c>
    </row>
    <row r="18" spans="1:19" ht="9.75" customHeight="1" hidden="1" thickBot="1">
      <c r="A18" s="213" t="s">
        <v>83</v>
      </c>
      <c r="B18" s="214"/>
      <c r="C18" s="215"/>
      <c r="D18" s="204"/>
      <c r="E18" s="204"/>
      <c r="F18" s="204"/>
      <c r="G18" s="204"/>
      <c r="H18" s="204"/>
      <c r="I18" s="739"/>
      <c r="K18" s="213" t="s">
        <v>83</v>
      </c>
      <c r="L18" s="214"/>
      <c r="M18" s="215"/>
      <c r="N18" s="204"/>
      <c r="O18" s="204"/>
      <c r="P18" s="204"/>
      <c r="Q18" s="204"/>
      <c r="R18" s="204"/>
      <c r="S18" s="739"/>
    </row>
    <row r="19" spans="1:19" ht="15.75" customHeight="1" thickBot="1">
      <c r="A19" s="728">
        <v>5984</v>
      </c>
      <c r="B19" s="729"/>
      <c r="C19" s="265" t="s">
        <v>13</v>
      </c>
      <c r="D19" s="266">
        <f>IF(ISNUMBER(D14),SUM(D14:D17),"")</f>
        <v>292</v>
      </c>
      <c r="E19" s="267">
        <f>IF(ISNUMBER(E14),SUM(E14:E17),"")</f>
        <v>115</v>
      </c>
      <c r="F19" s="268">
        <f>IF(ISNUMBER(F14),SUM(F14:F17),"")</f>
        <v>10</v>
      </c>
      <c r="G19" s="269">
        <f>IF(ISNUMBER(G14),SUM(G14:G17),"")</f>
        <v>407</v>
      </c>
      <c r="H19" s="216"/>
      <c r="I19" s="740"/>
      <c r="K19" s="728">
        <v>853</v>
      </c>
      <c r="L19" s="729"/>
      <c r="M19" s="265" t="s">
        <v>13</v>
      </c>
      <c r="N19" s="266">
        <f>IF(ISNUMBER(N14),SUM(N14:N17),"")</f>
        <v>257</v>
      </c>
      <c r="O19" s="267">
        <f>IF(ISNUMBER(O14),SUM(O14:O17),"")</f>
        <v>114</v>
      </c>
      <c r="P19" s="268">
        <f>IF(ISNUMBER(P14),SUM(P14:P17),"")</f>
        <v>14</v>
      </c>
      <c r="Q19" s="269">
        <f>IF(ISNUMBER(Q14),SUM(Q14:Q17),"")</f>
        <v>371</v>
      </c>
      <c r="R19" s="216"/>
      <c r="S19" s="740"/>
    </row>
    <row r="20" spans="1:19" ht="12.75" customHeight="1" thickTop="1">
      <c r="A20" s="724" t="s">
        <v>147</v>
      </c>
      <c r="B20" s="725"/>
      <c r="C20" s="262">
        <v>1</v>
      </c>
      <c r="D20" s="253">
        <v>147</v>
      </c>
      <c r="E20" s="254">
        <v>45</v>
      </c>
      <c r="F20" s="254">
        <v>5</v>
      </c>
      <c r="G20" s="270">
        <f>IF(ISBLANK(D20),"",D20+E20)</f>
        <v>192</v>
      </c>
      <c r="H20" s="204"/>
      <c r="I20" s="205"/>
      <c r="K20" s="724" t="s">
        <v>292</v>
      </c>
      <c r="L20" s="725"/>
      <c r="M20" s="262">
        <v>2</v>
      </c>
      <c r="N20" s="253">
        <v>133</v>
      </c>
      <c r="O20" s="254">
        <v>53</v>
      </c>
      <c r="P20" s="254">
        <v>2</v>
      </c>
      <c r="Q20" s="270">
        <f>IF(ISBLANK(N20),"",N20+O20)</f>
        <v>186</v>
      </c>
      <c r="R20" s="204"/>
      <c r="S20" s="205"/>
    </row>
    <row r="21" spans="1:19" ht="12.75" customHeight="1">
      <c r="A21" s="726"/>
      <c r="B21" s="727"/>
      <c r="C21" s="261">
        <v>2</v>
      </c>
      <c r="D21" s="251">
        <v>147</v>
      </c>
      <c r="E21" s="252">
        <v>62</v>
      </c>
      <c r="F21" s="252">
        <v>1</v>
      </c>
      <c r="G21" s="264">
        <f>IF(ISBLANK(D21),"",D21+E21)</f>
        <v>209</v>
      </c>
      <c r="H21" s="204"/>
      <c r="I21" s="205"/>
      <c r="K21" s="726"/>
      <c r="L21" s="727"/>
      <c r="M21" s="261">
        <v>1</v>
      </c>
      <c r="N21" s="251">
        <v>130</v>
      </c>
      <c r="O21" s="252">
        <v>49</v>
      </c>
      <c r="P21" s="252">
        <v>6</v>
      </c>
      <c r="Q21" s="264">
        <f>IF(ISBLANK(N21),"",N21+O21)</f>
        <v>179</v>
      </c>
      <c r="R21" s="204"/>
      <c r="S21" s="205"/>
    </row>
    <row r="22" spans="1:19" ht="9.75" customHeight="1">
      <c r="A22" s="724" t="s">
        <v>148</v>
      </c>
      <c r="B22" s="725"/>
      <c r="C22" s="206"/>
      <c r="D22" s="207"/>
      <c r="E22" s="207"/>
      <c r="F22" s="207"/>
      <c r="G22" s="208">
        <f>IF(ISBLANK(D22),"",D22+E22)</f>
      </c>
      <c r="H22" s="204"/>
      <c r="I22" s="209"/>
      <c r="K22" s="724" t="s">
        <v>293</v>
      </c>
      <c r="L22" s="725"/>
      <c r="M22" s="206"/>
      <c r="N22" s="207"/>
      <c r="O22" s="207"/>
      <c r="P22" s="207"/>
      <c r="Q22" s="208">
        <f>IF(ISBLANK(N22),"",N22+O22)</f>
      </c>
      <c r="R22" s="204"/>
      <c r="S22" s="209"/>
    </row>
    <row r="23" spans="1:19" ht="9.75" customHeight="1" thickBot="1">
      <c r="A23" s="726"/>
      <c r="B23" s="727"/>
      <c r="C23" s="210"/>
      <c r="D23" s="211"/>
      <c r="E23" s="211"/>
      <c r="F23" s="211"/>
      <c r="G23" s="217">
        <f>IF(ISBLANK(D23),"",D23+E23)</f>
      </c>
      <c r="H23" s="204"/>
      <c r="I23" s="738">
        <f>IF(ISNUMBER(G25),IF(G25&gt;Q25,2,IF(G25=Q25,1,0)),"")</f>
        <v>2</v>
      </c>
      <c r="K23" s="726"/>
      <c r="L23" s="727"/>
      <c r="M23" s="210"/>
      <c r="N23" s="211"/>
      <c r="O23" s="211"/>
      <c r="P23" s="211"/>
      <c r="Q23" s="217">
        <f>IF(ISBLANK(N23),"",N23+O23)</f>
      </c>
      <c r="R23" s="204"/>
      <c r="S23" s="738">
        <f>IF(ISNUMBER(Q25),IF(G25&lt;Q25,2,IF(G25=Q25,1,0)),"")</f>
        <v>0</v>
      </c>
    </row>
    <row r="24" spans="1:19" ht="9.75" customHeight="1" hidden="1" thickBot="1">
      <c r="A24" s="213" t="s">
        <v>83</v>
      </c>
      <c r="B24" s="214"/>
      <c r="C24" s="215"/>
      <c r="D24" s="204"/>
      <c r="E24" s="204"/>
      <c r="F24" s="204"/>
      <c r="G24" s="204"/>
      <c r="H24" s="204"/>
      <c r="I24" s="739"/>
      <c r="K24" s="213" t="s">
        <v>83</v>
      </c>
      <c r="L24" s="214"/>
      <c r="M24" s="215"/>
      <c r="N24" s="204"/>
      <c r="O24" s="204"/>
      <c r="P24" s="204"/>
      <c r="Q24" s="204"/>
      <c r="R24" s="204"/>
      <c r="S24" s="739"/>
    </row>
    <row r="25" spans="1:19" ht="15.75" customHeight="1" thickBot="1">
      <c r="A25" s="728">
        <v>15338</v>
      </c>
      <c r="B25" s="729"/>
      <c r="C25" s="265" t="s">
        <v>13</v>
      </c>
      <c r="D25" s="266">
        <f>IF(ISNUMBER(D20),SUM(D20:D23),"")</f>
        <v>294</v>
      </c>
      <c r="E25" s="267">
        <f>IF(ISNUMBER(E20),SUM(E20:E23),"")</f>
        <v>107</v>
      </c>
      <c r="F25" s="268">
        <f>IF(ISNUMBER(F20),SUM(F20:F23),"")</f>
        <v>6</v>
      </c>
      <c r="G25" s="269">
        <f>IF(ISNUMBER(G20),SUM(G20:G23),"")</f>
        <v>401</v>
      </c>
      <c r="H25" s="216"/>
      <c r="I25" s="740"/>
      <c r="K25" s="728">
        <v>2705</v>
      </c>
      <c r="L25" s="729"/>
      <c r="M25" s="265" t="s">
        <v>13</v>
      </c>
      <c r="N25" s="266">
        <f>IF(ISNUMBER(N20),SUM(N20:N23),"")</f>
        <v>263</v>
      </c>
      <c r="O25" s="267">
        <f>IF(ISNUMBER(O20),SUM(O20:O23),"")</f>
        <v>102</v>
      </c>
      <c r="P25" s="268">
        <f>IF(ISNUMBER(P20),SUM(P20:P23),"")</f>
        <v>8</v>
      </c>
      <c r="Q25" s="269">
        <f>IF(ISNUMBER(Q20),SUM(Q20:Q23),"")</f>
        <v>365</v>
      </c>
      <c r="R25" s="216"/>
      <c r="S25" s="740"/>
    </row>
    <row r="26" spans="1:19" ht="12.75" customHeight="1" thickTop="1">
      <c r="A26" s="677" t="s">
        <v>149</v>
      </c>
      <c r="B26" s="678"/>
      <c r="C26" s="262">
        <v>1</v>
      </c>
      <c r="D26" s="253">
        <v>140</v>
      </c>
      <c r="E26" s="254">
        <v>70</v>
      </c>
      <c r="F26" s="254">
        <v>5</v>
      </c>
      <c r="G26" s="270">
        <f>IF(ISBLANK(D26),"",D26+E26)</f>
        <v>210</v>
      </c>
      <c r="H26" s="204"/>
      <c r="I26" s="205"/>
      <c r="K26" s="724" t="s">
        <v>289</v>
      </c>
      <c r="L26" s="725"/>
      <c r="M26" s="262">
        <v>2</v>
      </c>
      <c r="N26" s="253">
        <v>130</v>
      </c>
      <c r="O26" s="254">
        <v>51</v>
      </c>
      <c r="P26" s="254">
        <v>4</v>
      </c>
      <c r="Q26" s="270">
        <f>IF(ISBLANK(N26),"",N26+O26)</f>
        <v>181</v>
      </c>
      <c r="R26" s="204"/>
      <c r="S26" s="205"/>
    </row>
    <row r="27" spans="1:19" ht="12.75" customHeight="1">
      <c r="A27" s="675"/>
      <c r="B27" s="676"/>
      <c r="C27" s="261">
        <v>2</v>
      </c>
      <c r="D27" s="251">
        <v>140</v>
      </c>
      <c r="E27" s="252">
        <v>54</v>
      </c>
      <c r="F27" s="252">
        <v>1</v>
      </c>
      <c r="G27" s="264">
        <f>IF(ISBLANK(D27),"",D27+E27)</f>
        <v>194</v>
      </c>
      <c r="H27" s="204"/>
      <c r="I27" s="205"/>
      <c r="K27" s="726"/>
      <c r="L27" s="727"/>
      <c r="M27" s="261">
        <v>1</v>
      </c>
      <c r="N27" s="251">
        <v>154</v>
      </c>
      <c r="O27" s="252">
        <v>62</v>
      </c>
      <c r="P27" s="252">
        <v>2</v>
      </c>
      <c r="Q27" s="264">
        <f>IF(ISBLANK(N27),"",N27+O27)</f>
        <v>216</v>
      </c>
      <c r="R27" s="204"/>
      <c r="S27" s="205"/>
    </row>
    <row r="28" spans="1:19" ht="9.75" customHeight="1">
      <c r="A28" s="677" t="s">
        <v>115</v>
      </c>
      <c r="B28" s="678"/>
      <c r="C28" s="206"/>
      <c r="D28" s="207"/>
      <c r="E28" s="207"/>
      <c r="F28" s="207"/>
      <c r="G28" s="208">
        <f>IF(ISBLANK(D28),"",D28+E28)</f>
      </c>
      <c r="H28" s="204"/>
      <c r="I28" s="209"/>
      <c r="K28" s="724" t="s">
        <v>290</v>
      </c>
      <c r="L28" s="725"/>
      <c r="M28" s="206"/>
      <c r="N28" s="207"/>
      <c r="O28" s="207"/>
      <c r="P28" s="207"/>
      <c r="Q28" s="208">
        <f>IF(ISBLANK(N28),"",N28+O28)</f>
      </c>
      <c r="R28" s="204"/>
      <c r="S28" s="209"/>
    </row>
    <row r="29" spans="1:19" ht="9.75" customHeight="1" thickBot="1">
      <c r="A29" s="675"/>
      <c r="B29" s="676"/>
      <c r="C29" s="210"/>
      <c r="D29" s="211"/>
      <c r="E29" s="211"/>
      <c r="F29" s="211"/>
      <c r="G29" s="217">
        <f>IF(ISBLANK(D29),"",D29+E29)</f>
      </c>
      <c r="H29" s="204"/>
      <c r="I29" s="738">
        <f>IF(ISNUMBER(G31),IF(G31&gt;Q31,2,IF(G31=Q31,1,0)),"")</f>
        <v>2</v>
      </c>
      <c r="K29" s="726"/>
      <c r="L29" s="727"/>
      <c r="M29" s="210"/>
      <c r="N29" s="211"/>
      <c r="O29" s="211"/>
      <c r="P29" s="211"/>
      <c r="Q29" s="217">
        <f>IF(ISBLANK(N29),"",N29+O29)</f>
      </c>
      <c r="R29" s="204"/>
      <c r="S29" s="738">
        <f>IF(ISNUMBER(Q31),IF(G31&lt;Q31,2,IF(G31=Q31,1,0)),"")</f>
        <v>0</v>
      </c>
    </row>
    <row r="30" spans="1:19" ht="9.75" customHeight="1" hidden="1" thickBot="1">
      <c r="A30" s="213" t="s">
        <v>83</v>
      </c>
      <c r="B30" s="214"/>
      <c r="C30" s="215"/>
      <c r="D30" s="204"/>
      <c r="E30" s="204"/>
      <c r="F30" s="204"/>
      <c r="G30" s="204"/>
      <c r="H30" s="204"/>
      <c r="I30" s="739"/>
      <c r="K30" s="213" t="s">
        <v>83</v>
      </c>
      <c r="L30" s="214"/>
      <c r="M30" s="215"/>
      <c r="N30" s="204"/>
      <c r="O30" s="204"/>
      <c r="P30" s="204"/>
      <c r="Q30" s="204"/>
      <c r="R30" s="204"/>
      <c r="S30" s="739"/>
    </row>
    <row r="31" spans="1:19" ht="15.75" customHeight="1" thickBot="1">
      <c r="A31" s="728">
        <v>964</v>
      </c>
      <c r="B31" s="729"/>
      <c r="C31" s="265" t="s">
        <v>13</v>
      </c>
      <c r="D31" s="266">
        <f>IF(ISNUMBER(D26),SUM(D26:D29),"")</f>
        <v>280</v>
      </c>
      <c r="E31" s="267">
        <f>IF(ISNUMBER(E26),SUM(E26:E29),"")</f>
        <v>124</v>
      </c>
      <c r="F31" s="268">
        <f>IF(ISNUMBER(F26),SUM(F26:F29),"")</f>
        <v>6</v>
      </c>
      <c r="G31" s="269">
        <f>IF(ISNUMBER(G26),SUM(G26:G29),"")</f>
        <v>404</v>
      </c>
      <c r="H31" s="216"/>
      <c r="I31" s="740"/>
      <c r="K31" s="728">
        <v>10871</v>
      </c>
      <c r="L31" s="729"/>
      <c r="M31" s="265" t="s">
        <v>13</v>
      </c>
      <c r="N31" s="266">
        <f>IF(ISNUMBER(N26),SUM(N26:N29),"")</f>
        <v>284</v>
      </c>
      <c r="O31" s="267">
        <f>IF(ISNUMBER(O26),SUM(O26:O29),"")</f>
        <v>113</v>
      </c>
      <c r="P31" s="268">
        <f>IF(ISNUMBER(P26),SUM(P26:P29),"")</f>
        <v>6</v>
      </c>
      <c r="Q31" s="269">
        <f>IF(ISNUMBER(Q26),SUM(Q26:Q29),"")</f>
        <v>397</v>
      </c>
      <c r="R31" s="216"/>
      <c r="S31" s="740"/>
    </row>
    <row r="32" spans="1:19" ht="12.75" customHeight="1" thickTop="1">
      <c r="A32" s="677" t="s">
        <v>151</v>
      </c>
      <c r="B32" s="678"/>
      <c r="C32" s="262">
        <v>1</v>
      </c>
      <c r="D32" s="253">
        <v>127</v>
      </c>
      <c r="E32" s="254">
        <v>34</v>
      </c>
      <c r="F32" s="254">
        <v>7</v>
      </c>
      <c r="G32" s="270">
        <f>IF(ISBLANK(D32),"",D32+E32)</f>
        <v>161</v>
      </c>
      <c r="H32" s="204"/>
      <c r="I32" s="205"/>
      <c r="K32" s="724" t="s">
        <v>291</v>
      </c>
      <c r="L32" s="725"/>
      <c r="M32" s="262">
        <v>2</v>
      </c>
      <c r="N32" s="253">
        <v>119</v>
      </c>
      <c r="O32" s="254">
        <v>54</v>
      </c>
      <c r="P32" s="254">
        <v>1</v>
      </c>
      <c r="Q32" s="270">
        <f>IF(ISBLANK(N32),"",N32+O32)</f>
        <v>173</v>
      </c>
      <c r="R32" s="204"/>
      <c r="S32" s="205"/>
    </row>
    <row r="33" spans="1:19" ht="12.75" customHeight="1">
      <c r="A33" s="675"/>
      <c r="B33" s="676"/>
      <c r="C33" s="261">
        <v>2</v>
      </c>
      <c r="D33" s="251">
        <v>127</v>
      </c>
      <c r="E33" s="252">
        <v>61</v>
      </c>
      <c r="F33" s="252">
        <v>6</v>
      </c>
      <c r="G33" s="264">
        <f>IF(ISBLANK(D33),"",D33+E33)</f>
        <v>188</v>
      </c>
      <c r="H33" s="204"/>
      <c r="I33" s="205"/>
      <c r="K33" s="726"/>
      <c r="L33" s="727"/>
      <c r="M33" s="261">
        <v>1</v>
      </c>
      <c r="N33" s="251">
        <v>127</v>
      </c>
      <c r="O33" s="252">
        <v>53</v>
      </c>
      <c r="P33" s="252">
        <v>2</v>
      </c>
      <c r="Q33" s="264">
        <f>IF(ISBLANK(N33),"",N33+O33)</f>
        <v>180</v>
      </c>
      <c r="R33" s="204"/>
      <c r="S33" s="205"/>
    </row>
    <row r="34" spans="1:19" ht="9.75" customHeight="1">
      <c r="A34" s="677" t="s">
        <v>96</v>
      </c>
      <c r="B34" s="678"/>
      <c r="C34" s="206"/>
      <c r="D34" s="207"/>
      <c r="E34" s="207"/>
      <c r="F34" s="207"/>
      <c r="G34" s="208">
        <f>IF(ISBLANK(D34),"",D34+E34)</f>
      </c>
      <c r="H34" s="204"/>
      <c r="I34" s="209"/>
      <c r="K34" s="724" t="s">
        <v>100</v>
      </c>
      <c r="L34" s="725"/>
      <c r="M34" s="206"/>
      <c r="N34" s="207"/>
      <c r="O34" s="207"/>
      <c r="P34" s="207"/>
      <c r="Q34" s="208">
        <f>IF(ISBLANK(N34),"",N34+O34)</f>
      </c>
      <c r="R34" s="204"/>
      <c r="S34" s="209"/>
    </row>
    <row r="35" spans="1:19" ht="9.75" customHeight="1" thickBot="1">
      <c r="A35" s="675"/>
      <c r="B35" s="676"/>
      <c r="C35" s="210"/>
      <c r="D35" s="211"/>
      <c r="E35" s="211"/>
      <c r="F35" s="211"/>
      <c r="G35" s="217">
        <f>IF(ISBLANK(D35),"",D35+E35)</f>
      </c>
      <c r="H35" s="204"/>
      <c r="I35" s="738">
        <f>IF(ISNUMBER(G37),IF(G37&gt;Q37,2,IF(G37=Q37,1,0)),"")</f>
        <v>0</v>
      </c>
      <c r="K35" s="726"/>
      <c r="L35" s="727"/>
      <c r="M35" s="210"/>
      <c r="N35" s="211"/>
      <c r="O35" s="211"/>
      <c r="P35" s="211"/>
      <c r="Q35" s="217">
        <f>IF(ISBLANK(N35),"",N35+O35)</f>
      </c>
      <c r="R35" s="204"/>
      <c r="S35" s="738">
        <f>IF(ISNUMBER(Q37),IF(G37&lt;Q37,2,IF(G37=Q37,1,0)),"")</f>
        <v>2</v>
      </c>
    </row>
    <row r="36" spans="1:19" ht="9.75" customHeight="1" hidden="1" thickBot="1">
      <c r="A36" s="213" t="s">
        <v>83</v>
      </c>
      <c r="B36" s="214"/>
      <c r="C36" s="215"/>
      <c r="D36" s="204"/>
      <c r="E36" s="204"/>
      <c r="F36" s="204"/>
      <c r="G36" s="204"/>
      <c r="H36" s="204"/>
      <c r="I36" s="739"/>
      <c r="K36" s="213" t="s">
        <v>83</v>
      </c>
      <c r="L36" s="214"/>
      <c r="M36" s="215"/>
      <c r="N36" s="204"/>
      <c r="O36" s="204"/>
      <c r="P36" s="204"/>
      <c r="Q36" s="204"/>
      <c r="R36" s="204"/>
      <c r="S36" s="739"/>
    </row>
    <row r="37" spans="1:19" ht="15.75" customHeight="1" thickBot="1">
      <c r="A37" s="728">
        <v>14920</v>
      </c>
      <c r="B37" s="729"/>
      <c r="C37" s="265" t="s">
        <v>13</v>
      </c>
      <c r="D37" s="266">
        <f>IF(ISNUMBER(D32),SUM(D32:D35),"")</f>
        <v>254</v>
      </c>
      <c r="E37" s="267">
        <f>IF(ISNUMBER(E32),SUM(E32:E35),"")</f>
        <v>95</v>
      </c>
      <c r="F37" s="268">
        <f>IF(ISNUMBER(F32),SUM(F32:F35),"")</f>
        <v>13</v>
      </c>
      <c r="G37" s="269">
        <f>IF(ISNUMBER(G32),SUM(G32:G35),"")</f>
        <v>349</v>
      </c>
      <c r="H37" s="216"/>
      <c r="I37" s="740"/>
      <c r="K37" s="728">
        <v>2725</v>
      </c>
      <c r="L37" s="729"/>
      <c r="M37" s="265" t="s">
        <v>13</v>
      </c>
      <c r="N37" s="266">
        <f>IF(ISNUMBER(N32),SUM(N32:N35),"")</f>
        <v>246</v>
      </c>
      <c r="O37" s="267">
        <f>IF(ISNUMBER(O32),SUM(O32:O35),"")</f>
        <v>107</v>
      </c>
      <c r="P37" s="268">
        <f>IF(ISNUMBER(P32),SUM(P32:P35),"")</f>
        <v>3</v>
      </c>
      <c r="Q37" s="269">
        <f>IF(ISNUMBER(Q32),SUM(Q32:Q35),"")</f>
        <v>353</v>
      </c>
      <c r="R37" s="216"/>
      <c r="S37" s="740"/>
    </row>
    <row r="38" spans="1:19" ht="12.75" customHeight="1" thickTop="1">
      <c r="A38" s="724" t="s">
        <v>143</v>
      </c>
      <c r="B38" s="725"/>
      <c r="C38" s="262">
        <v>1</v>
      </c>
      <c r="D38" s="253">
        <v>135</v>
      </c>
      <c r="E38" s="254">
        <v>77</v>
      </c>
      <c r="F38" s="254">
        <v>1</v>
      </c>
      <c r="G38" s="270">
        <f>IF(ISBLANK(D38),"",D38+E38)</f>
        <v>212</v>
      </c>
      <c r="H38" s="204"/>
      <c r="I38" s="205"/>
      <c r="K38" s="724" t="s">
        <v>287</v>
      </c>
      <c r="L38" s="725"/>
      <c r="M38" s="262">
        <v>2</v>
      </c>
      <c r="N38" s="253">
        <v>145</v>
      </c>
      <c r="O38" s="254">
        <v>45</v>
      </c>
      <c r="P38" s="254">
        <v>9</v>
      </c>
      <c r="Q38" s="270">
        <f>IF(ISBLANK(N38),"",N38+O38)</f>
        <v>190</v>
      </c>
      <c r="R38" s="204"/>
      <c r="S38" s="205"/>
    </row>
    <row r="39" spans="1:19" ht="12.75" customHeight="1">
      <c r="A39" s="726"/>
      <c r="B39" s="727"/>
      <c r="C39" s="261">
        <v>2</v>
      </c>
      <c r="D39" s="251">
        <v>148</v>
      </c>
      <c r="E39" s="252">
        <v>70</v>
      </c>
      <c r="F39" s="252">
        <v>3</v>
      </c>
      <c r="G39" s="264">
        <f>IF(ISBLANK(D39),"",D39+E39)</f>
        <v>218</v>
      </c>
      <c r="H39" s="204"/>
      <c r="I39" s="205"/>
      <c r="K39" s="726"/>
      <c r="L39" s="727"/>
      <c r="M39" s="261">
        <v>1</v>
      </c>
      <c r="N39" s="251">
        <v>146</v>
      </c>
      <c r="O39" s="252">
        <v>53</v>
      </c>
      <c r="P39" s="252">
        <v>4</v>
      </c>
      <c r="Q39" s="264">
        <f>IF(ISBLANK(N39),"",N39+O39)</f>
        <v>199</v>
      </c>
      <c r="R39" s="204"/>
      <c r="S39" s="205"/>
    </row>
    <row r="40" spans="1:19" ht="9.75" customHeight="1">
      <c r="A40" s="724" t="s">
        <v>144</v>
      </c>
      <c r="B40" s="725"/>
      <c r="C40" s="206"/>
      <c r="D40" s="207"/>
      <c r="E40" s="207"/>
      <c r="F40" s="207"/>
      <c r="G40" s="208">
        <f>IF(ISBLANK(D40),"",D40+E40)</f>
      </c>
      <c r="H40" s="204"/>
      <c r="I40" s="209"/>
      <c r="K40" s="724" t="s">
        <v>288</v>
      </c>
      <c r="L40" s="725"/>
      <c r="M40" s="206"/>
      <c r="N40" s="207"/>
      <c r="O40" s="207"/>
      <c r="P40" s="207"/>
      <c r="Q40" s="208">
        <f>IF(ISBLANK(N40),"",N40+O40)</f>
      </c>
      <c r="R40" s="204"/>
      <c r="S40" s="209"/>
    </row>
    <row r="41" spans="1:19" ht="9.75" customHeight="1" thickBot="1">
      <c r="A41" s="726"/>
      <c r="B41" s="727"/>
      <c r="C41" s="210"/>
      <c r="D41" s="211"/>
      <c r="E41" s="211"/>
      <c r="F41" s="211"/>
      <c r="G41" s="217">
        <f>IF(ISBLANK(D41),"",D41+E41)</f>
      </c>
      <c r="H41" s="204"/>
      <c r="I41" s="738">
        <f>IF(ISNUMBER(G43),IF(G43&gt;Q43,2,IF(G43=Q43,1,0)),"")</f>
        <v>2</v>
      </c>
      <c r="K41" s="726"/>
      <c r="L41" s="727"/>
      <c r="M41" s="210"/>
      <c r="N41" s="211"/>
      <c r="O41" s="211"/>
      <c r="P41" s="211"/>
      <c r="Q41" s="217">
        <f>IF(ISBLANK(N41),"",N41+O41)</f>
      </c>
      <c r="R41" s="204"/>
      <c r="S41" s="738">
        <f>IF(ISNUMBER(Q43),IF(G43&lt;Q43,2,IF(G43=Q43,1,0)),"")</f>
        <v>0</v>
      </c>
    </row>
    <row r="42" spans="1:19" ht="9.75" customHeight="1" hidden="1" thickBot="1">
      <c r="A42" s="213" t="s">
        <v>83</v>
      </c>
      <c r="B42" s="214"/>
      <c r="C42" s="215"/>
      <c r="D42" s="204"/>
      <c r="E42" s="204"/>
      <c r="F42" s="204"/>
      <c r="G42" s="204"/>
      <c r="H42" s="204"/>
      <c r="I42" s="739"/>
      <c r="K42" s="213" t="s">
        <v>83</v>
      </c>
      <c r="L42" s="214"/>
      <c r="M42" s="215"/>
      <c r="N42" s="204"/>
      <c r="O42" s="204"/>
      <c r="P42" s="204"/>
      <c r="Q42" s="204"/>
      <c r="R42" s="204"/>
      <c r="S42" s="739"/>
    </row>
    <row r="43" spans="1:19" ht="15.75" customHeight="1" thickBot="1">
      <c r="A43" s="728">
        <v>965</v>
      </c>
      <c r="B43" s="729"/>
      <c r="C43" s="265" t="s">
        <v>13</v>
      </c>
      <c r="D43" s="266">
        <f>IF(ISNUMBER(D38),SUM(D38:D41),"")</f>
        <v>283</v>
      </c>
      <c r="E43" s="267">
        <f>IF(ISNUMBER(E38),SUM(E38:E41),"")</f>
        <v>147</v>
      </c>
      <c r="F43" s="268">
        <f>IF(ISNUMBER(F38),SUM(F38:F41),"")</f>
        <v>4</v>
      </c>
      <c r="G43" s="269">
        <f>IF(ISNUMBER(G38),SUM(G38:G41),"")</f>
        <v>430</v>
      </c>
      <c r="H43" s="216"/>
      <c r="I43" s="740"/>
      <c r="K43" s="728">
        <v>23635</v>
      </c>
      <c r="L43" s="729"/>
      <c r="M43" s="265" t="s">
        <v>13</v>
      </c>
      <c r="N43" s="266">
        <f>IF(ISNUMBER(N38),SUM(N38:N41),"")</f>
        <v>291</v>
      </c>
      <c r="O43" s="267">
        <f>IF(ISNUMBER(O38),SUM(O38:O41),"")</f>
        <v>98</v>
      </c>
      <c r="P43" s="268">
        <f>IF(ISNUMBER(P38),SUM(P38:P41),"")</f>
        <v>13</v>
      </c>
      <c r="Q43" s="269">
        <f>IF(ISNUMBER(Q38),SUM(Q38:Q41),"")</f>
        <v>389</v>
      </c>
      <c r="R43" s="216"/>
      <c r="S43" s="740"/>
    </row>
    <row r="44" ht="4.5" customHeight="1" thickBot="1" thickTop="1"/>
    <row r="45" spans="1:19" ht="19.5" customHeight="1" thickBot="1">
      <c r="A45" s="218"/>
      <c r="B45" s="219"/>
      <c r="C45" s="220" t="s">
        <v>15</v>
      </c>
      <c r="D45" s="273">
        <f>IF(ISNUMBER(D13),SUM(D13,D19,D25,D31,D37,D43),"")</f>
        <v>1692</v>
      </c>
      <c r="E45" s="274">
        <f>IF(ISNUMBER(E13),SUM(E13,E19,E25,E31,E37,E43),"")</f>
        <v>755</v>
      </c>
      <c r="F45" s="275">
        <f>IF(ISNUMBER(F13),SUM(F13,F19,F25,F31,F37,F43),"")</f>
        <v>43</v>
      </c>
      <c r="G45" s="276">
        <f>IF(ISNUMBER(G13),SUM(G13,G19,G25,G31,G37,G43),"")</f>
        <v>2447</v>
      </c>
      <c r="H45" s="221"/>
      <c r="I45" s="271">
        <f>IF(ISNUMBER(G45),IF(G45&gt;Q45,4,IF(G45=Q45,2,0)),"")</f>
        <v>4</v>
      </c>
      <c r="K45" s="218"/>
      <c r="L45" s="219"/>
      <c r="M45" s="220" t="s">
        <v>15</v>
      </c>
      <c r="N45" s="273">
        <f>IF(ISNUMBER(N13),SUM(N13,N19,N25,N31,N37,N43),"")</f>
        <v>1596</v>
      </c>
      <c r="O45" s="274">
        <f>IF(ISNUMBER(O13),SUM(O13,O19,O25,O31,O37,O43),"")</f>
        <v>643</v>
      </c>
      <c r="P45" s="275">
        <f>IF(ISNUMBER(P13),SUM(P13,P19,P25,P31,P37,P43),"")</f>
        <v>52</v>
      </c>
      <c r="Q45" s="276">
        <f>IF(ISNUMBER(Q13),SUM(Q13,Q19,Q25,Q31,Q37,Q43),"")</f>
        <v>2239</v>
      </c>
      <c r="R45" s="221"/>
      <c r="S45" s="271">
        <f>IF(ISNUMBER(Q45),IF(G45&lt;Q45,4,IF(G45=Q45,2,0)),"")</f>
        <v>0</v>
      </c>
    </row>
    <row r="46" ht="4.5" customHeight="1" thickBot="1"/>
    <row r="47" spans="1:19" ht="21.75" customHeight="1" thickBot="1">
      <c r="A47" s="1"/>
      <c r="B47" s="2" t="s">
        <v>29</v>
      </c>
      <c r="C47" s="741"/>
      <c r="D47" s="741"/>
      <c r="E47" s="741"/>
      <c r="G47" s="685" t="s">
        <v>16</v>
      </c>
      <c r="H47" s="686"/>
      <c r="I47" s="272">
        <f>IF(ISNUMBER(I11),SUM(I11,I17,I23,I29,I35,I41,I45),"")</f>
        <v>14</v>
      </c>
      <c r="K47" s="1"/>
      <c r="L47" s="2" t="s">
        <v>29</v>
      </c>
      <c r="M47" s="741"/>
      <c r="N47" s="741"/>
      <c r="O47" s="741"/>
      <c r="Q47" s="685" t="s">
        <v>16</v>
      </c>
      <c r="R47" s="686"/>
      <c r="S47" s="272">
        <f>IF(ISNUMBER(S11),SUM(S11,S17,S23,S29,S35,S41,S45),"")</f>
        <v>2</v>
      </c>
    </row>
    <row r="48" spans="1:19" ht="19.5" customHeight="1">
      <c r="A48" s="1"/>
      <c r="B48" s="2" t="s">
        <v>30</v>
      </c>
      <c r="C48" s="733"/>
      <c r="D48" s="733"/>
      <c r="E48" s="733"/>
      <c r="F48" s="222"/>
      <c r="G48" s="222"/>
      <c r="H48" s="222"/>
      <c r="I48" s="222"/>
      <c r="J48" s="222"/>
      <c r="K48" s="1"/>
      <c r="L48" s="2" t="s">
        <v>30</v>
      </c>
      <c r="M48" s="733"/>
      <c r="N48" s="733"/>
      <c r="O48" s="733"/>
      <c r="P48" s="223"/>
      <c r="Q48" s="203"/>
      <c r="R48" s="203"/>
      <c r="S48" s="203"/>
    </row>
    <row r="49" spans="1:19" ht="20.25" customHeight="1">
      <c r="A49" s="2" t="s">
        <v>31</v>
      </c>
      <c r="B49" s="2" t="s">
        <v>32</v>
      </c>
      <c r="C49" s="735"/>
      <c r="D49" s="735"/>
      <c r="E49" s="735"/>
      <c r="F49" s="735"/>
      <c r="G49" s="735"/>
      <c r="H49" s="735"/>
      <c r="I49" s="2"/>
      <c r="J49" s="2"/>
      <c r="K49" s="2" t="s">
        <v>33</v>
      </c>
      <c r="L49" s="736"/>
      <c r="M49" s="736"/>
      <c r="O49" s="2" t="s">
        <v>30</v>
      </c>
      <c r="P49" s="734"/>
      <c r="Q49" s="734"/>
      <c r="R49" s="734"/>
      <c r="S49" s="734"/>
    </row>
    <row r="50" spans="1:19" ht="9.75" customHeight="1">
      <c r="A50" s="2"/>
      <c r="B50" s="2"/>
      <c r="C50" s="224"/>
      <c r="D50" s="224"/>
      <c r="E50" s="224"/>
      <c r="F50" s="224"/>
      <c r="G50" s="224"/>
      <c r="H50" s="224"/>
      <c r="I50" s="2"/>
      <c r="J50" s="2"/>
      <c r="K50" s="2"/>
      <c r="L50" s="222"/>
      <c r="M50" s="222"/>
      <c r="O50" s="2"/>
      <c r="P50" s="224"/>
      <c r="Q50" s="224"/>
      <c r="R50" s="224"/>
      <c r="S50" s="224"/>
    </row>
    <row r="51" ht="30" customHeight="1">
      <c r="A51" s="225" t="s">
        <v>17</v>
      </c>
    </row>
    <row r="52" spans="2:11" ht="19.5" customHeight="1">
      <c r="B52" s="193" t="s">
        <v>18</v>
      </c>
      <c r="C52" s="759" t="s">
        <v>28</v>
      </c>
      <c r="D52" s="759"/>
      <c r="I52" s="193" t="s">
        <v>19</v>
      </c>
      <c r="J52" s="760">
        <v>19</v>
      </c>
      <c r="K52" s="760"/>
    </row>
    <row r="53" spans="2:19" ht="19.5" customHeight="1">
      <c r="B53" s="193" t="s">
        <v>20</v>
      </c>
      <c r="C53" s="761" t="s">
        <v>57</v>
      </c>
      <c r="D53" s="761"/>
      <c r="I53" s="193" t="s">
        <v>21</v>
      </c>
      <c r="J53" s="737">
        <v>4</v>
      </c>
      <c r="K53" s="737"/>
      <c r="P53" s="193" t="s">
        <v>22</v>
      </c>
      <c r="Q53" s="754">
        <v>42597</v>
      </c>
      <c r="R53" s="755"/>
      <c r="S53" s="755"/>
    </row>
    <row r="54" ht="9.75" customHeight="1"/>
    <row r="55" spans="1:19" ht="15" customHeight="1">
      <c r="A55" s="691" t="s">
        <v>23</v>
      </c>
      <c r="B55" s="709"/>
      <c r="C55" s="709"/>
      <c r="D55" s="709"/>
      <c r="E55" s="709"/>
      <c r="F55" s="709"/>
      <c r="G55" s="709"/>
      <c r="H55" s="709"/>
      <c r="I55" s="709"/>
      <c r="J55" s="709"/>
      <c r="K55" s="709"/>
      <c r="L55" s="709"/>
      <c r="M55" s="709"/>
      <c r="N55" s="709"/>
      <c r="O55" s="709"/>
      <c r="P55" s="709"/>
      <c r="Q55" s="709"/>
      <c r="R55" s="709"/>
      <c r="S55" s="710"/>
    </row>
    <row r="56" spans="1:19" ht="90" customHeight="1">
      <c r="A56" s="756"/>
      <c r="B56" s="757"/>
      <c r="C56" s="757"/>
      <c r="D56" s="757"/>
      <c r="E56" s="757"/>
      <c r="F56" s="757"/>
      <c r="G56" s="757"/>
      <c r="H56" s="757"/>
      <c r="I56" s="757"/>
      <c r="J56" s="757"/>
      <c r="K56" s="757"/>
      <c r="L56" s="757"/>
      <c r="M56" s="757"/>
      <c r="N56" s="757"/>
      <c r="O56" s="757"/>
      <c r="P56" s="757"/>
      <c r="Q56" s="757"/>
      <c r="R56" s="757"/>
      <c r="S56" s="758"/>
    </row>
    <row r="57" spans="1:19" ht="4.5" customHeight="1">
      <c r="A57" s="226"/>
      <c r="B57" s="226"/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</row>
    <row r="58" spans="1:19" ht="15" customHeight="1">
      <c r="A58" s="751" t="s">
        <v>24</v>
      </c>
      <c r="B58" s="752"/>
      <c r="C58" s="752"/>
      <c r="D58" s="752"/>
      <c r="E58" s="752"/>
      <c r="F58" s="752"/>
      <c r="G58" s="752"/>
      <c r="H58" s="752"/>
      <c r="I58" s="752"/>
      <c r="J58" s="752"/>
      <c r="K58" s="752"/>
      <c r="L58" s="752"/>
      <c r="M58" s="752"/>
      <c r="N58" s="752"/>
      <c r="O58" s="752"/>
      <c r="P58" s="752"/>
      <c r="Q58" s="752"/>
      <c r="R58" s="752"/>
      <c r="S58" s="753"/>
    </row>
    <row r="59" spans="1:19" ht="6.75" customHeight="1">
      <c r="A59" s="227"/>
      <c r="B59" s="228"/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29"/>
    </row>
    <row r="60" spans="1:19" ht="18" customHeight="1">
      <c r="A60" s="230" t="s">
        <v>3</v>
      </c>
      <c r="B60" s="228"/>
      <c r="C60" s="228"/>
      <c r="D60" s="228"/>
      <c r="E60" s="228"/>
      <c r="F60" s="228"/>
      <c r="G60" s="228"/>
      <c r="H60" s="228"/>
      <c r="I60" s="228"/>
      <c r="J60" s="228"/>
      <c r="K60" s="231" t="s">
        <v>4</v>
      </c>
      <c r="L60" s="228"/>
      <c r="M60" s="228"/>
      <c r="N60" s="228"/>
      <c r="O60" s="228"/>
      <c r="P60" s="228"/>
      <c r="Q60" s="228"/>
      <c r="R60" s="228"/>
      <c r="S60" s="229"/>
    </row>
    <row r="61" spans="1:19" ht="18" customHeight="1">
      <c r="A61" s="232"/>
      <c r="B61" s="233" t="s">
        <v>34</v>
      </c>
      <c r="C61" s="234"/>
      <c r="D61" s="235"/>
      <c r="E61" s="233" t="s">
        <v>35</v>
      </c>
      <c r="F61" s="234"/>
      <c r="G61" s="234"/>
      <c r="H61" s="234"/>
      <c r="I61" s="235"/>
      <c r="J61" s="228"/>
      <c r="K61" s="236"/>
      <c r="L61" s="233" t="s">
        <v>34</v>
      </c>
      <c r="M61" s="234"/>
      <c r="N61" s="235"/>
      <c r="O61" s="233" t="s">
        <v>35</v>
      </c>
      <c r="P61" s="234"/>
      <c r="Q61" s="234"/>
      <c r="R61" s="234"/>
      <c r="S61" s="237"/>
    </row>
    <row r="62" spans="1:19" ht="18" customHeight="1">
      <c r="A62" s="238" t="s">
        <v>36</v>
      </c>
      <c r="B62" s="239" t="s">
        <v>37</v>
      </c>
      <c r="C62" s="240"/>
      <c r="D62" s="241" t="s">
        <v>38</v>
      </c>
      <c r="E62" s="239" t="s">
        <v>37</v>
      </c>
      <c r="F62" s="242"/>
      <c r="G62" s="242"/>
      <c r="H62" s="243"/>
      <c r="I62" s="241" t="s">
        <v>38</v>
      </c>
      <c r="J62" s="228"/>
      <c r="K62" s="244" t="s">
        <v>36</v>
      </c>
      <c r="L62" s="239" t="s">
        <v>37</v>
      </c>
      <c r="M62" s="240"/>
      <c r="N62" s="241" t="s">
        <v>38</v>
      </c>
      <c r="O62" s="239" t="s">
        <v>37</v>
      </c>
      <c r="P62" s="242"/>
      <c r="Q62" s="242"/>
      <c r="R62" s="243"/>
      <c r="S62" s="245" t="s">
        <v>38</v>
      </c>
    </row>
    <row r="63" spans="1:19" ht="18" customHeight="1">
      <c r="A63" s="255"/>
      <c r="B63" s="730"/>
      <c r="C63" s="731"/>
      <c r="D63" s="256"/>
      <c r="E63" s="730"/>
      <c r="F63" s="732"/>
      <c r="G63" s="732"/>
      <c r="H63" s="731"/>
      <c r="I63" s="256"/>
      <c r="J63" s="257"/>
      <c r="K63" s="258"/>
      <c r="L63" s="730"/>
      <c r="M63" s="731"/>
      <c r="N63" s="256"/>
      <c r="O63" s="730"/>
      <c r="P63" s="732"/>
      <c r="Q63" s="732"/>
      <c r="R63" s="731"/>
      <c r="S63" s="259"/>
    </row>
    <row r="64" spans="1:19" ht="18" customHeight="1">
      <c r="A64" s="255"/>
      <c r="B64" s="730"/>
      <c r="C64" s="731"/>
      <c r="D64" s="256"/>
      <c r="E64" s="730"/>
      <c r="F64" s="732"/>
      <c r="G64" s="732"/>
      <c r="H64" s="731"/>
      <c r="I64" s="256"/>
      <c r="J64" s="257"/>
      <c r="K64" s="258"/>
      <c r="L64" s="730"/>
      <c r="M64" s="731"/>
      <c r="N64" s="256"/>
      <c r="O64" s="730"/>
      <c r="P64" s="732"/>
      <c r="Q64" s="732"/>
      <c r="R64" s="731"/>
      <c r="S64" s="259"/>
    </row>
    <row r="65" spans="1:19" ht="11.25" customHeight="1">
      <c r="A65" s="246"/>
      <c r="B65" s="247"/>
      <c r="C65" s="247"/>
      <c r="D65" s="247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8"/>
    </row>
    <row r="66" spans="1:19" ht="3.75" customHeight="1">
      <c r="A66" s="231"/>
      <c r="B66" s="228"/>
      <c r="C66" s="228"/>
      <c r="D66" s="228"/>
      <c r="E66" s="228"/>
      <c r="F66" s="228"/>
      <c r="G66" s="228"/>
      <c r="H66" s="228"/>
      <c r="I66" s="228"/>
      <c r="J66" s="228"/>
      <c r="K66" s="231"/>
      <c r="L66" s="228"/>
      <c r="M66" s="228"/>
      <c r="N66" s="228"/>
      <c r="O66" s="228"/>
      <c r="P66" s="228"/>
      <c r="Q66" s="228"/>
      <c r="R66" s="228"/>
      <c r="S66" s="228"/>
    </row>
    <row r="67" spans="1:19" ht="19.5" customHeight="1">
      <c r="A67" s="762" t="s">
        <v>25</v>
      </c>
      <c r="B67" s="763"/>
      <c r="C67" s="763"/>
      <c r="D67" s="763"/>
      <c r="E67" s="763"/>
      <c r="F67" s="763"/>
      <c r="G67" s="763"/>
      <c r="H67" s="763"/>
      <c r="I67" s="763"/>
      <c r="J67" s="763"/>
      <c r="K67" s="763"/>
      <c r="L67" s="763"/>
      <c r="M67" s="763"/>
      <c r="N67" s="763"/>
      <c r="O67" s="763"/>
      <c r="P67" s="763"/>
      <c r="Q67" s="763"/>
      <c r="R67" s="763"/>
      <c r="S67" s="764"/>
    </row>
    <row r="68" spans="1:19" ht="90" customHeight="1">
      <c r="A68" s="765"/>
      <c r="B68" s="766"/>
      <c r="C68" s="766"/>
      <c r="D68" s="766"/>
      <c r="E68" s="766"/>
      <c r="F68" s="766"/>
      <c r="G68" s="766"/>
      <c r="H68" s="766"/>
      <c r="I68" s="766"/>
      <c r="J68" s="766"/>
      <c r="K68" s="766"/>
      <c r="L68" s="766"/>
      <c r="M68" s="766"/>
      <c r="N68" s="766"/>
      <c r="O68" s="766"/>
      <c r="P68" s="766"/>
      <c r="Q68" s="766"/>
      <c r="R68" s="766"/>
      <c r="S68" s="767"/>
    </row>
    <row r="69" spans="1:19" ht="4.5" customHeight="1">
      <c r="A69" s="226"/>
      <c r="B69" s="226"/>
      <c r="C69" s="226"/>
      <c r="D69" s="226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226"/>
    </row>
    <row r="70" spans="1:19" ht="15" customHeight="1">
      <c r="A70" s="768" t="s">
        <v>26</v>
      </c>
      <c r="B70" s="769"/>
      <c r="C70" s="769"/>
      <c r="D70" s="769"/>
      <c r="E70" s="769"/>
      <c r="F70" s="769"/>
      <c r="G70" s="769"/>
      <c r="H70" s="769"/>
      <c r="I70" s="769"/>
      <c r="J70" s="769"/>
      <c r="K70" s="769"/>
      <c r="L70" s="769"/>
      <c r="M70" s="769"/>
      <c r="N70" s="769"/>
      <c r="O70" s="769"/>
      <c r="P70" s="769"/>
      <c r="Q70" s="769"/>
      <c r="R70" s="769"/>
      <c r="S70" s="770"/>
    </row>
    <row r="71" spans="1:19" ht="90" customHeight="1">
      <c r="A71" s="756"/>
      <c r="B71" s="757"/>
      <c r="C71" s="757"/>
      <c r="D71" s="757"/>
      <c r="E71" s="757"/>
      <c r="F71" s="757"/>
      <c r="G71" s="757"/>
      <c r="H71" s="757"/>
      <c r="I71" s="757"/>
      <c r="J71" s="757"/>
      <c r="K71" s="757"/>
      <c r="L71" s="757"/>
      <c r="M71" s="757"/>
      <c r="N71" s="757"/>
      <c r="O71" s="757"/>
      <c r="P71" s="757"/>
      <c r="Q71" s="757"/>
      <c r="R71" s="757"/>
      <c r="S71" s="758"/>
    </row>
    <row r="72" spans="1:8" ht="30" customHeight="1">
      <c r="A72" s="717" t="s">
        <v>27</v>
      </c>
      <c r="B72" s="717"/>
      <c r="C72" s="718"/>
      <c r="D72" s="718"/>
      <c r="E72" s="718"/>
      <c r="F72" s="718"/>
      <c r="G72" s="718"/>
      <c r="H72" s="718"/>
    </row>
    <row r="73" spans="11:16" ht="12.75">
      <c r="K73" s="277" t="s">
        <v>40</v>
      </c>
      <c r="L73" s="278" t="s">
        <v>251</v>
      </c>
      <c r="M73" s="279"/>
      <c r="N73" s="279"/>
      <c r="O73" s="278" t="s">
        <v>72</v>
      </c>
      <c r="P73" s="280"/>
    </row>
    <row r="74" spans="11:16" ht="12.75">
      <c r="K74" s="277" t="s">
        <v>42</v>
      </c>
      <c r="L74" s="278" t="s">
        <v>252</v>
      </c>
      <c r="M74" s="279"/>
      <c r="N74" s="279"/>
      <c r="O74" s="278" t="s">
        <v>75</v>
      </c>
      <c r="P74" s="280"/>
    </row>
    <row r="75" spans="11:16" ht="12.75">
      <c r="K75" s="277" t="s">
        <v>28</v>
      </c>
      <c r="L75" s="278" t="s">
        <v>253</v>
      </c>
      <c r="M75" s="279"/>
      <c r="N75" s="279"/>
      <c r="O75" s="278" t="s">
        <v>79</v>
      </c>
      <c r="P75" s="280"/>
    </row>
    <row r="76" spans="11:16" ht="12.75">
      <c r="K76" s="277" t="s">
        <v>43</v>
      </c>
      <c r="L76" s="278" t="s">
        <v>254</v>
      </c>
      <c r="M76" s="279"/>
      <c r="N76" s="279"/>
      <c r="O76" s="278" t="s">
        <v>71</v>
      </c>
      <c r="P76" s="280"/>
    </row>
    <row r="77" spans="11:16" ht="12.75">
      <c r="K77" s="277" t="s">
        <v>41</v>
      </c>
      <c r="L77" s="278" t="s">
        <v>255</v>
      </c>
      <c r="M77" s="279"/>
      <c r="N77" s="279"/>
      <c r="O77" s="278" t="s">
        <v>69</v>
      </c>
      <c r="P77" s="280"/>
    </row>
    <row r="78" spans="11:16" ht="12.75">
      <c r="K78" s="277" t="s">
        <v>44</v>
      </c>
      <c r="L78" s="278" t="s">
        <v>256</v>
      </c>
      <c r="M78" s="279"/>
      <c r="N78" s="279"/>
      <c r="O78" s="278" t="s">
        <v>76</v>
      </c>
      <c r="P78" s="280"/>
    </row>
    <row r="79" spans="11:16" ht="12.75">
      <c r="K79" s="277" t="s">
        <v>45</v>
      </c>
      <c r="L79" s="278" t="s">
        <v>257</v>
      </c>
      <c r="M79" s="279"/>
      <c r="N79" s="279"/>
      <c r="O79" s="278" t="s">
        <v>77</v>
      </c>
      <c r="P79" s="280"/>
    </row>
    <row r="80" spans="11:16" ht="12.75">
      <c r="K80" s="277" t="s">
        <v>46</v>
      </c>
      <c r="L80" s="278" t="s">
        <v>258</v>
      </c>
      <c r="M80" s="279"/>
      <c r="N80" s="279"/>
      <c r="O80" s="278" t="s">
        <v>67</v>
      </c>
      <c r="P80" s="280"/>
    </row>
    <row r="81" spans="11:16" ht="12.75">
      <c r="K81" s="277" t="s">
        <v>47</v>
      </c>
      <c r="L81" s="278" t="s">
        <v>259</v>
      </c>
      <c r="M81" s="279"/>
      <c r="N81" s="279"/>
      <c r="O81" s="278" t="s">
        <v>80</v>
      </c>
      <c r="P81" s="280"/>
    </row>
    <row r="82" spans="11:16" ht="12.75">
      <c r="K82" s="277" t="s">
        <v>48</v>
      </c>
      <c r="L82" s="278" t="s">
        <v>260</v>
      </c>
      <c r="M82" s="279"/>
      <c r="N82" s="279"/>
      <c r="O82" s="278" t="s">
        <v>65</v>
      </c>
      <c r="P82" s="280"/>
    </row>
    <row r="83" spans="11:16" ht="12.75">
      <c r="K83" s="277" t="s">
        <v>49</v>
      </c>
      <c r="L83" s="278" t="s">
        <v>261</v>
      </c>
      <c r="M83" s="279"/>
      <c r="N83" s="279"/>
      <c r="O83" s="278" t="s">
        <v>70</v>
      </c>
      <c r="P83" s="280"/>
    </row>
    <row r="84" spans="11:16" ht="12.75">
      <c r="K84" s="277" t="s">
        <v>50</v>
      </c>
      <c r="L84" s="278" t="s">
        <v>262</v>
      </c>
      <c r="M84" s="279"/>
      <c r="N84" s="279"/>
      <c r="O84" s="278" t="s">
        <v>74</v>
      </c>
      <c r="P84" s="280"/>
    </row>
    <row r="85" spans="11:16" ht="12.75">
      <c r="K85" s="277" t="s">
        <v>51</v>
      </c>
      <c r="L85" s="278" t="s">
        <v>263</v>
      </c>
      <c r="M85" s="279"/>
      <c r="N85" s="279"/>
      <c r="O85" s="278" t="s">
        <v>66</v>
      </c>
      <c r="P85" s="280"/>
    </row>
    <row r="86" spans="11:16" ht="12.75">
      <c r="K86" s="277" t="s">
        <v>52</v>
      </c>
      <c r="L86" s="278" t="s">
        <v>264</v>
      </c>
      <c r="M86" s="279"/>
      <c r="N86" s="279"/>
      <c r="O86" s="278" t="s">
        <v>68</v>
      </c>
      <c r="P86" s="280"/>
    </row>
    <row r="87" spans="11:16" ht="12.75">
      <c r="K87" s="277" t="s">
        <v>53</v>
      </c>
      <c r="L87" s="278"/>
      <c r="M87" s="279"/>
      <c r="N87" s="279"/>
      <c r="O87" s="278" t="s">
        <v>82</v>
      </c>
      <c r="P87" s="280"/>
    </row>
    <row r="88" spans="11:16" ht="12.75">
      <c r="K88" s="277" t="s">
        <v>54</v>
      </c>
      <c r="L88" s="278"/>
      <c r="M88" s="279"/>
      <c r="N88" s="279"/>
      <c r="O88" s="278" t="s">
        <v>73</v>
      </c>
      <c r="P88" s="280"/>
    </row>
    <row r="89" spans="11:16" ht="12.75">
      <c r="K89" s="277" t="s">
        <v>55</v>
      </c>
      <c r="L89" s="226"/>
      <c r="M89" s="226"/>
      <c r="N89" s="226"/>
      <c r="O89" s="278" t="s">
        <v>81</v>
      </c>
      <c r="P89" s="280"/>
    </row>
    <row r="90" spans="11:16" ht="12.75">
      <c r="K90" s="277" t="s">
        <v>56</v>
      </c>
      <c r="L90" s="226"/>
      <c r="M90" s="226"/>
      <c r="N90" s="226"/>
      <c r="O90" s="278" t="s">
        <v>64</v>
      </c>
      <c r="P90" s="280"/>
    </row>
    <row r="91" spans="11:16" ht="12.75">
      <c r="K91" s="277" t="s">
        <v>57</v>
      </c>
      <c r="L91" s="226"/>
      <c r="M91" s="226"/>
      <c r="N91" s="226"/>
      <c r="O91" s="278" t="s">
        <v>266</v>
      </c>
      <c r="P91" s="280"/>
    </row>
    <row r="92" spans="11:16" ht="12.75">
      <c r="K92" s="277" t="s">
        <v>58</v>
      </c>
      <c r="L92" s="226"/>
      <c r="M92" s="226"/>
      <c r="N92" s="226"/>
      <c r="O92" s="278" t="s">
        <v>78</v>
      </c>
      <c r="P92" s="280"/>
    </row>
    <row r="93" spans="11:16" ht="12.75">
      <c r="K93" s="277" t="s">
        <v>59</v>
      </c>
      <c r="L93" s="226"/>
      <c r="M93" s="226"/>
      <c r="N93" s="226"/>
      <c r="O93" s="278" t="s">
        <v>265</v>
      </c>
      <c r="P93" s="280"/>
    </row>
    <row r="94" spans="11:16" ht="12.75">
      <c r="K94" s="277" t="s">
        <v>60</v>
      </c>
      <c r="L94" s="226"/>
      <c r="M94" s="226"/>
      <c r="N94" s="226"/>
      <c r="O94" s="226"/>
      <c r="P94" s="226"/>
    </row>
    <row r="95" spans="11:16" ht="12.75">
      <c r="K95" s="277" t="s">
        <v>61</v>
      </c>
      <c r="L95" s="226"/>
      <c r="M95" s="226"/>
      <c r="N95" s="226"/>
      <c r="O95" s="226"/>
      <c r="P95" s="226"/>
    </row>
    <row r="96" spans="11:16" ht="12.75">
      <c r="K96" s="277" t="s">
        <v>62</v>
      </c>
      <c r="L96" s="226"/>
      <c r="M96" s="226"/>
      <c r="N96" s="226"/>
      <c r="O96" s="226"/>
      <c r="P96" s="226"/>
    </row>
    <row r="97" spans="11:16" ht="12.75">
      <c r="K97" s="277" t="s">
        <v>63</v>
      </c>
      <c r="L97" s="226"/>
      <c r="M97" s="226"/>
      <c r="N97" s="226"/>
      <c r="O97" s="226"/>
      <c r="P97" s="226"/>
    </row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</sheetData>
  <sheetProtection selectLockedCells="1"/>
  <mergeCells count="94">
    <mergeCell ref="M47:O47"/>
    <mergeCell ref="A72:B72"/>
    <mergeCell ref="C72:H72"/>
    <mergeCell ref="A67:S67"/>
    <mergeCell ref="A68:S68"/>
    <mergeCell ref="A70:S70"/>
    <mergeCell ref="A71:S71"/>
    <mergeCell ref="M48:O48"/>
    <mergeCell ref="C49:H49"/>
    <mergeCell ref="L49:M49"/>
    <mergeCell ref="K20:L21"/>
    <mergeCell ref="I35:I37"/>
    <mergeCell ref="Q47:R47"/>
    <mergeCell ref="A58:S58"/>
    <mergeCell ref="Q53:S53"/>
    <mergeCell ref="A55:S55"/>
    <mergeCell ref="A56:S56"/>
    <mergeCell ref="C52:D52"/>
    <mergeCell ref="J52:K52"/>
    <mergeCell ref="C53:D53"/>
    <mergeCell ref="K25:L25"/>
    <mergeCell ref="S11:S13"/>
    <mergeCell ref="S35:S37"/>
    <mergeCell ref="S17:S19"/>
    <mergeCell ref="K26:L27"/>
    <mergeCell ref="K32:L33"/>
    <mergeCell ref="K31:L31"/>
    <mergeCell ref="K34:L35"/>
    <mergeCell ref="K37:L37"/>
    <mergeCell ref="S23:S25"/>
    <mergeCell ref="K16:L17"/>
    <mergeCell ref="K19:L19"/>
    <mergeCell ref="N5:Q5"/>
    <mergeCell ref="K13:L13"/>
    <mergeCell ref="K22:L23"/>
    <mergeCell ref="S41:S43"/>
    <mergeCell ref="S29:S31"/>
    <mergeCell ref="K38:L39"/>
    <mergeCell ref="K43:L43"/>
    <mergeCell ref="K40:L41"/>
    <mergeCell ref="K14:L15"/>
    <mergeCell ref="I11:I13"/>
    <mergeCell ref="L1:N1"/>
    <mergeCell ref="O1:P1"/>
    <mergeCell ref="Q1:S1"/>
    <mergeCell ref="B3:I3"/>
    <mergeCell ref="B1:C2"/>
    <mergeCell ref="D1:I1"/>
    <mergeCell ref="L3:S3"/>
    <mergeCell ref="M5:M6"/>
    <mergeCell ref="D5:G5"/>
    <mergeCell ref="K5:L5"/>
    <mergeCell ref="K6:L6"/>
    <mergeCell ref="K8:L9"/>
    <mergeCell ref="K10:L11"/>
    <mergeCell ref="C5:C6"/>
    <mergeCell ref="A6:B6"/>
    <mergeCell ref="A10:B11"/>
    <mergeCell ref="A5:B5"/>
    <mergeCell ref="I17:I19"/>
    <mergeCell ref="I23:I25"/>
    <mergeCell ref="G47:H47"/>
    <mergeCell ref="C47:E47"/>
    <mergeCell ref="A8:B9"/>
    <mergeCell ref="A14:B15"/>
    <mergeCell ref="A16:B17"/>
    <mergeCell ref="C48:E48"/>
    <mergeCell ref="K28:L29"/>
    <mergeCell ref="I29:I31"/>
    <mergeCell ref="I41:I43"/>
    <mergeCell ref="P49:S49"/>
    <mergeCell ref="B63:C63"/>
    <mergeCell ref="E63:H63"/>
    <mergeCell ref="L63:M63"/>
    <mergeCell ref="O63:R63"/>
    <mergeCell ref="A43:B43"/>
    <mergeCell ref="B64:C64"/>
    <mergeCell ref="E64:H64"/>
    <mergeCell ref="L64:M64"/>
    <mergeCell ref="O64:R64"/>
    <mergeCell ref="J53:K53"/>
    <mergeCell ref="A13:B13"/>
    <mergeCell ref="A22:B23"/>
    <mergeCell ref="A28:B29"/>
    <mergeCell ref="A26:B27"/>
    <mergeCell ref="A20:B21"/>
    <mergeCell ref="A19:B19"/>
    <mergeCell ref="A25:B25"/>
    <mergeCell ref="A40:B41"/>
    <mergeCell ref="A38:B39"/>
    <mergeCell ref="A37:B37"/>
    <mergeCell ref="A34:B35"/>
    <mergeCell ref="A32:B33"/>
    <mergeCell ref="A31:B31"/>
  </mergeCells>
  <conditionalFormatting sqref="A8:B9">
    <cfRule type="containsErrors" priority="24" dxfId="105" stopIfTrue="1">
      <formula>ISERROR(A8)</formula>
    </cfRule>
  </conditionalFormatting>
  <conditionalFormatting sqref="A10:B11">
    <cfRule type="containsErrors" priority="23" dxfId="105" stopIfTrue="1">
      <formula>ISERROR(A10)</formula>
    </cfRule>
  </conditionalFormatting>
  <conditionalFormatting sqref="A14:B15">
    <cfRule type="containsErrors" priority="22" dxfId="105" stopIfTrue="1">
      <formula>ISERROR(A14)</formula>
    </cfRule>
  </conditionalFormatting>
  <conditionalFormatting sqref="A16:B17">
    <cfRule type="containsErrors" priority="21" dxfId="105" stopIfTrue="1">
      <formula>ISERROR(A16)</formula>
    </cfRule>
  </conditionalFormatting>
  <conditionalFormatting sqref="A20:B21">
    <cfRule type="containsErrors" priority="20" dxfId="105" stopIfTrue="1">
      <formula>ISERROR(A20)</formula>
    </cfRule>
  </conditionalFormatting>
  <conditionalFormatting sqref="A22:B23">
    <cfRule type="containsErrors" priority="19" dxfId="105" stopIfTrue="1">
      <formula>ISERROR(A22)</formula>
    </cfRule>
  </conditionalFormatting>
  <conditionalFormatting sqref="A26:B27">
    <cfRule type="containsErrors" priority="18" dxfId="105" stopIfTrue="1">
      <formula>ISERROR(A26)</formula>
    </cfRule>
  </conditionalFormatting>
  <conditionalFormatting sqref="A28:B29">
    <cfRule type="containsErrors" priority="17" dxfId="105" stopIfTrue="1">
      <formula>ISERROR(A28)</formula>
    </cfRule>
  </conditionalFormatting>
  <conditionalFormatting sqref="A32:B33">
    <cfRule type="containsErrors" priority="16" dxfId="105" stopIfTrue="1">
      <formula>ISERROR(A32)</formula>
    </cfRule>
  </conditionalFormatting>
  <conditionalFormatting sqref="A34:B35">
    <cfRule type="containsErrors" priority="15" dxfId="105" stopIfTrue="1">
      <formula>ISERROR(A34)</formula>
    </cfRule>
  </conditionalFormatting>
  <conditionalFormatting sqref="A38:B39">
    <cfRule type="containsErrors" priority="14" dxfId="105" stopIfTrue="1">
      <formula>ISERROR(A38)</formula>
    </cfRule>
  </conditionalFormatting>
  <conditionalFormatting sqref="A40:B41">
    <cfRule type="containsErrors" priority="13" dxfId="105" stopIfTrue="1">
      <formula>ISERROR(A40)</formula>
    </cfRule>
  </conditionalFormatting>
  <conditionalFormatting sqref="K8:L9">
    <cfRule type="containsErrors" priority="12" dxfId="105" stopIfTrue="1">
      <formula>ISERROR(K8)</formula>
    </cfRule>
  </conditionalFormatting>
  <conditionalFormatting sqref="K10:L11">
    <cfRule type="containsErrors" priority="11" dxfId="105" stopIfTrue="1">
      <formula>ISERROR(K10)</formula>
    </cfRule>
  </conditionalFormatting>
  <conditionalFormatting sqref="K14:L15">
    <cfRule type="containsErrors" priority="10" dxfId="105" stopIfTrue="1">
      <formula>ISERROR(K14)</formula>
    </cfRule>
  </conditionalFormatting>
  <conditionalFormatting sqref="K16:L17">
    <cfRule type="containsErrors" priority="9" dxfId="105" stopIfTrue="1">
      <formula>ISERROR(K16)</formula>
    </cfRule>
  </conditionalFormatting>
  <conditionalFormatting sqref="K20:L21">
    <cfRule type="containsErrors" priority="8" dxfId="105" stopIfTrue="1">
      <formula>ISERROR(K20)</formula>
    </cfRule>
  </conditionalFormatting>
  <conditionalFormatting sqref="K22:L23">
    <cfRule type="containsErrors" priority="7" dxfId="105" stopIfTrue="1">
      <formula>ISERROR(K22)</formula>
    </cfRule>
  </conditionalFormatting>
  <conditionalFormatting sqref="K26:L27">
    <cfRule type="containsErrors" priority="6" dxfId="105" stopIfTrue="1">
      <formula>ISERROR(K26)</formula>
    </cfRule>
  </conditionalFormatting>
  <conditionalFormatting sqref="K28:L29">
    <cfRule type="containsErrors" priority="5" dxfId="105" stopIfTrue="1">
      <formula>ISERROR(K28)</formula>
    </cfRule>
  </conditionalFormatting>
  <conditionalFormatting sqref="K32:L33">
    <cfRule type="containsErrors" priority="4" dxfId="105" stopIfTrue="1">
      <formula>ISERROR(K32)</formula>
    </cfRule>
  </conditionalFormatting>
  <conditionalFormatting sqref="K34:L35">
    <cfRule type="containsErrors" priority="3" dxfId="105" stopIfTrue="1">
      <formula>ISERROR(K34)</formula>
    </cfRule>
  </conditionalFormatting>
  <conditionalFormatting sqref="K38:L39">
    <cfRule type="containsErrors" priority="2" dxfId="105" stopIfTrue="1">
      <formula>ISERROR(K38)</formula>
    </cfRule>
  </conditionalFormatting>
  <conditionalFormatting sqref="K40:L41">
    <cfRule type="containsErrors" priority="1" dxfId="105" stopIfTrue="1">
      <formula>ISERROR(K40)</formula>
    </cfRule>
  </conditionalFormatting>
  <dataValidations count="6">
    <dataValidation type="list" allowBlank="1" showInputMessage="1" showErrorMessage="1" prompt="Vyber dráhu" sqref="L1:N1">
      <formula1>$O$73:$O$93</formula1>
    </dataValidation>
    <dataValidation type="list" allowBlank="1" showInputMessage="1" showErrorMessage="1" sqref="B3:I3 L3:S3">
      <formula1>$L$73:$L$88</formula1>
    </dataValidation>
    <dataValidation type="list" allowBlank="1" showInputMessage="1" showErrorMessage="1" prompt="Vyber čas ukončení" sqref="C53:D53">
      <formula1>$K$85:$K$97</formula1>
    </dataValidation>
    <dataValidation type="list" allowBlank="1" showInputMessage="1" showErrorMessage="1" prompt="Vyber čas zahájení" sqref="C52:D52">
      <formula1>$K$73:$K$84</formula1>
    </dataValidation>
    <dataValidation type="whole" allowBlank="1" showInputMessage="1" showErrorMessage="1" errorTitle="Zadej číslo !" error="Pozor, musíš zadat celé číslo." sqref="D63:D64 I63:I64 N63:N64 S63:S64">
      <formula1>0</formula1>
      <formula2>99999</formula2>
    </dataValidation>
    <dataValidation type="whole" allowBlank="1" showInputMessage="1" showErrorMessage="1" sqref="A63:A64 K63:K64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641"/>
  <sheetViews>
    <sheetView zoomScalePageLayoutView="0" workbookViewId="0" topLeftCell="A1">
      <pane xSplit="6" ySplit="2" topLeftCell="G159" activePane="bottomRight" state="frozen"/>
      <selection pane="topLeft" activeCell="A1" sqref="A1"/>
      <selection pane="topRight" activeCell="F1" sqref="F1"/>
      <selection pane="bottomLeft" activeCell="A3" sqref="A3"/>
      <selection pane="bottomRight" activeCell="D176" sqref="D176"/>
    </sheetView>
  </sheetViews>
  <sheetFormatPr defaultColWidth="9.00390625" defaultRowHeight="12.75"/>
  <cols>
    <col min="1" max="1" width="16.00390625" style="13" customWidth="1"/>
    <col min="2" max="2" width="5.875" style="14" hidden="1" customWidth="1"/>
    <col min="3" max="3" width="5.125" style="190" hidden="1" customWidth="1"/>
    <col min="4" max="4" width="23.75390625" style="16" customWidth="1"/>
    <col min="5" max="5" width="11.875" style="17" customWidth="1"/>
    <col min="6" max="6" width="0.2421875" style="18" hidden="1" customWidth="1"/>
    <col min="7" max="7" width="15.75390625" style="15" hidden="1" customWidth="1"/>
    <col min="8" max="8" width="9.75390625" style="19" customWidth="1"/>
    <col min="9" max="9" width="12.875" style="5" customWidth="1"/>
    <col min="10" max="10" width="12.375" style="5" customWidth="1"/>
    <col min="11" max="15" width="13.25390625" style="6" customWidth="1"/>
    <col min="16" max="16" width="39.375" style="6" customWidth="1"/>
    <col min="17" max="17" width="16.375" style="55" customWidth="1"/>
    <col min="18" max="18" width="24.125" style="56" customWidth="1"/>
  </cols>
  <sheetData>
    <row r="1" spans="1:18" ht="12.75">
      <c r="A1" s="5" t="s">
        <v>83</v>
      </c>
      <c r="B1" s="6" t="s">
        <v>84</v>
      </c>
      <c r="C1" s="7" t="s">
        <v>85</v>
      </c>
      <c r="D1" s="8" t="s">
        <v>86</v>
      </c>
      <c r="E1" s="5" t="s">
        <v>87</v>
      </c>
      <c r="F1" s="7" t="s">
        <v>88</v>
      </c>
      <c r="G1" s="7" t="s">
        <v>89</v>
      </c>
      <c r="H1" s="9"/>
      <c r="Q1" s="10"/>
      <c r="R1" s="7"/>
    </row>
    <row r="2" spans="1:18" s="12" customFormat="1" ht="12.75">
      <c r="A2" s="5"/>
      <c r="B2" s="6" t="s">
        <v>90</v>
      </c>
      <c r="C2" s="7"/>
      <c r="D2" s="8" t="s">
        <v>91</v>
      </c>
      <c r="E2" s="5" t="s">
        <v>92</v>
      </c>
      <c r="F2" s="7"/>
      <c r="G2" s="7"/>
      <c r="H2" s="9"/>
      <c r="I2" s="5"/>
      <c r="J2" s="5"/>
      <c r="K2" s="6"/>
      <c r="L2" s="6"/>
      <c r="M2" s="6"/>
      <c r="N2" s="6"/>
      <c r="O2" s="6"/>
      <c r="P2" s="6"/>
      <c r="Q2" s="10"/>
      <c r="R2" s="11"/>
    </row>
    <row r="3" spans="1:26" ht="12.75">
      <c r="A3" s="13" t="s">
        <v>93</v>
      </c>
      <c r="B3" s="14" t="s">
        <v>93</v>
      </c>
      <c r="C3" s="15" t="s">
        <v>93</v>
      </c>
      <c r="D3" s="16" t="s">
        <v>93</v>
      </c>
      <c r="E3" s="17" t="s">
        <v>93</v>
      </c>
      <c r="F3" s="18" t="s">
        <v>94</v>
      </c>
      <c r="Q3" s="10"/>
      <c r="R3" s="20"/>
      <c r="T3" t="s">
        <v>93</v>
      </c>
      <c r="U3" t="s">
        <v>93</v>
      </c>
      <c r="V3" t="s">
        <v>93</v>
      </c>
      <c r="W3" t="s">
        <v>93</v>
      </c>
      <c r="X3" t="s">
        <v>93</v>
      </c>
      <c r="Y3" t="s">
        <v>93</v>
      </c>
      <c r="Z3" t="s">
        <v>93</v>
      </c>
    </row>
    <row r="4" spans="1:26" s="32" customFormat="1" ht="13.5" thickBot="1">
      <c r="A4" s="21">
        <v>0</v>
      </c>
      <c r="B4" s="22" t="s">
        <v>93</v>
      </c>
      <c r="C4" s="23" t="s">
        <v>93</v>
      </c>
      <c r="D4" s="24" t="s">
        <v>93</v>
      </c>
      <c r="E4" s="25" t="s">
        <v>93</v>
      </c>
      <c r="F4" s="26" t="s">
        <v>93</v>
      </c>
      <c r="G4" s="23"/>
      <c r="H4" s="27"/>
      <c r="I4" s="28"/>
      <c r="J4" s="28"/>
      <c r="K4" s="29"/>
      <c r="L4" s="29"/>
      <c r="M4" s="29"/>
      <c r="N4" s="29"/>
      <c r="O4" s="29"/>
      <c r="P4" s="29"/>
      <c r="Q4" s="30"/>
      <c r="R4" s="31"/>
      <c r="T4" s="32" t="s">
        <v>93</v>
      </c>
      <c r="U4" s="32" t="s">
        <v>93</v>
      </c>
      <c r="V4" s="32" t="s">
        <v>93</v>
      </c>
      <c r="W4" s="32" t="s">
        <v>93</v>
      </c>
      <c r="X4" s="32" t="s">
        <v>93</v>
      </c>
      <c r="Y4" s="32" t="s">
        <v>93</v>
      </c>
      <c r="Z4" s="32" t="s">
        <v>93</v>
      </c>
    </row>
    <row r="5" spans="1:25" s="45" customFormat="1" ht="15.75">
      <c r="A5" s="33">
        <v>1</v>
      </c>
      <c r="B5" s="34"/>
      <c r="C5" s="35">
        <v>0</v>
      </c>
      <c r="D5" s="36" t="s">
        <v>123</v>
      </c>
      <c r="E5" s="37"/>
      <c r="F5" s="38" t="str">
        <f aca="true" t="shared" si="0" ref="F5:F68">CONCATENATE(D5," ",E5)</f>
        <v>Kobylisy B </v>
      </c>
      <c r="G5" s="39" t="str">
        <f aca="true" t="shared" si="1" ref="G5:G68">CONCATENATE(B5,"/",C5)</f>
        <v>/0</v>
      </c>
      <c r="H5" s="40"/>
      <c r="I5" s="41"/>
      <c r="J5" s="41"/>
      <c r="K5" s="42"/>
      <c r="L5" s="42"/>
      <c r="M5" s="42"/>
      <c r="N5" s="42"/>
      <c r="O5" s="42"/>
      <c r="P5" s="42"/>
      <c r="Q5" s="43"/>
      <c r="R5" s="44"/>
      <c r="T5" s="46"/>
      <c r="U5" s="46"/>
      <c r="V5" s="46"/>
      <c r="W5" s="46"/>
      <c r="X5" s="46"/>
      <c r="Y5" s="46"/>
    </row>
    <row r="6" spans="1:25" ht="12.75">
      <c r="A6" s="13">
        <v>20443</v>
      </c>
      <c r="B6" s="47"/>
      <c r="C6" s="48">
        <v>1</v>
      </c>
      <c r="D6" s="49" t="s">
        <v>124</v>
      </c>
      <c r="E6" s="50" t="s">
        <v>113</v>
      </c>
      <c r="F6" s="38" t="str">
        <f t="shared" si="0"/>
        <v>Kovač Marian</v>
      </c>
      <c r="G6" s="51" t="str">
        <f t="shared" si="1"/>
        <v>/1</v>
      </c>
      <c r="H6" s="52"/>
      <c r="I6" s="53"/>
      <c r="J6" s="53"/>
      <c r="K6" s="54"/>
      <c r="L6" s="54"/>
      <c r="M6" s="54"/>
      <c r="N6" s="54"/>
      <c r="O6" s="54"/>
      <c r="P6" s="54"/>
      <c r="T6" s="4"/>
      <c r="U6" s="4"/>
      <c r="V6" s="4"/>
      <c r="W6" s="4"/>
      <c r="X6" s="4"/>
      <c r="Y6" s="4"/>
    </row>
    <row r="7" spans="1:25" s="45" customFormat="1" ht="12.75">
      <c r="A7" s="57">
        <v>841</v>
      </c>
      <c r="B7" s="58"/>
      <c r="C7" s="59"/>
      <c r="D7" s="60" t="s">
        <v>125</v>
      </c>
      <c r="E7" s="61" t="s">
        <v>114</v>
      </c>
      <c r="F7" s="62" t="str">
        <f t="shared" si="0"/>
        <v>Vojtíšek Vojtěch</v>
      </c>
      <c r="G7" s="39" t="str">
        <f t="shared" si="1"/>
        <v>/</v>
      </c>
      <c r="H7" s="40"/>
      <c r="I7" s="41"/>
      <c r="J7" s="41"/>
      <c r="K7" s="42"/>
      <c r="L7" s="42"/>
      <c r="M7" s="42"/>
      <c r="N7" s="42"/>
      <c r="O7" s="42"/>
      <c r="P7" s="42"/>
      <c r="Q7" s="43"/>
      <c r="R7" s="44"/>
      <c r="T7" s="46"/>
      <c r="U7" s="46"/>
      <c r="V7" s="46"/>
      <c r="W7" s="46"/>
      <c r="X7" s="46"/>
      <c r="Y7" s="46"/>
    </row>
    <row r="8" spans="1:25" ht="12.75">
      <c r="A8" s="13">
        <v>808</v>
      </c>
      <c r="B8" s="47"/>
      <c r="C8" s="48"/>
      <c r="D8" s="49" t="s">
        <v>126</v>
      </c>
      <c r="E8" s="50" t="s">
        <v>111</v>
      </c>
      <c r="F8" s="38" t="str">
        <f t="shared" si="0"/>
        <v>Císař Václav</v>
      </c>
      <c r="G8" s="51" t="str">
        <f t="shared" si="1"/>
        <v>/</v>
      </c>
      <c r="H8" s="52"/>
      <c r="I8" s="53"/>
      <c r="J8" s="53"/>
      <c r="K8" s="54"/>
      <c r="L8" s="54"/>
      <c r="M8" s="54"/>
      <c r="N8" s="54"/>
      <c r="O8" s="54"/>
      <c r="P8" s="54"/>
      <c r="T8" s="4"/>
      <c r="U8" s="4"/>
      <c r="V8" s="4"/>
      <c r="W8" s="4"/>
      <c r="X8" s="4"/>
      <c r="Y8" s="4"/>
    </row>
    <row r="9" spans="1:25" s="45" customFormat="1" ht="12.75">
      <c r="A9" s="57">
        <v>807</v>
      </c>
      <c r="B9" s="58"/>
      <c r="C9" s="59"/>
      <c r="D9" s="60" t="s">
        <v>126</v>
      </c>
      <c r="E9" s="61" t="s">
        <v>102</v>
      </c>
      <c r="F9" s="62" t="str">
        <f t="shared" si="0"/>
        <v>Císař Josef</v>
      </c>
      <c r="G9" s="39" t="str">
        <f t="shared" si="1"/>
        <v>/</v>
      </c>
      <c r="H9" s="40"/>
      <c r="I9" s="41"/>
      <c r="J9" s="41"/>
      <c r="K9" s="42"/>
      <c r="L9" s="42"/>
      <c r="M9" s="42"/>
      <c r="N9" s="42"/>
      <c r="O9" s="42"/>
      <c r="P9" s="42"/>
      <c r="Q9" s="43"/>
      <c r="R9" s="44"/>
      <c r="T9" s="46"/>
      <c r="U9" s="46"/>
      <c r="V9" s="46"/>
      <c r="W9" s="46"/>
      <c r="X9" s="46"/>
      <c r="Y9" s="46"/>
    </row>
    <row r="10" spans="1:25" ht="12.75">
      <c r="A10" s="13">
        <v>819</v>
      </c>
      <c r="B10" s="47"/>
      <c r="C10" s="48"/>
      <c r="D10" s="49" t="s">
        <v>127</v>
      </c>
      <c r="E10" s="50" t="s">
        <v>97</v>
      </c>
      <c r="F10" s="38" t="str">
        <f t="shared" si="0"/>
        <v>Krčma Jaroslav</v>
      </c>
      <c r="G10" s="51" t="str">
        <f t="shared" si="1"/>
        <v>/</v>
      </c>
      <c r="H10" s="52"/>
      <c r="I10" s="53"/>
      <c r="J10" s="53"/>
      <c r="K10" s="54"/>
      <c r="L10" s="54"/>
      <c r="M10" s="54"/>
      <c r="N10" s="54"/>
      <c r="O10" s="54"/>
      <c r="P10" s="54"/>
      <c r="T10" s="4"/>
      <c r="U10" s="4"/>
      <c r="V10" s="4"/>
      <c r="W10" s="4"/>
      <c r="X10" s="4"/>
      <c r="Y10" s="4"/>
    </row>
    <row r="11" spans="1:30" s="45" customFormat="1" ht="12.75">
      <c r="A11" s="57">
        <v>868</v>
      </c>
      <c r="B11" s="58"/>
      <c r="C11" s="59"/>
      <c r="D11" s="60" t="s">
        <v>128</v>
      </c>
      <c r="E11" s="61" t="s">
        <v>118</v>
      </c>
      <c r="F11" s="62" t="str">
        <f t="shared" si="0"/>
        <v>Kliment Michal</v>
      </c>
      <c r="G11" s="39" t="str">
        <f t="shared" si="1"/>
        <v>/</v>
      </c>
      <c r="H11" s="40"/>
      <c r="I11" s="41"/>
      <c r="J11" s="41"/>
      <c r="K11" s="42"/>
      <c r="L11" s="42"/>
      <c r="M11" s="42"/>
      <c r="N11" s="42"/>
      <c r="O11" s="42"/>
      <c r="P11" s="42"/>
      <c r="Q11" s="43"/>
      <c r="R11" s="44"/>
      <c r="T11" s="46"/>
      <c r="U11" s="46"/>
      <c r="V11" s="46"/>
      <c r="W11" s="46"/>
      <c r="X11" s="46"/>
      <c r="Y11" s="46"/>
      <c r="AB11" s="63" t="s">
        <v>98</v>
      </c>
      <c r="AC11" s="63" t="s">
        <v>98</v>
      </c>
      <c r="AD11" s="63" t="s">
        <v>98</v>
      </c>
    </row>
    <row r="12" spans="1:25" ht="12.75">
      <c r="A12" s="13">
        <v>22375</v>
      </c>
      <c r="B12" s="47"/>
      <c r="C12" s="48"/>
      <c r="D12" s="49" t="s">
        <v>129</v>
      </c>
      <c r="E12" s="50" t="s">
        <v>108</v>
      </c>
      <c r="F12" s="38" t="str">
        <f t="shared" si="0"/>
        <v>Fůra Zdeněk</v>
      </c>
      <c r="G12" s="51" t="str">
        <f t="shared" si="1"/>
        <v>/</v>
      </c>
      <c r="H12" s="52"/>
      <c r="I12" s="53"/>
      <c r="J12" s="53"/>
      <c r="K12" s="54"/>
      <c r="L12" s="54"/>
      <c r="M12" s="54"/>
      <c r="N12" s="54"/>
      <c r="O12" s="54"/>
      <c r="P12" s="54"/>
      <c r="T12" s="4"/>
      <c r="U12" s="4"/>
      <c r="V12" s="4"/>
      <c r="W12" s="4"/>
      <c r="X12" s="4"/>
      <c r="Y12" s="4"/>
    </row>
    <row r="13" spans="1:25" s="45" customFormat="1" ht="12.75">
      <c r="A13" s="57">
        <v>0</v>
      </c>
      <c r="B13" s="58"/>
      <c r="C13" s="59"/>
      <c r="D13" s="60"/>
      <c r="E13" s="61"/>
      <c r="F13" s="62" t="str">
        <f t="shared" si="0"/>
        <v> </v>
      </c>
      <c r="G13" s="39" t="str">
        <f t="shared" si="1"/>
        <v>/</v>
      </c>
      <c r="H13" s="40"/>
      <c r="I13" s="41"/>
      <c r="J13" s="41"/>
      <c r="K13" s="42"/>
      <c r="L13" s="42"/>
      <c r="M13" s="42"/>
      <c r="N13" s="42"/>
      <c r="O13" s="42"/>
      <c r="P13" s="42"/>
      <c r="Q13" s="43"/>
      <c r="R13" s="44"/>
      <c r="T13" s="46"/>
      <c r="U13" s="46"/>
      <c r="V13" s="46"/>
      <c r="W13" s="46"/>
      <c r="X13" s="46"/>
      <c r="Y13" s="46"/>
    </row>
    <row r="14" spans="1:25" ht="12.75">
      <c r="A14" s="64">
        <v>0</v>
      </c>
      <c r="B14" s="47"/>
      <c r="C14" s="48"/>
      <c r="D14" s="65"/>
      <c r="E14" s="50"/>
      <c r="F14" s="38" t="str">
        <f t="shared" si="0"/>
        <v> </v>
      </c>
      <c r="G14" s="51" t="str">
        <f t="shared" si="1"/>
        <v>/</v>
      </c>
      <c r="H14" s="52"/>
      <c r="I14" s="53"/>
      <c r="J14" s="53"/>
      <c r="K14" s="54"/>
      <c r="L14" s="54"/>
      <c r="M14" s="54"/>
      <c r="N14" s="54"/>
      <c r="O14" s="54"/>
      <c r="P14" s="54"/>
      <c r="T14" s="4"/>
      <c r="U14" s="4"/>
      <c r="V14" s="4"/>
      <c r="W14" s="4"/>
      <c r="X14" s="4"/>
      <c r="Y14" s="4"/>
    </row>
    <row r="15" spans="1:25" s="45" customFormat="1" ht="12.75">
      <c r="A15" s="57">
        <v>0</v>
      </c>
      <c r="B15" s="58"/>
      <c r="C15" s="59">
        <v>1</v>
      </c>
      <c r="D15" s="60" t="s">
        <v>101</v>
      </c>
      <c r="E15" s="61"/>
      <c r="F15" s="62" t="str">
        <f t="shared" si="0"/>
        <v>žž </v>
      </c>
      <c r="G15" s="39" t="str">
        <f t="shared" si="1"/>
        <v>/1</v>
      </c>
      <c r="H15" s="40"/>
      <c r="I15" s="66"/>
      <c r="J15" s="41"/>
      <c r="K15" s="42"/>
      <c r="L15" s="42"/>
      <c r="M15" s="42"/>
      <c r="N15" s="42"/>
      <c r="O15" s="42"/>
      <c r="P15" s="42"/>
      <c r="Q15" s="43"/>
      <c r="R15" s="44"/>
      <c r="T15" s="46"/>
      <c r="U15" s="46"/>
      <c r="V15" s="46"/>
      <c r="W15" s="46"/>
      <c r="X15" s="46"/>
      <c r="Y15" s="46"/>
    </row>
    <row r="16" spans="1:25" ht="12.75">
      <c r="A16" s="13">
        <v>0</v>
      </c>
      <c r="B16" s="47"/>
      <c r="C16" s="48">
        <v>1</v>
      </c>
      <c r="D16" s="49" t="s">
        <v>101</v>
      </c>
      <c r="E16" s="50"/>
      <c r="F16" s="38" t="str">
        <f t="shared" si="0"/>
        <v>žž </v>
      </c>
      <c r="G16" s="51" t="str">
        <f t="shared" si="1"/>
        <v>/1</v>
      </c>
      <c r="H16" s="52"/>
      <c r="I16" s="53"/>
      <c r="J16" s="53"/>
      <c r="K16" s="54"/>
      <c r="L16" s="54"/>
      <c r="M16" s="54"/>
      <c r="N16" s="54"/>
      <c r="O16" s="54"/>
      <c r="P16" s="54"/>
      <c r="T16" s="4"/>
      <c r="U16" s="4"/>
      <c r="V16" s="4"/>
      <c r="W16" s="4"/>
      <c r="X16" s="4"/>
      <c r="Y16" s="4"/>
    </row>
    <row r="17" spans="1:25" s="45" customFormat="1" ht="12.75">
      <c r="A17" s="57">
        <v>0</v>
      </c>
      <c r="B17" s="58"/>
      <c r="C17" s="59">
        <v>1</v>
      </c>
      <c r="D17" s="60" t="s">
        <v>101</v>
      </c>
      <c r="E17" s="61"/>
      <c r="F17" s="62" t="str">
        <f t="shared" si="0"/>
        <v>žž </v>
      </c>
      <c r="G17" s="39" t="str">
        <f t="shared" si="1"/>
        <v>/1</v>
      </c>
      <c r="H17" s="40"/>
      <c r="I17" s="41"/>
      <c r="J17" s="41"/>
      <c r="K17" s="42"/>
      <c r="L17" s="42"/>
      <c r="M17" s="42"/>
      <c r="N17" s="42"/>
      <c r="O17" s="42"/>
      <c r="P17" s="42"/>
      <c r="Q17" s="43"/>
      <c r="R17" s="44"/>
      <c r="T17" s="46"/>
      <c r="U17" s="46"/>
      <c r="V17" s="46"/>
      <c r="W17" s="46"/>
      <c r="X17" s="46"/>
      <c r="Y17" s="46"/>
    </row>
    <row r="18" spans="1:25" ht="12.75">
      <c r="A18" s="13">
        <v>0</v>
      </c>
      <c r="B18" s="47"/>
      <c r="C18" s="48">
        <v>1</v>
      </c>
      <c r="D18" s="67" t="s">
        <v>101</v>
      </c>
      <c r="E18" s="50"/>
      <c r="F18" s="38" t="str">
        <f t="shared" si="0"/>
        <v>žž </v>
      </c>
      <c r="G18" s="51" t="str">
        <f t="shared" si="1"/>
        <v>/1</v>
      </c>
      <c r="H18" s="52"/>
      <c r="I18" s="53"/>
      <c r="J18" s="53"/>
      <c r="K18" s="54"/>
      <c r="L18" s="54"/>
      <c r="M18" s="54"/>
      <c r="N18" s="54"/>
      <c r="O18" s="54"/>
      <c r="P18" s="54"/>
      <c r="T18" s="4"/>
      <c r="U18" s="4"/>
      <c r="V18" s="4"/>
      <c r="W18" s="4"/>
      <c r="X18" s="4"/>
      <c r="Y18" s="4"/>
    </row>
    <row r="19" spans="1:25" s="45" customFormat="1" ht="12.75">
      <c r="A19" s="57">
        <v>0</v>
      </c>
      <c r="B19" s="58"/>
      <c r="C19" s="59">
        <v>1</v>
      </c>
      <c r="D19" s="60" t="s">
        <v>101</v>
      </c>
      <c r="E19" s="61"/>
      <c r="F19" s="62" t="str">
        <f t="shared" si="0"/>
        <v>žž </v>
      </c>
      <c r="G19" s="39" t="str">
        <f t="shared" si="1"/>
        <v>/1</v>
      </c>
      <c r="H19" s="40"/>
      <c r="I19" s="41"/>
      <c r="J19" s="41"/>
      <c r="K19" s="42"/>
      <c r="L19" s="42"/>
      <c r="M19" s="42"/>
      <c r="N19" s="42"/>
      <c r="O19" s="42"/>
      <c r="P19" s="42"/>
      <c r="Q19" s="43"/>
      <c r="R19" s="44"/>
      <c r="T19" s="46"/>
      <c r="U19" s="46"/>
      <c r="V19" s="46"/>
      <c r="W19" s="46"/>
      <c r="X19" s="46"/>
      <c r="Y19" s="46"/>
    </row>
    <row r="20" spans="1:25" ht="12.75">
      <c r="A20" s="13">
        <v>0</v>
      </c>
      <c r="B20" s="47"/>
      <c r="C20" s="48">
        <v>1</v>
      </c>
      <c r="D20" s="67" t="s">
        <v>101</v>
      </c>
      <c r="E20" s="50"/>
      <c r="F20" s="38" t="str">
        <f t="shared" si="0"/>
        <v>žž </v>
      </c>
      <c r="G20" s="51" t="str">
        <f t="shared" si="1"/>
        <v>/1</v>
      </c>
      <c r="H20" s="52"/>
      <c r="I20" s="53"/>
      <c r="J20" s="53"/>
      <c r="K20" s="54"/>
      <c r="L20" s="54"/>
      <c r="M20" s="54"/>
      <c r="N20" s="54"/>
      <c r="O20" s="54"/>
      <c r="P20" s="54"/>
      <c r="T20" s="4"/>
      <c r="U20" s="4"/>
      <c r="V20" s="4"/>
      <c r="W20" s="4"/>
      <c r="X20" s="4"/>
      <c r="Y20" s="4"/>
    </row>
    <row r="21" spans="1:25" s="45" customFormat="1" ht="12.75">
      <c r="A21" s="57">
        <v>0</v>
      </c>
      <c r="B21" s="58"/>
      <c r="C21" s="59">
        <v>1</v>
      </c>
      <c r="D21" s="68" t="s">
        <v>101</v>
      </c>
      <c r="E21" s="61"/>
      <c r="F21" s="62" t="str">
        <f t="shared" si="0"/>
        <v>žž </v>
      </c>
      <c r="G21" s="39" t="str">
        <f t="shared" si="1"/>
        <v>/1</v>
      </c>
      <c r="H21" s="40"/>
      <c r="I21" s="41"/>
      <c r="J21" s="41"/>
      <c r="K21" s="42"/>
      <c r="L21" s="42"/>
      <c r="M21" s="42"/>
      <c r="N21" s="42"/>
      <c r="O21" s="42"/>
      <c r="P21" s="42"/>
      <c r="Q21" s="43"/>
      <c r="R21" s="44"/>
      <c r="T21" s="46"/>
      <c r="U21" s="46"/>
      <c r="V21" s="46"/>
      <c r="W21" s="46"/>
      <c r="X21" s="46"/>
      <c r="Y21" s="46"/>
    </row>
    <row r="22" spans="1:25" ht="15.75">
      <c r="A22" s="33">
        <v>2</v>
      </c>
      <c r="B22" s="34"/>
      <c r="C22" s="35"/>
      <c r="D22" s="69" t="s">
        <v>130</v>
      </c>
      <c r="E22" s="37"/>
      <c r="F22" s="38" t="str">
        <f t="shared" si="0"/>
        <v>Kobylisy C </v>
      </c>
      <c r="G22" s="51" t="str">
        <f t="shared" si="1"/>
        <v>/</v>
      </c>
      <c r="H22" s="52"/>
      <c r="I22" s="53"/>
      <c r="J22" s="53"/>
      <c r="K22" s="54"/>
      <c r="L22" s="54"/>
      <c r="M22" s="54"/>
      <c r="N22" s="54"/>
      <c r="O22" s="54"/>
      <c r="P22" s="54"/>
      <c r="T22" s="4"/>
      <c r="U22" s="4"/>
      <c r="V22" s="4"/>
      <c r="W22" s="4"/>
      <c r="X22" s="4"/>
      <c r="Y22" s="4"/>
    </row>
    <row r="23" spans="1:25" s="45" customFormat="1" ht="12.75">
      <c r="A23" s="57">
        <v>5078</v>
      </c>
      <c r="B23" s="58"/>
      <c r="C23" s="59">
        <v>1</v>
      </c>
      <c r="D23" s="68" t="s">
        <v>131</v>
      </c>
      <c r="E23" s="61" t="s">
        <v>106</v>
      </c>
      <c r="F23" s="62" t="str">
        <f t="shared" si="0"/>
        <v>Dúška Pavel</v>
      </c>
      <c r="G23" s="39" t="str">
        <f t="shared" si="1"/>
        <v>/1</v>
      </c>
      <c r="H23" s="40"/>
      <c r="I23" s="41"/>
      <c r="J23" s="41"/>
      <c r="K23" s="42"/>
      <c r="L23" s="42"/>
      <c r="M23" s="42"/>
      <c r="N23" s="42"/>
      <c r="O23" s="42"/>
      <c r="P23" s="42"/>
      <c r="Q23" s="43"/>
      <c r="R23" s="44"/>
      <c r="T23" s="46"/>
      <c r="U23" s="46"/>
      <c r="V23" s="46"/>
      <c r="W23" s="46"/>
      <c r="X23" s="46"/>
      <c r="Y23" s="46"/>
    </row>
    <row r="24" spans="1:25" s="32" customFormat="1" ht="13.5" thickBot="1">
      <c r="A24" s="21">
        <v>761</v>
      </c>
      <c r="B24" s="70"/>
      <c r="C24" s="71">
        <v>1</v>
      </c>
      <c r="D24" s="72" t="s">
        <v>132</v>
      </c>
      <c r="E24" s="73" t="s">
        <v>133</v>
      </c>
      <c r="F24" s="74" t="str">
        <f t="shared" si="0"/>
        <v>Krupička Bohuslav</v>
      </c>
      <c r="G24" s="75" t="str">
        <f t="shared" si="1"/>
        <v>/1</v>
      </c>
      <c r="H24" s="76"/>
      <c r="I24" s="77"/>
      <c r="J24" s="77"/>
      <c r="K24" s="78"/>
      <c r="L24" s="78"/>
      <c r="M24" s="78"/>
      <c r="N24" s="78"/>
      <c r="O24" s="78"/>
      <c r="P24" s="78"/>
      <c r="Q24" s="79"/>
      <c r="R24" s="80"/>
      <c r="T24" s="81"/>
      <c r="U24" s="81"/>
      <c r="V24" s="81"/>
      <c r="W24" s="81"/>
      <c r="X24" s="81"/>
      <c r="Y24" s="81"/>
    </row>
    <row r="25" spans="1:25" s="45" customFormat="1" ht="12.75">
      <c r="A25" s="57">
        <v>14467</v>
      </c>
      <c r="B25" s="82"/>
      <c r="C25" s="83">
        <v>1</v>
      </c>
      <c r="D25" s="84" t="s">
        <v>134</v>
      </c>
      <c r="E25" s="61" t="s">
        <v>118</v>
      </c>
      <c r="F25" s="62" t="str">
        <f t="shared" si="0"/>
        <v>Matyska Michal</v>
      </c>
      <c r="G25" s="39" t="str">
        <f t="shared" si="1"/>
        <v>/1</v>
      </c>
      <c r="H25" s="40"/>
      <c r="I25" s="41"/>
      <c r="J25" s="41"/>
      <c r="K25" s="42"/>
      <c r="L25" s="42"/>
      <c r="M25" s="42"/>
      <c r="N25" s="42"/>
      <c r="O25" s="42"/>
      <c r="P25" s="42"/>
      <c r="Q25" s="43"/>
      <c r="R25" s="44"/>
      <c r="T25" s="46"/>
      <c r="U25" s="46"/>
      <c r="V25" s="46"/>
      <c r="W25" s="46"/>
      <c r="X25" s="46"/>
      <c r="Y25" s="46"/>
    </row>
    <row r="26" spans="1:25" ht="12.75">
      <c r="A26" s="13">
        <v>9715</v>
      </c>
      <c r="B26" s="47"/>
      <c r="C26" s="48">
        <v>1</v>
      </c>
      <c r="D26" s="49" t="s">
        <v>135</v>
      </c>
      <c r="E26" s="50" t="s">
        <v>133</v>
      </c>
      <c r="F26" s="38" t="str">
        <f t="shared" si="0"/>
        <v>Přibyl Bohuslav</v>
      </c>
      <c r="G26" s="51" t="str">
        <f t="shared" si="1"/>
        <v>/1</v>
      </c>
      <c r="H26" s="52"/>
      <c r="I26" s="53"/>
      <c r="J26" s="53"/>
      <c r="K26" s="54"/>
      <c r="L26" s="54"/>
      <c r="M26" s="54"/>
      <c r="N26" s="54"/>
      <c r="O26" s="54"/>
      <c r="P26" s="54"/>
      <c r="T26" s="4"/>
      <c r="U26" s="4"/>
      <c r="V26" s="4"/>
      <c r="W26" s="4"/>
      <c r="X26" s="4"/>
      <c r="Y26" s="4"/>
    </row>
    <row r="27" spans="1:25" s="45" customFormat="1" ht="12.75">
      <c r="A27" s="57">
        <v>762</v>
      </c>
      <c r="B27" s="58"/>
      <c r="C27" s="59">
        <v>1</v>
      </c>
      <c r="D27" s="60" t="s">
        <v>136</v>
      </c>
      <c r="E27" s="61" t="s">
        <v>103</v>
      </c>
      <c r="F27" s="62" t="str">
        <f t="shared" si="0"/>
        <v>Nowaková Anna</v>
      </c>
      <c r="G27" s="39" t="str">
        <f t="shared" si="1"/>
        <v>/1</v>
      </c>
      <c r="H27" s="40"/>
      <c r="I27" s="41"/>
      <c r="J27" s="41"/>
      <c r="K27" s="42"/>
      <c r="L27" s="42"/>
      <c r="M27" s="42"/>
      <c r="N27" s="42"/>
      <c r="O27" s="42"/>
      <c r="P27" s="42"/>
      <c r="Q27" s="43"/>
      <c r="R27" s="44"/>
      <c r="T27" s="46"/>
      <c r="U27" s="46"/>
      <c r="V27" s="46"/>
      <c r="W27" s="46"/>
      <c r="X27" s="46"/>
      <c r="Y27" s="46"/>
    </row>
    <row r="28" spans="1:25" ht="12.75">
      <c r="A28" s="13">
        <v>743</v>
      </c>
      <c r="B28" s="47"/>
      <c r="C28" s="48">
        <v>1</v>
      </c>
      <c r="D28" s="49" t="s">
        <v>137</v>
      </c>
      <c r="E28" s="50" t="s">
        <v>111</v>
      </c>
      <c r="F28" s="38" t="str">
        <f t="shared" si="0"/>
        <v>Jícha Václav</v>
      </c>
      <c r="G28" s="51" t="str">
        <f t="shared" si="1"/>
        <v>/1</v>
      </c>
      <c r="H28" s="52"/>
      <c r="I28" s="53"/>
      <c r="J28" s="53"/>
      <c r="K28" s="54"/>
      <c r="L28" s="54"/>
      <c r="M28" s="54"/>
      <c r="N28" s="54"/>
      <c r="O28" s="54"/>
      <c r="P28" s="54"/>
      <c r="T28" s="4"/>
      <c r="U28" s="4"/>
      <c r="V28" s="4"/>
      <c r="W28" s="4"/>
      <c r="X28" s="4"/>
      <c r="Y28" s="4"/>
    </row>
    <row r="29" spans="1:25" s="45" customFormat="1" ht="12.75">
      <c r="A29" s="57">
        <v>16797</v>
      </c>
      <c r="B29" s="82"/>
      <c r="C29" s="83">
        <v>3</v>
      </c>
      <c r="D29" s="84" t="s">
        <v>138</v>
      </c>
      <c r="E29" s="61" t="s">
        <v>96</v>
      </c>
      <c r="F29" s="62" t="str">
        <f t="shared" si="0"/>
        <v>Erben Karel</v>
      </c>
      <c r="G29" s="39" t="str">
        <f t="shared" si="1"/>
        <v>/3</v>
      </c>
      <c r="H29" s="40"/>
      <c r="I29" s="41"/>
      <c r="J29" s="41"/>
      <c r="K29" s="42"/>
      <c r="L29" s="42"/>
      <c r="M29" s="42"/>
      <c r="N29" s="42"/>
      <c r="O29" s="42"/>
      <c r="P29" s="42"/>
      <c r="Q29" s="43"/>
      <c r="R29" s="44"/>
      <c r="T29" s="46"/>
      <c r="U29" s="46"/>
      <c r="V29" s="46"/>
      <c r="W29" s="46"/>
      <c r="X29" s="46"/>
      <c r="Y29" s="46"/>
    </row>
    <row r="30" spans="1:25" ht="12.75">
      <c r="A30" s="13">
        <v>15347</v>
      </c>
      <c r="B30" s="47"/>
      <c r="C30" s="48">
        <v>1</v>
      </c>
      <c r="D30" s="49" t="s">
        <v>139</v>
      </c>
      <c r="E30" s="50" t="s">
        <v>104</v>
      </c>
      <c r="F30" s="38" t="str">
        <f t="shared" si="0"/>
        <v>Nowak Jan</v>
      </c>
      <c r="G30" s="51" t="str">
        <f t="shared" si="1"/>
        <v>/1</v>
      </c>
      <c r="H30" s="52"/>
      <c r="I30" s="85"/>
      <c r="J30" s="53"/>
      <c r="K30" s="54"/>
      <c r="L30" s="54"/>
      <c r="M30" s="54"/>
      <c r="N30" s="54"/>
      <c r="O30" s="54"/>
      <c r="P30" s="54"/>
      <c r="T30" s="4"/>
      <c r="U30" s="4"/>
      <c r="V30" s="4"/>
      <c r="W30" s="4"/>
      <c r="X30" s="4"/>
      <c r="Y30" s="4"/>
    </row>
    <row r="31" spans="1:25" s="45" customFormat="1" ht="12.75">
      <c r="A31" s="57">
        <v>22658</v>
      </c>
      <c r="B31" s="58"/>
      <c r="C31" s="59">
        <v>1</v>
      </c>
      <c r="D31" s="60" t="s">
        <v>140</v>
      </c>
      <c r="E31" s="61" t="s">
        <v>108</v>
      </c>
      <c r="F31" s="62" t="str">
        <f t="shared" si="0"/>
        <v>Šrot Zdeněk</v>
      </c>
      <c r="G31" s="39" t="str">
        <f t="shared" si="1"/>
        <v>/1</v>
      </c>
      <c r="H31" s="40"/>
      <c r="I31" s="41"/>
      <c r="J31" s="41"/>
      <c r="K31" s="42"/>
      <c r="L31" s="42"/>
      <c r="M31" s="42"/>
      <c r="N31" s="42"/>
      <c r="O31" s="42"/>
      <c r="P31" s="42"/>
      <c r="Q31" s="43"/>
      <c r="R31" s="44"/>
      <c r="T31" s="46"/>
      <c r="U31" s="46"/>
      <c r="V31" s="46"/>
      <c r="W31" s="46"/>
      <c r="X31" s="46"/>
      <c r="Y31" s="46"/>
    </row>
    <row r="32" spans="1:25" ht="12.75">
      <c r="A32" s="13">
        <v>22614</v>
      </c>
      <c r="B32" s="47"/>
      <c r="C32" s="48">
        <v>1</v>
      </c>
      <c r="D32" s="49" t="s">
        <v>141</v>
      </c>
      <c r="E32" s="50" t="s">
        <v>107</v>
      </c>
      <c r="F32" s="38" t="str">
        <f t="shared" si="0"/>
        <v>Zouhar Jiří</v>
      </c>
      <c r="G32" s="51" t="str">
        <f t="shared" si="1"/>
        <v>/1</v>
      </c>
      <c r="H32" s="52"/>
      <c r="I32" s="85"/>
      <c r="J32" s="53"/>
      <c r="K32" s="54"/>
      <c r="L32" s="54"/>
      <c r="M32" s="54"/>
      <c r="N32" s="54"/>
      <c r="O32" s="54"/>
      <c r="P32" s="54"/>
      <c r="T32" s="4"/>
      <c r="U32" s="4"/>
      <c r="V32" s="4"/>
      <c r="W32" s="4"/>
      <c r="X32" s="4"/>
      <c r="Y32" s="4"/>
    </row>
    <row r="33" spans="1:25" s="45" customFormat="1" ht="12.75">
      <c r="A33" s="57">
        <v>0</v>
      </c>
      <c r="B33" s="58"/>
      <c r="C33" s="59">
        <v>1</v>
      </c>
      <c r="D33" s="60" t="s">
        <v>101</v>
      </c>
      <c r="E33" s="61"/>
      <c r="F33" s="62" t="str">
        <f t="shared" si="0"/>
        <v>žž </v>
      </c>
      <c r="G33" s="39" t="str">
        <f t="shared" si="1"/>
        <v>/1</v>
      </c>
      <c r="H33" s="40"/>
      <c r="I33" s="41"/>
      <c r="J33" s="41"/>
      <c r="K33" s="42"/>
      <c r="L33" s="42"/>
      <c r="M33" s="42"/>
      <c r="N33" s="42"/>
      <c r="O33" s="42"/>
      <c r="P33" s="42"/>
      <c r="Q33" s="43"/>
      <c r="R33" s="44"/>
      <c r="T33" s="46"/>
      <c r="U33" s="46"/>
      <c r="V33" s="46"/>
      <c r="W33" s="46"/>
      <c r="X33" s="46"/>
      <c r="Y33" s="46"/>
    </row>
    <row r="34" spans="1:25" ht="12.75">
      <c r="A34" s="13">
        <v>0</v>
      </c>
      <c r="B34" s="47"/>
      <c r="C34" s="48">
        <v>1</v>
      </c>
      <c r="D34" s="49" t="s">
        <v>101</v>
      </c>
      <c r="E34" s="50"/>
      <c r="F34" s="38" t="str">
        <f t="shared" si="0"/>
        <v>žž </v>
      </c>
      <c r="G34" s="51" t="str">
        <f t="shared" si="1"/>
        <v>/1</v>
      </c>
      <c r="H34" s="52"/>
      <c r="I34" s="53"/>
      <c r="J34" s="53"/>
      <c r="K34" s="54"/>
      <c r="L34" s="54"/>
      <c r="M34" s="54"/>
      <c r="N34" s="54"/>
      <c r="O34" s="54"/>
      <c r="P34" s="54"/>
      <c r="T34" s="4"/>
      <c r="U34" s="4"/>
      <c r="V34" s="4"/>
      <c r="W34" s="4"/>
      <c r="X34" s="4"/>
      <c r="Y34" s="4"/>
    </row>
    <row r="35" spans="1:25" s="45" customFormat="1" ht="12.75">
      <c r="A35" s="57">
        <v>0</v>
      </c>
      <c r="B35" s="58"/>
      <c r="C35" s="59">
        <v>1</v>
      </c>
      <c r="D35" s="60" t="s">
        <v>101</v>
      </c>
      <c r="E35" s="61"/>
      <c r="F35" s="62" t="str">
        <f t="shared" si="0"/>
        <v>žž </v>
      </c>
      <c r="G35" s="39" t="str">
        <f t="shared" si="1"/>
        <v>/1</v>
      </c>
      <c r="H35" s="40"/>
      <c r="I35" s="66"/>
      <c r="J35" s="41"/>
      <c r="K35" s="42"/>
      <c r="L35" s="42"/>
      <c r="M35" s="42"/>
      <c r="N35" s="42"/>
      <c r="O35" s="42"/>
      <c r="P35" s="42"/>
      <c r="Q35" s="43"/>
      <c r="R35" s="44"/>
      <c r="T35" s="46"/>
      <c r="U35" s="46"/>
      <c r="V35" s="46"/>
      <c r="W35" s="46"/>
      <c r="X35" s="46"/>
      <c r="Y35" s="46"/>
    </row>
    <row r="36" spans="1:25" ht="12.75">
      <c r="A36" s="13">
        <v>0</v>
      </c>
      <c r="B36" s="47"/>
      <c r="C36" s="48">
        <v>1</v>
      </c>
      <c r="D36" s="49" t="s">
        <v>101</v>
      </c>
      <c r="E36" s="50"/>
      <c r="F36" s="38" t="str">
        <f t="shared" si="0"/>
        <v>žž </v>
      </c>
      <c r="G36" s="51" t="str">
        <f t="shared" si="1"/>
        <v>/1</v>
      </c>
      <c r="H36" s="52"/>
      <c r="I36" s="53"/>
      <c r="J36" s="53"/>
      <c r="K36" s="54"/>
      <c r="L36" s="54"/>
      <c r="M36" s="54"/>
      <c r="N36" s="54"/>
      <c r="O36" s="54"/>
      <c r="P36" s="54"/>
      <c r="T36" s="4"/>
      <c r="U36" s="4"/>
      <c r="V36" s="4"/>
      <c r="W36" s="4"/>
      <c r="X36" s="4"/>
      <c r="Y36" s="4"/>
    </row>
    <row r="37" spans="1:25" s="45" customFormat="1" ht="12.75">
      <c r="A37" s="57">
        <v>0</v>
      </c>
      <c r="B37" s="58"/>
      <c r="C37" s="59">
        <v>1</v>
      </c>
      <c r="D37" s="60" t="s">
        <v>101</v>
      </c>
      <c r="E37" s="61"/>
      <c r="F37" s="62" t="str">
        <f t="shared" si="0"/>
        <v>žž </v>
      </c>
      <c r="G37" s="39" t="str">
        <f t="shared" si="1"/>
        <v>/1</v>
      </c>
      <c r="H37" s="40"/>
      <c r="I37" s="41"/>
      <c r="J37" s="41"/>
      <c r="K37" s="42"/>
      <c r="L37" s="42"/>
      <c r="M37" s="42"/>
      <c r="N37" s="42"/>
      <c r="O37" s="42"/>
      <c r="P37" s="42"/>
      <c r="Q37" s="43"/>
      <c r="R37" s="44"/>
      <c r="T37" s="46"/>
      <c r="U37" s="46"/>
      <c r="V37" s="46"/>
      <c r="W37" s="46"/>
      <c r="X37" s="46"/>
      <c r="Y37" s="46"/>
    </row>
    <row r="38" spans="1:25" ht="12.75">
      <c r="A38" s="13">
        <v>0</v>
      </c>
      <c r="B38" s="47"/>
      <c r="C38" s="48">
        <v>1</v>
      </c>
      <c r="D38" s="49" t="s">
        <v>101</v>
      </c>
      <c r="E38" s="50"/>
      <c r="F38" s="38" t="str">
        <f t="shared" si="0"/>
        <v>žž </v>
      </c>
      <c r="G38" s="51" t="str">
        <f t="shared" si="1"/>
        <v>/1</v>
      </c>
      <c r="H38" s="52"/>
      <c r="I38" s="53"/>
      <c r="J38" s="53"/>
      <c r="K38" s="54"/>
      <c r="L38" s="54"/>
      <c r="M38" s="54"/>
      <c r="N38" s="54"/>
      <c r="O38" s="54"/>
      <c r="P38" s="54"/>
      <c r="T38" s="4"/>
      <c r="U38" s="4"/>
      <c r="V38" s="4"/>
      <c r="W38" s="4"/>
      <c r="X38" s="4"/>
      <c r="Y38" s="4"/>
    </row>
    <row r="39" spans="1:25" s="45" customFormat="1" ht="12.75">
      <c r="A39" s="57">
        <v>0</v>
      </c>
      <c r="B39" s="58"/>
      <c r="C39" s="59">
        <v>1</v>
      </c>
      <c r="D39" s="60" t="s">
        <v>101</v>
      </c>
      <c r="E39" s="61"/>
      <c r="F39" s="62" t="str">
        <f t="shared" si="0"/>
        <v>žž </v>
      </c>
      <c r="G39" s="39" t="str">
        <f t="shared" si="1"/>
        <v>/1</v>
      </c>
      <c r="H39" s="40"/>
      <c r="I39" s="41"/>
      <c r="J39" s="41"/>
      <c r="K39" s="42"/>
      <c r="L39" s="42"/>
      <c r="M39" s="42"/>
      <c r="N39" s="42"/>
      <c r="O39" s="42"/>
      <c r="P39" s="42"/>
      <c r="Q39" s="43"/>
      <c r="R39" s="44"/>
      <c r="T39" s="46"/>
      <c r="U39" s="46"/>
      <c r="V39" s="46"/>
      <c r="W39" s="46"/>
      <c r="X39" s="46"/>
      <c r="Y39" s="46"/>
    </row>
    <row r="40" spans="1:25" ht="15.75">
      <c r="A40" s="33">
        <v>3</v>
      </c>
      <c r="B40" s="34"/>
      <c r="C40" s="35">
        <v>1</v>
      </c>
      <c r="D40" s="69" t="s">
        <v>142</v>
      </c>
      <c r="E40" s="37"/>
      <c r="F40" s="38" t="str">
        <f t="shared" si="0"/>
        <v>Radlice </v>
      </c>
      <c r="G40" s="51" t="str">
        <f t="shared" si="1"/>
        <v>/1</v>
      </c>
      <c r="H40" s="52"/>
      <c r="I40" s="85"/>
      <c r="J40" s="53"/>
      <c r="K40" s="54"/>
      <c r="L40" s="54"/>
      <c r="M40" s="54"/>
      <c r="N40" s="54"/>
      <c r="O40" s="54"/>
      <c r="P40" s="54"/>
      <c r="T40" s="4"/>
      <c r="U40" s="4"/>
      <c r="V40" s="4"/>
      <c r="W40" s="4"/>
      <c r="X40" s="4"/>
      <c r="Y40" s="4"/>
    </row>
    <row r="41" spans="1:25" s="45" customFormat="1" ht="12.75">
      <c r="A41" s="57">
        <v>965</v>
      </c>
      <c r="B41" s="58"/>
      <c r="C41" s="59">
        <v>1</v>
      </c>
      <c r="D41" s="68" t="s">
        <v>143</v>
      </c>
      <c r="E41" s="61" t="s">
        <v>144</v>
      </c>
      <c r="F41" s="62" t="str">
        <f t="shared" si="0"/>
        <v>Beneš Miloš ml</v>
      </c>
      <c r="G41" s="39" t="str">
        <f t="shared" si="1"/>
        <v>/1</v>
      </c>
      <c r="H41" s="40"/>
      <c r="I41" s="41"/>
      <c r="J41" s="41"/>
      <c r="K41" s="42"/>
      <c r="L41" s="42"/>
      <c r="M41" s="42"/>
      <c r="N41" s="42"/>
      <c r="O41" s="42"/>
      <c r="P41" s="42"/>
      <c r="Q41" s="43"/>
      <c r="R41" s="44"/>
      <c r="T41" s="46"/>
      <c r="U41" s="46"/>
      <c r="V41" s="46"/>
      <c r="W41" s="46"/>
      <c r="X41" s="46"/>
      <c r="Y41" s="46"/>
    </row>
    <row r="42" spans="1:25" ht="12.75">
      <c r="A42" s="13">
        <v>963</v>
      </c>
      <c r="B42" s="47"/>
      <c r="C42" s="48"/>
      <c r="D42" s="67" t="s">
        <v>143</v>
      </c>
      <c r="E42" s="50" t="s">
        <v>145</v>
      </c>
      <c r="F42" s="38" t="str">
        <f t="shared" si="0"/>
        <v>Beneš Miloš st</v>
      </c>
      <c r="G42" s="51" t="str">
        <f t="shared" si="1"/>
        <v>/</v>
      </c>
      <c r="H42" s="52"/>
      <c r="I42" s="53"/>
      <c r="J42" s="53"/>
      <c r="K42" s="54"/>
      <c r="L42" s="54"/>
      <c r="M42" s="54"/>
      <c r="N42" s="54"/>
      <c r="O42" s="54"/>
      <c r="P42" s="54"/>
      <c r="T42" s="4"/>
      <c r="U42" s="4"/>
      <c r="V42" s="4"/>
      <c r="W42" s="4"/>
      <c r="X42" s="4"/>
      <c r="Y42" s="4"/>
    </row>
    <row r="43" spans="1:25" s="45" customFormat="1" ht="12.75">
      <c r="A43" s="57">
        <v>13731</v>
      </c>
      <c r="B43" s="58"/>
      <c r="C43" s="59">
        <v>1</v>
      </c>
      <c r="D43" s="68" t="s">
        <v>146</v>
      </c>
      <c r="E43" s="61" t="s">
        <v>104</v>
      </c>
      <c r="F43" s="62" t="str">
        <f t="shared" si="0"/>
        <v>Kamín Jan</v>
      </c>
      <c r="G43" s="39" t="str">
        <f t="shared" si="1"/>
        <v>/1</v>
      </c>
      <c r="H43" s="40"/>
      <c r="I43" s="41"/>
      <c r="J43" s="41"/>
      <c r="K43" s="42"/>
      <c r="L43" s="42"/>
      <c r="M43" s="42"/>
      <c r="N43" s="42"/>
      <c r="O43" s="42"/>
      <c r="P43" s="42"/>
      <c r="Q43" s="43"/>
      <c r="R43" s="44"/>
      <c r="T43" s="46"/>
      <c r="U43" s="46"/>
      <c r="V43" s="46"/>
      <c r="W43" s="46"/>
      <c r="X43" s="46"/>
      <c r="Y43" s="46"/>
    </row>
    <row r="44" spans="1:25" s="32" customFormat="1" ht="13.5" thickBot="1">
      <c r="A44" s="21">
        <v>15338</v>
      </c>
      <c r="B44" s="86"/>
      <c r="C44" s="87">
        <v>1</v>
      </c>
      <c r="D44" s="88" t="s">
        <v>147</v>
      </c>
      <c r="E44" s="89" t="s">
        <v>148</v>
      </c>
      <c r="F44" s="74" t="str">
        <f t="shared" si="0"/>
        <v>Kofroň Leoš</v>
      </c>
      <c r="G44" s="75" t="str">
        <f t="shared" si="1"/>
        <v>/1</v>
      </c>
      <c r="H44" s="76"/>
      <c r="I44" s="77"/>
      <c r="J44" s="77"/>
      <c r="K44" s="78"/>
      <c r="L44" s="78"/>
      <c r="M44" s="78"/>
      <c r="N44" s="78"/>
      <c r="O44" s="78"/>
      <c r="P44" s="78"/>
      <c r="Q44" s="79"/>
      <c r="R44" s="80"/>
      <c r="T44" s="81"/>
      <c r="U44" s="81"/>
      <c r="V44" s="81"/>
      <c r="W44" s="81"/>
      <c r="X44" s="81"/>
      <c r="Y44" s="81"/>
    </row>
    <row r="45" spans="1:25" s="45" customFormat="1" ht="12.75">
      <c r="A45" s="57">
        <v>5984</v>
      </c>
      <c r="B45" s="90"/>
      <c r="C45" s="91">
        <v>1</v>
      </c>
      <c r="D45" s="92" t="s">
        <v>149</v>
      </c>
      <c r="E45" s="93" t="s">
        <v>116</v>
      </c>
      <c r="F45" s="62" t="str">
        <f t="shared" si="0"/>
        <v>Lehner Marek</v>
      </c>
      <c r="G45" s="39" t="str">
        <f t="shared" si="1"/>
        <v>/1</v>
      </c>
      <c r="H45" s="40"/>
      <c r="I45" s="41"/>
      <c r="J45" s="41"/>
      <c r="K45" s="42"/>
      <c r="L45" s="42"/>
      <c r="M45" s="42"/>
      <c r="N45" s="42"/>
      <c r="O45" s="42"/>
      <c r="P45" s="42"/>
      <c r="Q45" s="43"/>
      <c r="R45" s="44"/>
      <c r="T45" s="46"/>
      <c r="U45" s="46"/>
      <c r="V45" s="46"/>
      <c r="W45" s="46"/>
      <c r="X45" s="46"/>
      <c r="Y45" s="46"/>
    </row>
    <row r="46" spans="1:25" ht="12.75">
      <c r="A46" s="13">
        <v>964</v>
      </c>
      <c r="B46" s="47"/>
      <c r="C46" s="48">
        <v>1</v>
      </c>
      <c r="D46" s="49" t="s">
        <v>149</v>
      </c>
      <c r="E46" s="50" t="s">
        <v>115</v>
      </c>
      <c r="F46" s="38" t="str">
        <f t="shared" si="0"/>
        <v>Lehner Radek</v>
      </c>
      <c r="G46" s="51" t="str">
        <f t="shared" si="1"/>
        <v>/1</v>
      </c>
      <c r="H46" s="52"/>
      <c r="I46" s="53"/>
      <c r="J46" s="53"/>
      <c r="K46" s="54"/>
      <c r="L46" s="54"/>
      <c r="M46" s="54"/>
      <c r="N46" s="54"/>
      <c r="O46" s="54"/>
      <c r="P46" s="54"/>
      <c r="T46" s="4"/>
      <c r="U46" s="4"/>
      <c r="V46" s="4"/>
      <c r="W46" s="4"/>
      <c r="X46" s="4"/>
      <c r="Y46" s="4"/>
    </row>
    <row r="47" spans="1:25" s="45" customFormat="1" ht="12.75">
      <c r="A47" s="57">
        <v>962</v>
      </c>
      <c r="B47" s="58"/>
      <c r="C47" s="59">
        <v>1</v>
      </c>
      <c r="D47" s="60" t="s">
        <v>150</v>
      </c>
      <c r="E47" s="61" t="s">
        <v>104</v>
      </c>
      <c r="F47" s="62" t="str">
        <f t="shared" si="0"/>
        <v>Schilder Jan</v>
      </c>
      <c r="G47" s="39" t="str">
        <f t="shared" si="1"/>
        <v>/1</v>
      </c>
      <c r="H47" s="40"/>
      <c r="I47" s="41"/>
      <c r="J47" s="41"/>
      <c r="K47" s="42"/>
      <c r="L47" s="42"/>
      <c r="M47" s="42"/>
      <c r="N47" s="42"/>
      <c r="O47" s="42"/>
      <c r="P47" s="42"/>
      <c r="Q47" s="43"/>
      <c r="R47" s="44"/>
      <c r="T47" s="46"/>
      <c r="U47" s="46"/>
      <c r="V47" s="46"/>
      <c r="W47" s="46"/>
      <c r="X47" s="46"/>
      <c r="Y47" s="46"/>
    </row>
    <row r="48" spans="1:25" ht="12.75">
      <c r="A48" s="13">
        <v>14920</v>
      </c>
      <c r="B48" s="47"/>
      <c r="C48" s="48">
        <v>1</v>
      </c>
      <c r="D48" s="49" t="s">
        <v>151</v>
      </c>
      <c r="E48" s="50" t="s">
        <v>96</v>
      </c>
      <c r="F48" s="38" t="str">
        <f t="shared" si="0"/>
        <v>Turek Karel</v>
      </c>
      <c r="G48" s="51" t="str">
        <f t="shared" si="1"/>
        <v>/1</v>
      </c>
      <c r="H48" s="52"/>
      <c r="I48" s="53"/>
      <c r="J48" s="53"/>
      <c r="K48" s="54"/>
      <c r="L48" s="54"/>
      <c r="M48" s="54"/>
      <c r="N48" s="54"/>
      <c r="O48" s="54"/>
      <c r="P48" s="54"/>
      <c r="T48" s="4"/>
      <c r="U48" s="4"/>
      <c r="V48" s="4"/>
      <c r="W48" s="4"/>
      <c r="X48" s="4"/>
      <c r="Y48" s="4"/>
    </row>
    <row r="49" spans="1:25" s="45" customFormat="1" ht="12.75">
      <c r="A49" s="57">
        <v>11184</v>
      </c>
      <c r="B49" s="58"/>
      <c r="C49" s="59">
        <v>1</v>
      </c>
      <c r="D49" s="60" t="s">
        <v>152</v>
      </c>
      <c r="E49" s="61" t="s">
        <v>107</v>
      </c>
      <c r="F49" s="62" t="str">
        <f t="shared" si="0"/>
        <v>Verner Jiří</v>
      </c>
      <c r="G49" s="39" t="str">
        <f t="shared" si="1"/>
        <v>/1</v>
      </c>
      <c r="H49" s="40"/>
      <c r="I49" s="41"/>
      <c r="J49" s="41"/>
      <c r="K49" s="42"/>
      <c r="L49" s="42"/>
      <c r="M49" s="42"/>
      <c r="N49" s="42"/>
      <c r="O49" s="42"/>
      <c r="P49" s="42"/>
      <c r="Q49" s="43"/>
      <c r="R49" s="44"/>
      <c r="T49" s="46"/>
      <c r="U49" s="46"/>
      <c r="V49" s="46"/>
      <c r="W49" s="46"/>
      <c r="X49" s="46"/>
      <c r="Y49" s="46"/>
    </row>
    <row r="50" spans="1:25" ht="12.75">
      <c r="A50" s="13">
        <v>24197</v>
      </c>
      <c r="B50" s="47"/>
      <c r="C50" s="48">
        <v>1</v>
      </c>
      <c r="D50" s="49" t="s">
        <v>153</v>
      </c>
      <c r="E50" s="50" t="s">
        <v>104</v>
      </c>
      <c r="F50" s="38" t="str">
        <f t="shared" si="0"/>
        <v>Vojáček Jan</v>
      </c>
      <c r="G50" s="51" t="str">
        <f t="shared" si="1"/>
        <v>/1</v>
      </c>
      <c r="H50" s="52"/>
      <c r="I50" s="53"/>
      <c r="J50" s="53"/>
      <c r="K50" s="54"/>
      <c r="L50" s="54"/>
      <c r="M50" s="54"/>
      <c r="N50" s="54"/>
      <c r="O50" s="54"/>
      <c r="P50" s="54"/>
      <c r="T50" s="4"/>
      <c r="U50" s="4"/>
      <c r="V50" s="4"/>
      <c r="W50" s="4"/>
      <c r="X50" s="4"/>
      <c r="Y50" s="4"/>
    </row>
    <row r="51" spans="1:25" s="45" customFormat="1" ht="12.75">
      <c r="A51" s="57">
        <v>0</v>
      </c>
      <c r="B51" s="58"/>
      <c r="C51" s="59">
        <v>1</v>
      </c>
      <c r="D51" s="60" t="s">
        <v>101</v>
      </c>
      <c r="E51" s="61"/>
      <c r="F51" s="62" t="str">
        <f t="shared" si="0"/>
        <v>žž </v>
      </c>
      <c r="G51" s="39" t="str">
        <f t="shared" si="1"/>
        <v>/1</v>
      </c>
      <c r="H51" s="40"/>
      <c r="I51" s="41"/>
      <c r="J51" s="41"/>
      <c r="K51" s="42"/>
      <c r="L51" s="42"/>
      <c r="M51" s="42"/>
      <c r="N51" s="42"/>
      <c r="O51" s="42"/>
      <c r="P51" s="42"/>
      <c r="Q51" s="43"/>
      <c r="R51" s="44"/>
      <c r="T51" s="46"/>
      <c r="U51" s="46"/>
      <c r="V51" s="46"/>
      <c r="W51" s="46"/>
      <c r="X51" s="46"/>
      <c r="Y51" s="46"/>
    </row>
    <row r="52" spans="1:25" ht="12.75">
      <c r="A52" s="13">
        <v>0</v>
      </c>
      <c r="B52" s="47"/>
      <c r="C52" s="48">
        <v>1</v>
      </c>
      <c r="D52" s="49" t="s">
        <v>101</v>
      </c>
      <c r="E52" s="50"/>
      <c r="F52" s="38" t="str">
        <f t="shared" si="0"/>
        <v>žž </v>
      </c>
      <c r="G52" s="51" t="str">
        <f t="shared" si="1"/>
        <v>/1</v>
      </c>
      <c r="H52" s="52"/>
      <c r="I52" s="53"/>
      <c r="J52" s="53"/>
      <c r="K52" s="54"/>
      <c r="L52" s="54"/>
      <c r="M52" s="54"/>
      <c r="N52" s="54"/>
      <c r="O52" s="54"/>
      <c r="P52" s="54"/>
      <c r="T52" s="4"/>
      <c r="U52" s="4"/>
      <c r="V52" s="4"/>
      <c r="W52" s="4"/>
      <c r="X52" s="4"/>
      <c r="Y52" s="4"/>
    </row>
    <row r="53" spans="1:25" s="45" customFormat="1" ht="12.75">
      <c r="A53" s="57">
        <v>0</v>
      </c>
      <c r="B53" s="58"/>
      <c r="C53" s="59">
        <v>1</v>
      </c>
      <c r="D53" s="60" t="s">
        <v>101</v>
      </c>
      <c r="E53" s="61"/>
      <c r="F53" s="62" t="str">
        <f t="shared" si="0"/>
        <v>žž </v>
      </c>
      <c r="G53" s="39" t="str">
        <f t="shared" si="1"/>
        <v>/1</v>
      </c>
      <c r="H53" s="40"/>
      <c r="I53" s="41"/>
      <c r="J53" s="41"/>
      <c r="K53" s="42"/>
      <c r="L53" s="42"/>
      <c r="M53" s="42"/>
      <c r="N53" s="42"/>
      <c r="O53" s="42"/>
      <c r="P53" s="42"/>
      <c r="Q53" s="43"/>
      <c r="R53" s="44"/>
      <c r="T53" s="46"/>
      <c r="U53" s="46"/>
      <c r="V53" s="46"/>
      <c r="W53" s="46"/>
      <c r="X53" s="46"/>
      <c r="Y53" s="46"/>
    </row>
    <row r="54" spans="1:25" ht="12.75">
      <c r="A54" s="13">
        <v>0</v>
      </c>
      <c r="B54" s="47"/>
      <c r="C54" s="48">
        <v>1</v>
      </c>
      <c r="D54" s="49" t="s">
        <v>101</v>
      </c>
      <c r="E54" s="50"/>
      <c r="F54" s="38" t="str">
        <f t="shared" si="0"/>
        <v>žž </v>
      </c>
      <c r="G54" s="51" t="str">
        <f t="shared" si="1"/>
        <v>/1</v>
      </c>
      <c r="H54" s="52"/>
      <c r="I54" s="53"/>
      <c r="J54" s="53"/>
      <c r="K54" s="54"/>
      <c r="L54" s="54"/>
      <c r="M54" s="54"/>
      <c r="N54" s="54"/>
      <c r="O54" s="54"/>
      <c r="P54" s="54"/>
      <c r="T54" s="4"/>
      <c r="U54" s="4"/>
      <c r="V54" s="4"/>
      <c r="W54" s="4"/>
      <c r="X54" s="4"/>
      <c r="Y54" s="4"/>
    </row>
    <row r="55" spans="1:25" s="45" customFormat="1" ht="15.75">
      <c r="A55" s="33">
        <v>4</v>
      </c>
      <c r="B55" s="34"/>
      <c r="C55" s="35">
        <v>1</v>
      </c>
      <c r="D55" s="36" t="s">
        <v>154</v>
      </c>
      <c r="E55" s="37"/>
      <c r="F55" s="62" t="str">
        <f t="shared" si="0"/>
        <v>Rapid A </v>
      </c>
      <c r="G55" s="39" t="str">
        <f t="shared" si="1"/>
        <v>/1</v>
      </c>
      <c r="H55" s="40"/>
      <c r="I55" s="41"/>
      <c r="J55" s="41"/>
      <c r="K55" s="42"/>
      <c r="L55" s="42"/>
      <c r="M55" s="42"/>
      <c r="N55" s="42"/>
      <c r="O55" s="42"/>
      <c r="P55" s="42"/>
      <c r="Q55" s="43"/>
      <c r="R55" s="44"/>
      <c r="T55" s="46"/>
      <c r="U55" s="46"/>
      <c r="V55" s="46"/>
      <c r="W55" s="46"/>
      <c r="X55" s="46"/>
      <c r="Y55" s="46"/>
    </row>
    <row r="56" spans="1:25" ht="12.75">
      <c r="A56" s="13">
        <v>5052</v>
      </c>
      <c r="B56" s="47"/>
      <c r="C56" s="48">
        <v>1</v>
      </c>
      <c r="D56" s="49" t="s">
        <v>155</v>
      </c>
      <c r="E56" s="50" t="s">
        <v>156</v>
      </c>
      <c r="F56" s="38" t="str">
        <f t="shared" si="0"/>
        <v>Hampl Vítěslav</v>
      </c>
      <c r="G56" s="51" t="str">
        <f t="shared" si="1"/>
        <v>/1</v>
      </c>
      <c r="H56" s="52"/>
      <c r="I56" s="53"/>
      <c r="J56" s="53"/>
      <c r="K56" s="54"/>
      <c r="L56" s="54"/>
      <c r="M56" s="54"/>
      <c r="N56" s="54"/>
      <c r="O56" s="54"/>
      <c r="P56" s="54"/>
      <c r="T56" s="4"/>
      <c r="U56" s="4"/>
      <c r="V56" s="4"/>
      <c r="W56" s="4"/>
      <c r="X56" s="4"/>
      <c r="Y56" s="4"/>
    </row>
    <row r="57" spans="1:25" s="45" customFormat="1" ht="12.75">
      <c r="A57" s="57">
        <v>1152</v>
      </c>
      <c r="B57" s="58"/>
      <c r="C57" s="59">
        <v>1</v>
      </c>
      <c r="D57" s="60" t="s">
        <v>157</v>
      </c>
      <c r="E57" s="61" t="s">
        <v>107</v>
      </c>
      <c r="F57" s="62" t="str">
        <f t="shared" si="0"/>
        <v>Hofman Jiří</v>
      </c>
      <c r="G57" s="39" t="str">
        <f t="shared" si="1"/>
        <v>/1</v>
      </c>
      <c r="H57" s="40"/>
      <c r="I57" s="41"/>
      <c r="J57" s="41"/>
      <c r="K57" s="42"/>
      <c r="L57" s="42"/>
      <c r="M57" s="42"/>
      <c r="N57" s="42"/>
      <c r="O57" s="42"/>
      <c r="P57" s="42"/>
      <c r="Q57" s="43"/>
      <c r="R57" s="44"/>
      <c r="T57" s="46"/>
      <c r="U57" s="46"/>
      <c r="V57" s="46"/>
      <c r="W57" s="46"/>
      <c r="X57" s="46"/>
      <c r="Y57" s="46"/>
    </row>
    <row r="58" spans="1:25" ht="12.75">
      <c r="A58" s="13">
        <v>1404</v>
      </c>
      <c r="B58" s="47"/>
      <c r="C58" s="48">
        <v>1</v>
      </c>
      <c r="D58" s="49" t="s">
        <v>158</v>
      </c>
      <c r="E58" s="50" t="s">
        <v>102</v>
      </c>
      <c r="F58" s="38" t="str">
        <f t="shared" si="0"/>
        <v>Pokorný Josef</v>
      </c>
      <c r="G58" s="51" t="str">
        <f t="shared" si="1"/>
        <v>/1</v>
      </c>
      <c r="H58" s="52"/>
      <c r="I58" s="53"/>
      <c r="J58" s="53"/>
      <c r="K58" s="54"/>
      <c r="L58" s="54"/>
      <c r="M58" s="54"/>
      <c r="N58" s="54"/>
      <c r="O58" s="54"/>
      <c r="P58" s="54"/>
      <c r="T58" s="4"/>
      <c r="U58" s="4"/>
      <c r="V58" s="4"/>
      <c r="W58" s="4"/>
      <c r="X58" s="4"/>
      <c r="Y58" s="4"/>
    </row>
    <row r="59" spans="1:25" s="45" customFormat="1" ht="12.75">
      <c r="A59" s="57">
        <v>1163</v>
      </c>
      <c r="B59" s="58"/>
      <c r="C59" s="59">
        <v>1</v>
      </c>
      <c r="D59" s="60" t="s">
        <v>159</v>
      </c>
      <c r="E59" s="61" t="s">
        <v>120</v>
      </c>
      <c r="F59" s="62" t="str">
        <f t="shared" si="0"/>
        <v>Pudil František</v>
      </c>
      <c r="G59" s="39" t="str">
        <f t="shared" si="1"/>
        <v>/1</v>
      </c>
      <c r="H59" s="40"/>
      <c r="I59" s="41"/>
      <c r="J59" s="41"/>
      <c r="K59" s="42"/>
      <c r="L59" s="42"/>
      <c r="M59" s="42"/>
      <c r="N59" s="42"/>
      <c r="O59" s="42"/>
      <c r="P59" s="42"/>
      <c r="Q59" s="43"/>
      <c r="R59" s="44"/>
      <c r="T59" s="46"/>
      <c r="U59" s="46"/>
      <c r="V59" s="46"/>
      <c r="W59" s="46"/>
      <c r="X59" s="46"/>
      <c r="Y59" s="46"/>
    </row>
    <row r="60" spans="1:25" ht="12.75">
      <c r="A60" s="13">
        <v>4467</v>
      </c>
      <c r="B60" s="47"/>
      <c r="C60" s="48"/>
      <c r="D60" s="67" t="s">
        <v>160</v>
      </c>
      <c r="E60" s="50" t="s">
        <v>114</v>
      </c>
      <c r="F60" s="38" t="str">
        <f t="shared" si="0"/>
        <v>Roubal Vojtěch</v>
      </c>
      <c r="G60" s="51" t="str">
        <f t="shared" si="1"/>
        <v>/</v>
      </c>
      <c r="H60" s="52"/>
      <c r="I60" s="53"/>
      <c r="J60" s="53"/>
      <c r="K60" s="54"/>
      <c r="L60" s="54"/>
      <c r="M60" s="54"/>
      <c r="N60" s="54"/>
      <c r="O60" s="54"/>
      <c r="P60" s="54"/>
      <c r="T60" s="4"/>
      <c r="U60" s="4"/>
      <c r="V60" s="4"/>
      <c r="W60" s="4"/>
      <c r="X60" s="4"/>
      <c r="Y60" s="4"/>
    </row>
    <row r="61" spans="1:25" s="45" customFormat="1" ht="12.75">
      <c r="A61" s="57">
        <v>1174</v>
      </c>
      <c r="B61" s="58"/>
      <c r="C61" s="59">
        <v>1</v>
      </c>
      <c r="D61" s="68" t="s">
        <v>161</v>
      </c>
      <c r="E61" s="61" t="s">
        <v>105</v>
      </c>
      <c r="F61" s="62" t="str">
        <f t="shared" si="0"/>
        <v>Valta Petr</v>
      </c>
      <c r="G61" s="39" t="str">
        <f t="shared" si="1"/>
        <v>/1</v>
      </c>
      <c r="H61" s="40"/>
      <c r="I61" s="41"/>
      <c r="J61" s="41"/>
      <c r="K61" s="42"/>
      <c r="L61" s="42"/>
      <c r="M61" s="42"/>
      <c r="N61" s="42"/>
      <c r="O61" s="42"/>
      <c r="P61" s="42"/>
      <c r="Q61" s="43"/>
      <c r="R61" s="44"/>
      <c r="T61" s="46"/>
      <c r="U61" s="46"/>
      <c r="V61" s="46"/>
      <c r="W61" s="46"/>
      <c r="X61" s="46"/>
      <c r="Y61" s="46"/>
    </row>
    <row r="62" spans="1:25" ht="12.75">
      <c r="A62" s="13">
        <v>0</v>
      </c>
      <c r="B62" s="94"/>
      <c r="C62" s="95">
        <v>1</v>
      </c>
      <c r="D62" s="96" t="s">
        <v>101</v>
      </c>
      <c r="E62" s="50"/>
      <c r="F62" s="38" t="str">
        <f t="shared" si="0"/>
        <v>žž </v>
      </c>
      <c r="G62" s="51" t="str">
        <f t="shared" si="1"/>
        <v>/1</v>
      </c>
      <c r="H62" s="52"/>
      <c r="I62" s="53"/>
      <c r="J62" s="53"/>
      <c r="K62" s="54"/>
      <c r="L62" s="54"/>
      <c r="M62" s="54"/>
      <c r="N62" s="54"/>
      <c r="O62" s="54"/>
      <c r="P62" s="54"/>
      <c r="T62" s="4"/>
      <c r="U62" s="4"/>
      <c r="V62" s="4"/>
      <c r="W62" s="4"/>
      <c r="X62" s="4"/>
      <c r="Y62" s="4"/>
    </row>
    <row r="63" spans="1:25" s="45" customFormat="1" ht="12.75">
      <c r="A63" s="57">
        <v>0</v>
      </c>
      <c r="B63" s="58"/>
      <c r="C63" s="59">
        <v>1</v>
      </c>
      <c r="D63" s="68" t="s">
        <v>101</v>
      </c>
      <c r="E63" s="61"/>
      <c r="F63" s="62" t="str">
        <f t="shared" si="0"/>
        <v>žž </v>
      </c>
      <c r="G63" s="39" t="str">
        <f t="shared" si="1"/>
        <v>/1</v>
      </c>
      <c r="H63" s="40"/>
      <c r="I63" s="41"/>
      <c r="J63" s="41"/>
      <c r="K63" s="42"/>
      <c r="L63" s="42"/>
      <c r="M63" s="42"/>
      <c r="N63" s="42"/>
      <c r="O63" s="42"/>
      <c r="P63" s="42"/>
      <c r="Q63" s="43"/>
      <c r="R63" s="44"/>
      <c r="T63" s="46"/>
      <c r="U63" s="46"/>
      <c r="V63" s="46"/>
      <c r="W63" s="46"/>
      <c r="X63" s="46"/>
      <c r="Y63" s="46"/>
    </row>
    <row r="64" spans="1:25" s="32" customFormat="1" ht="13.5" thickBot="1">
      <c r="A64" s="21">
        <v>0</v>
      </c>
      <c r="B64" s="86"/>
      <c r="C64" s="87">
        <v>1</v>
      </c>
      <c r="D64" s="97" t="s">
        <v>101</v>
      </c>
      <c r="E64" s="89"/>
      <c r="F64" s="74" t="str">
        <f t="shared" si="0"/>
        <v>žž </v>
      </c>
      <c r="G64" s="75" t="str">
        <f t="shared" si="1"/>
        <v>/1</v>
      </c>
      <c r="H64" s="76"/>
      <c r="I64" s="77"/>
      <c r="J64" s="77"/>
      <c r="K64" s="78"/>
      <c r="L64" s="78"/>
      <c r="M64" s="78"/>
      <c r="N64" s="78"/>
      <c r="O64" s="78"/>
      <c r="P64" s="78"/>
      <c r="Q64" s="79"/>
      <c r="R64" s="80"/>
      <c r="T64" s="81"/>
      <c r="U64" s="81"/>
      <c r="V64" s="81"/>
      <c r="W64" s="81"/>
      <c r="X64" s="81"/>
      <c r="Y64" s="81"/>
    </row>
    <row r="65" spans="1:25" s="45" customFormat="1" ht="12.75">
      <c r="A65" s="57">
        <v>0</v>
      </c>
      <c r="B65" s="58"/>
      <c r="C65" s="59">
        <v>1</v>
      </c>
      <c r="D65" s="60" t="s">
        <v>101</v>
      </c>
      <c r="E65" s="61"/>
      <c r="F65" s="62" t="str">
        <f t="shared" si="0"/>
        <v>žž </v>
      </c>
      <c r="G65" s="39" t="str">
        <f t="shared" si="1"/>
        <v>/1</v>
      </c>
      <c r="H65" s="40"/>
      <c r="I65" s="66"/>
      <c r="J65" s="41"/>
      <c r="K65" s="42"/>
      <c r="L65" s="42"/>
      <c r="M65" s="42"/>
      <c r="N65" s="42"/>
      <c r="O65" s="42"/>
      <c r="P65" s="42"/>
      <c r="Q65" s="43"/>
      <c r="R65" s="44"/>
      <c r="T65" s="46"/>
      <c r="U65" s="46"/>
      <c r="V65" s="46"/>
      <c r="W65" s="46"/>
      <c r="X65" s="46"/>
      <c r="Y65" s="46"/>
    </row>
    <row r="66" spans="1:25" ht="12.75">
      <c r="A66" s="13">
        <v>0</v>
      </c>
      <c r="B66" s="47"/>
      <c r="C66" s="48">
        <v>1</v>
      </c>
      <c r="D66" s="49" t="s">
        <v>101</v>
      </c>
      <c r="E66" s="50"/>
      <c r="F66" s="38" t="str">
        <f t="shared" si="0"/>
        <v>žž </v>
      </c>
      <c r="G66" s="51" t="str">
        <f t="shared" si="1"/>
        <v>/1</v>
      </c>
      <c r="H66" s="52"/>
      <c r="I66" s="53"/>
      <c r="J66" s="53"/>
      <c r="K66" s="54"/>
      <c r="L66" s="54"/>
      <c r="M66" s="54"/>
      <c r="N66" s="54"/>
      <c r="O66" s="54"/>
      <c r="P66" s="54"/>
      <c r="T66" s="4"/>
      <c r="U66" s="4"/>
      <c r="V66" s="4"/>
      <c r="W66" s="4"/>
      <c r="X66" s="4"/>
      <c r="Y66" s="4"/>
    </row>
    <row r="67" spans="1:25" s="45" customFormat="1" ht="12.75">
      <c r="A67" s="57">
        <v>0</v>
      </c>
      <c r="B67" s="58"/>
      <c r="C67" s="59">
        <v>1</v>
      </c>
      <c r="D67" s="60" t="s">
        <v>101</v>
      </c>
      <c r="E67" s="61"/>
      <c r="F67" s="62" t="str">
        <f t="shared" si="0"/>
        <v>žž </v>
      </c>
      <c r="G67" s="39" t="str">
        <f t="shared" si="1"/>
        <v>/1</v>
      </c>
      <c r="H67" s="40"/>
      <c r="I67" s="41"/>
      <c r="J67" s="41"/>
      <c r="K67" s="42"/>
      <c r="L67" s="42"/>
      <c r="M67" s="42"/>
      <c r="N67" s="42"/>
      <c r="O67" s="42"/>
      <c r="P67" s="42"/>
      <c r="Q67" s="43"/>
      <c r="R67" s="44"/>
      <c r="T67" s="46"/>
      <c r="U67" s="46"/>
      <c r="V67" s="46"/>
      <c r="W67" s="46"/>
      <c r="X67" s="46"/>
      <c r="Y67" s="46"/>
    </row>
    <row r="68" spans="1:25" ht="12.75">
      <c r="A68" s="13">
        <v>0</v>
      </c>
      <c r="B68" s="47"/>
      <c r="C68" s="48"/>
      <c r="D68" s="49" t="s">
        <v>101</v>
      </c>
      <c r="E68" s="50"/>
      <c r="F68" s="38" t="str">
        <f t="shared" si="0"/>
        <v>žž </v>
      </c>
      <c r="G68" s="51" t="str">
        <f t="shared" si="1"/>
        <v>/</v>
      </c>
      <c r="H68" s="52"/>
      <c r="I68" s="53"/>
      <c r="J68" s="53"/>
      <c r="K68" s="54"/>
      <c r="L68" s="54"/>
      <c r="M68" s="54"/>
      <c r="N68" s="54"/>
      <c r="O68" s="54"/>
      <c r="P68" s="54"/>
      <c r="T68" s="4"/>
      <c r="U68" s="4"/>
      <c r="V68" s="4"/>
      <c r="W68" s="4"/>
      <c r="X68" s="4"/>
      <c r="Y68" s="4"/>
    </row>
    <row r="69" spans="1:25" s="45" customFormat="1" ht="12.75">
      <c r="A69" s="57">
        <v>0</v>
      </c>
      <c r="B69" s="58"/>
      <c r="C69" s="59">
        <v>1</v>
      </c>
      <c r="D69" s="60" t="s">
        <v>101</v>
      </c>
      <c r="E69" s="61"/>
      <c r="F69" s="62" t="str">
        <f aca="true" t="shared" si="2" ref="F69:F132">CONCATENATE(D69," ",E69)</f>
        <v>žž </v>
      </c>
      <c r="G69" s="39" t="str">
        <f aca="true" t="shared" si="3" ref="G69:G132">CONCATENATE(B69,"/",C69)</f>
        <v>/1</v>
      </c>
      <c r="H69" s="40"/>
      <c r="I69" s="41"/>
      <c r="J69" s="41"/>
      <c r="K69" s="42"/>
      <c r="L69" s="42"/>
      <c r="M69" s="42"/>
      <c r="N69" s="42"/>
      <c r="O69" s="42"/>
      <c r="P69" s="42"/>
      <c r="Q69" s="43"/>
      <c r="R69" s="44"/>
      <c r="T69" s="46"/>
      <c r="U69" s="46"/>
      <c r="V69" s="46"/>
      <c r="W69" s="46"/>
      <c r="X69" s="46"/>
      <c r="Y69" s="46"/>
    </row>
    <row r="70" spans="1:25" ht="12.75">
      <c r="A70" s="13">
        <v>0</v>
      </c>
      <c r="B70" s="47"/>
      <c r="C70" s="48">
        <v>1</v>
      </c>
      <c r="D70" s="49" t="s">
        <v>101</v>
      </c>
      <c r="E70" s="50"/>
      <c r="F70" s="38" t="str">
        <f t="shared" si="2"/>
        <v>žž </v>
      </c>
      <c r="G70" s="51" t="str">
        <f t="shared" si="3"/>
        <v>/1</v>
      </c>
      <c r="H70" s="52"/>
      <c r="I70" s="53"/>
      <c r="J70" s="53"/>
      <c r="K70" s="54"/>
      <c r="L70" s="54"/>
      <c r="M70" s="54"/>
      <c r="N70" s="54"/>
      <c r="O70" s="54"/>
      <c r="P70" s="54"/>
      <c r="T70" s="4"/>
      <c r="U70" s="4"/>
      <c r="V70" s="4"/>
      <c r="W70" s="4"/>
      <c r="X70" s="4"/>
      <c r="Y70" s="4"/>
    </row>
    <row r="71" spans="1:25" s="45" customFormat="1" ht="15.75">
      <c r="A71" s="33">
        <v>5</v>
      </c>
      <c r="B71" s="34"/>
      <c r="C71" s="35">
        <v>1</v>
      </c>
      <c r="D71" s="36" t="s">
        <v>162</v>
      </c>
      <c r="E71" s="37"/>
      <c r="F71" s="62" t="str">
        <f>CONCATENATE(D71," ",E71)</f>
        <v>Rudná B </v>
      </c>
      <c r="G71" s="39" t="str">
        <f t="shared" si="3"/>
        <v>/1</v>
      </c>
      <c r="H71" s="40"/>
      <c r="I71" s="41"/>
      <c r="J71" s="41"/>
      <c r="K71" s="42"/>
      <c r="L71" s="42"/>
      <c r="M71" s="42"/>
      <c r="N71" s="42"/>
      <c r="O71" s="42"/>
      <c r="P71" s="42"/>
      <c r="Q71" s="43"/>
      <c r="R71" s="44"/>
      <c r="T71" s="46"/>
      <c r="U71" s="46"/>
      <c r="V71" s="46"/>
      <c r="W71" s="46"/>
      <c r="X71" s="46"/>
      <c r="Y71" s="46"/>
    </row>
    <row r="72" spans="1:25" ht="12.75">
      <c r="A72" s="13">
        <v>15353</v>
      </c>
      <c r="B72" s="47"/>
      <c r="C72" s="48">
        <v>1</v>
      </c>
      <c r="D72" s="49" t="s">
        <v>163</v>
      </c>
      <c r="E72" s="50" t="s">
        <v>164</v>
      </c>
      <c r="F72" s="38" t="str">
        <f t="shared" si="2"/>
        <v>Zimáková Jarmila</v>
      </c>
      <c r="G72" s="51" t="str">
        <f t="shared" si="3"/>
        <v>/1</v>
      </c>
      <c r="H72" s="52"/>
      <c r="I72" s="53"/>
      <c r="J72" s="53"/>
      <c r="K72" s="54"/>
      <c r="L72" s="54"/>
      <c r="M72" s="54"/>
      <c r="N72" s="54"/>
      <c r="O72" s="54"/>
      <c r="P72" s="54"/>
      <c r="T72" s="4"/>
      <c r="U72" s="4"/>
      <c r="V72" s="4"/>
      <c r="W72" s="4"/>
      <c r="X72" s="4"/>
      <c r="Y72" s="4"/>
    </row>
    <row r="73" spans="1:25" s="45" customFormat="1" ht="12.75">
      <c r="A73" s="57">
        <v>15354</v>
      </c>
      <c r="B73" s="58"/>
      <c r="C73" s="59">
        <v>1</v>
      </c>
      <c r="D73" s="60" t="s">
        <v>165</v>
      </c>
      <c r="E73" s="61" t="s">
        <v>166</v>
      </c>
      <c r="F73" s="62" t="str">
        <f t="shared" si="2"/>
        <v>Mařánková Eva</v>
      </c>
      <c r="G73" s="39" t="str">
        <f t="shared" si="3"/>
        <v>/1</v>
      </c>
      <c r="H73" s="40"/>
      <c r="I73" s="41"/>
      <c r="J73" s="41"/>
      <c r="K73" s="42"/>
      <c r="L73" s="42"/>
      <c r="M73" s="42"/>
      <c r="N73" s="42"/>
      <c r="O73" s="42"/>
      <c r="P73" s="42"/>
      <c r="Q73" s="43"/>
      <c r="R73" s="44"/>
      <c r="T73" s="46"/>
      <c r="U73" s="46"/>
      <c r="V73" s="46"/>
      <c r="W73" s="46"/>
      <c r="X73" s="46"/>
      <c r="Y73" s="46"/>
    </row>
    <row r="74" spans="1:25" ht="12.75">
      <c r="A74" s="13">
        <v>15352</v>
      </c>
      <c r="B74" s="47"/>
      <c r="C74" s="48">
        <v>1</v>
      </c>
      <c r="D74" s="49" t="s">
        <v>167</v>
      </c>
      <c r="E74" s="50" t="s">
        <v>103</v>
      </c>
      <c r="F74" s="38" t="str">
        <f t="shared" si="2"/>
        <v>Novotná Anna</v>
      </c>
      <c r="G74" s="51" t="str">
        <f t="shared" si="3"/>
        <v>/1</v>
      </c>
      <c r="H74" s="52"/>
      <c r="I74" s="53"/>
      <c r="J74" s="53"/>
      <c r="K74" s="54"/>
      <c r="L74" s="54"/>
      <c r="M74" s="54"/>
      <c r="N74" s="54"/>
      <c r="O74" s="54"/>
      <c r="P74" s="54"/>
      <c r="T74" s="4"/>
      <c r="U74" s="4"/>
      <c r="V74" s="4"/>
      <c r="W74" s="4"/>
      <c r="X74" s="4"/>
      <c r="Y74" s="4"/>
    </row>
    <row r="75" spans="1:25" s="45" customFormat="1" ht="12.75">
      <c r="A75" s="57">
        <v>15370</v>
      </c>
      <c r="B75" s="58"/>
      <c r="C75" s="59">
        <v>1</v>
      </c>
      <c r="D75" s="60" t="s">
        <v>168</v>
      </c>
      <c r="E75" s="61" t="s">
        <v>169</v>
      </c>
      <c r="F75" s="62" t="str">
        <f t="shared" si="2"/>
        <v>Poláčková Hana</v>
      </c>
      <c r="G75" s="39" t="str">
        <f t="shared" si="3"/>
        <v>/1</v>
      </c>
      <c r="H75" s="40"/>
      <c r="I75" s="41"/>
      <c r="J75" s="41"/>
      <c r="K75" s="42"/>
      <c r="L75" s="42"/>
      <c r="M75" s="42"/>
      <c r="N75" s="42"/>
      <c r="O75" s="42"/>
      <c r="P75" s="42"/>
      <c r="Q75" s="43"/>
      <c r="R75" s="44"/>
      <c r="T75" s="46"/>
      <c r="U75" s="46"/>
      <c r="V75" s="46"/>
      <c r="W75" s="46"/>
      <c r="X75" s="46"/>
      <c r="Y75" s="46"/>
    </row>
    <row r="76" spans="1:25" ht="12.75">
      <c r="A76" s="13">
        <v>18645</v>
      </c>
      <c r="B76" s="47"/>
      <c r="C76" s="48">
        <v>1</v>
      </c>
      <c r="D76" s="49" t="s">
        <v>170</v>
      </c>
      <c r="E76" s="50" t="s">
        <v>171</v>
      </c>
      <c r="F76" s="38" t="str">
        <f t="shared" si="2"/>
        <v>Mikešová Irena</v>
      </c>
      <c r="G76" s="51" t="str">
        <f t="shared" si="3"/>
        <v>/1</v>
      </c>
      <c r="H76" s="52"/>
      <c r="I76" s="53"/>
      <c r="J76" s="53"/>
      <c r="K76" s="54"/>
      <c r="L76" s="54"/>
      <c r="M76" s="54"/>
      <c r="N76" s="54"/>
      <c r="O76" s="54"/>
      <c r="P76" s="54"/>
      <c r="T76" s="4"/>
      <c r="U76" s="4"/>
      <c r="V76" s="4"/>
      <c r="W76" s="4"/>
      <c r="X76" s="4"/>
      <c r="Y76" s="4"/>
    </row>
    <row r="77" spans="1:25" s="45" customFormat="1" ht="12.75">
      <c r="A77" s="57">
        <v>15374</v>
      </c>
      <c r="B77" s="58"/>
      <c r="C77" s="59">
        <v>1</v>
      </c>
      <c r="D77" s="60" t="s">
        <v>172</v>
      </c>
      <c r="E77" s="61" t="s">
        <v>173</v>
      </c>
      <c r="F77" s="62" t="str">
        <f t="shared" si="2"/>
        <v>Kohoutová Miluše</v>
      </c>
      <c r="G77" s="39" t="str">
        <f t="shared" si="3"/>
        <v>/1</v>
      </c>
      <c r="H77" s="40"/>
      <c r="I77" s="66"/>
      <c r="J77" s="41"/>
      <c r="K77" s="42"/>
      <c r="L77" s="42"/>
      <c r="M77" s="42"/>
      <c r="N77" s="42"/>
      <c r="O77" s="42"/>
      <c r="P77" s="42"/>
      <c r="Q77" s="43"/>
      <c r="R77" s="44"/>
      <c r="T77" s="46"/>
      <c r="U77" s="46"/>
      <c r="V77" s="46"/>
      <c r="W77" s="46"/>
      <c r="X77" s="46"/>
      <c r="Y77" s="46"/>
    </row>
    <row r="78" spans="1:25" ht="12.75">
      <c r="A78" s="13">
        <v>18644</v>
      </c>
      <c r="B78" s="94"/>
      <c r="C78" s="95">
        <v>1</v>
      </c>
      <c r="D78" s="98" t="s">
        <v>174</v>
      </c>
      <c r="E78" s="99" t="s">
        <v>175</v>
      </c>
      <c r="F78" s="38" t="str">
        <f t="shared" si="2"/>
        <v>Panenková Lucie</v>
      </c>
      <c r="G78" s="51" t="str">
        <f t="shared" si="3"/>
        <v>/1</v>
      </c>
      <c r="H78" s="52"/>
      <c r="I78" s="53"/>
      <c r="J78" s="53"/>
      <c r="K78" s="54"/>
      <c r="L78" s="54"/>
      <c r="M78" s="54"/>
      <c r="N78" s="54"/>
      <c r="O78" s="54"/>
      <c r="P78" s="54"/>
      <c r="T78" s="4"/>
      <c r="U78" s="4"/>
      <c r="V78" s="4"/>
      <c r="W78" s="4"/>
      <c r="X78" s="4"/>
      <c r="Y78" s="4"/>
    </row>
    <row r="79" spans="1:25" s="45" customFormat="1" ht="12.75">
      <c r="A79" s="57">
        <v>0</v>
      </c>
      <c r="B79" s="58"/>
      <c r="C79" s="59">
        <v>1</v>
      </c>
      <c r="D79" s="60" t="s">
        <v>101</v>
      </c>
      <c r="E79" s="61"/>
      <c r="F79" s="62" t="str">
        <f t="shared" si="2"/>
        <v>žž </v>
      </c>
      <c r="G79" s="39" t="str">
        <f t="shared" si="3"/>
        <v>/1</v>
      </c>
      <c r="H79" s="40"/>
      <c r="I79" s="41"/>
      <c r="J79" s="41"/>
      <c r="K79" s="42"/>
      <c r="L79" s="42"/>
      <c r="M79" s="42"/>
      <c r="N79" s="42"/>
      <c r="O79" s="42"/>
      <c r="P79" s="42"/>
      <c r="Q79" s="43"/>
      <c r="R79" s="44"/>
      <c r="T79" s="46"/>
      <c r="U79" s="46"/>
      <c r="V79" s="46"/>
      <c r="W79" s="46"/>
      <c r="X79" s="46"/>
      <c r="Y79" s="46"/>
    </row>
    <row r="80" spans="1:25" ht="12.75">
      <c r="A80" s="13">
        <v>0</v>
      </c>
      <c r="B80" s="100"/>
      <c r="C80" s="101">
        <v>1</v>
      </c>
      <c r="D80" s="102" t="s">
        <v>101</v>
      </c>
      <c r="E80" s="50"/>
      <c r="F80" s="38" t="str">
        <f t="shared" si="2"/>
        <v>žž </v>
      </c>
      <c r="G80" s="51" t="str">
        <f t="shared" si="3"/>
        <v>/1</v>
      </c>
      <c r="H80" s="52"/>
      <c r="I80" s="53"/>
      <c r="J80" s="53"/>
      <c r="K80" s="54"/>
      <c r="L80" s="54"/>
      <c r="M80" s="54"/>
      <c r="N80" s="54"/>
      <c r="O80" s="54"/>
      <c r="P80" s="54"/>
      <c r="T80" s="4"/>
      <c r="U80" s="4"/>
      <c r="V80" s="4"/>
      <c r="W80" s="4"/>
      <c r="X80" s="4"/>
      <c r="Y80" s="4"/>
    </row>
    <row r="81" spans="1:25" s="45" customFormat="1" ht="12.75">
      <c r="A81" s="57">
        <v>0</v>
      </c>
      <c r="B81" s="58"/>
      <c r="C81" s="59">
        <v>1</v>
      </c>
      <c r="D81" s="68" t="s">
        <v>101</v>
      </c>
      <c r="E81" s="61"/>
      <c r="F81" s="62" t="str">
        <f t="shared" si="2"/>
        <v>žž </v>
      </c>
      <c r="G81" s="39" t="str">
        <f t="shared" si="3"/>
        <v>/1</v>
      </c>
      <c r="H81" s="40"/>
      <c r="I81" s="41"/>
      <c r="J81" s="41"/>
      <c r="K81" s="42"/>
      <c r="L81" s="42"/>
      <c r="M81" s="42"/>
      <c r="N81" s="42"/>
      <c r="O81" s="42"/>
      <c r="P81" s="42"/>
      <c r="Q81" s="43"/>
      <c r="R81" s="44"/>
      <c r="T81" s="46"/>
      <c r="U81" s="46"/>
      <c r="V81" s="46"/>
      <c r="W81" s="46"/>
      <c r="X81" s="46"/>
      <c r="Y81" s="46"/>
    </row>
    <row r="82" spans="1:25" ht="12.75">
      <c r="A82" s="13">
        <v>0</v>
      </c>
      <c r="B82" s="47"/>
      <c r="C82" s="48">
        <v>1</v>
      </c>
      <c r="D82" s="67" t="s">
        <v>101</v>
      </c>
      <c r="E82" s="50"/>
      <c r="F82" s="38" t="str">
        <f t="shared" si="2"/>
        <v>žž </v>
      </c>
      <c r="G82" s="51" t="str">
        <f t="shared" si="3"/>
        <v>/1</v>
      </c>
      <c r="H82" s="52"/>
      <c r="I82" s="53"/>
      <c r="J82" s="53"/>
      <c r="K82" s="54"/>
      <c r="L82" s="54"/>
      <c r="M82" s="54"/>
      <c r="N82" s="54"/>
      <c r="O82" s="54"/>
      <c r="P82" s="54"/>
      <c r="T82" s="4"/>
      <c r="U82" s="4"/>
      <c r="V82" s="4"/>
      <c r="W82" s="4"/>
      <c r="X82" s="4"/>
      <c r="Y82" s="4"/>
    </row>
    <row r="83" spans="1:25" s="45" customFormat="1" ht="12.75">
      <c r="A83" s="57">
        <v>0</v>
      </c>
      <c r="B83" s="58"/>
      <c r="C83" s="59">
        <v>1</v>
      </c>
      <c r="D83" s="68" t="s">
        <v>101</v>
      </c>
      <c r="E83" s="61"/>
      <c r="F83" s="62" t="str">
        <f t="shared" si="2"/>
        <v>žž </v>
      </c>
      <c r="G83" s="39" t="str">
        <f t="shared" si="3"/>
        <v>/1</v>
      </c>
      <c r="H83" s="40"/>
      <c r="I83" s="41"/>
      <c r="J83" s="41"/>
      <c r="K83" s="42"/>
      <c r="L83" s="42"/>
      <c r="M83" s="42"/>
      <c r="N83" s="42"/>
      <c r="O83" s="42"/>
      <c r="P83" s="42"/>
      <c r="Q83" s="43"/>
      <c r="R83" s="44"/>
      <c r="T83" s="46"/>
      <c r="U83" s="46"/>
      <c r="V83" s="46"/>
      <c r="W83" s="46"/>
      <c r="X83" s="46"/>
      <c r="Y83" s="46"/>
    </row>
    <row r="84" spans="1:25" s="32" customFormat="1" ht="13.5" thickBot="1">
      <c r="A84" s="21">
        <v>0</v>
      </c>
      <c r="B84" s="86"/>
      <c r="C84" s="87"/>
      <c r="D84" s="88" t="s">
        <v>101</v>
      </c>
      <c r="E84" s="89"/>
      <c r="F84" s="74" t="str">
        <f t="shared" si="2"/>
        <v>žž </v>
      </c>
      <c r="G84" s="75" t="str">
        <f t="shared" si="3"/>
        <v>/</v>
      </c>
      <c r="H84" s="76"/>
      <c r="I84" s="77"/>
      <c r="J84" s="77"/>
      <c r="K84" s="78"/>
      <c r="L84" s="78"/>
      <c r="M84" s="78"/>
      <c r="N84" s="78"/>
      <c r="O84" s="78"/>
      <c r="P84" s="78"/>
      <c r="Q84" s="79"/>
      <c r="R84" s="80"/>
      <c r="T84" s="81"/>
      <c r="U84" s="81"/>
      <c r="V84" s="81"/>
      <c r="W84" s="81"/>
      <c r="X84" s="81"/>
      <c r="Y84" s="81"/>
    </row>
    <row r="85" spans="1:25" s="45" customFormat="1" ht="12.75">
      <c r="A85" s="57">
        <v>0</v>
      </c>
      <c r="B85" s="58"/>
      <c r="C85" s="59">
        <v>1</v>
      </c>
      <c r="D85" s="60" t="s">
        <v>101</v>
      </c>
      <c r="E85" s="61"/>
      <c r="F85" s="62" t="str">
        <f t="shared" si="2"/>
        <v>žž </v>
      </c>
      <c r="G85" s="39" t="str">
        <f t="shared" si="3"/>
        <v>/1</v>
      </c>
      <c r="H85" s="40"/>
      <c r="I85" s="41"/>
      <c r="J85" s="41"/>
      <c r="K85" s="42"/>
      <c r="L85" s="42"/>
      <c r="M85" s="42"/>
      <c r="N85" s="42"/>
      <c r="O85" s="42"/>
      <c r="P85" s="42"/>
      <c r="Q85" s="43"/>
      <c r="R85" s="44"/>
      <c r="T85" s="46"/>
      <c r="U85" s="46"/>
      <c r="V85" s="46"/>
      <c r="W85" s="46"/>
      <c r="X85" s="46"/>
      <c r="Y85" s="46"/>
    </row>
    <row r="86" spans="1:25" ht="15.75">
      <c r="A86" s="33">
        <v>6</v>
      </c>
      <c r="B86" s="34"/>
      <c r="C86" s="35">
        <v>1</v>
      </c>
      <c r="D86" s="36" t="s">
        <v>176</v>
      </c>
      <c r="E86" s="37"/>
      <c r="F86" s="38" t="str">
        <f t="shared" si="2"/>
        <v>Rudná C </v>
      </c>
      <c r="G86" s="51" t="str">
        <f t="shared" si="3"/>
        <v>/1</v>
      </c>
      <c r="H86" s="52"/>
      <c r="I86" s="85"/>
      <c r="J86" s="53"/>
      <c r="K86" s="54"/>
      <c r="L86" s="54"/>
      <c r="M86" s="54"/>
      <c r="N86" s="54"/>
      <c r="O86" s="54"/>
      <c r="P86" s="54"/>
      <c r="T86" s="4"/>
      <c r="U86" s="4"/>
      <c r="V86" s="4"/>
      <c r="W86" s="4"/>
      <c r="X86" s="4"/>
      <c r="Y86" s="4"/>
    </row>
    <row r="87" spans="1:25" s="45" customFormat="1" ht="12.75">
      <c r="A87" s="57">
        <v>12108</v>
      </c>
      <c r="B87" s="58"/>
      <c r="C87" s="59">
        <v>1</v>
      </c>
      <c r="D87" s="60" t="s">
        <v>177</v>
      </c>
      <c r="E87" s="61" t="s">
        <v>106</v>
      </c>
      <c r="F87" s="62" t="str">
        <f t="shared" si="2"/>
        <v>Kasal Pavel</v>
      </c>
      <c r="G87" s="39" t="str">
        <f t="shared" si="3"/>
        <v>/1</v>
      </c>
      <c r="H87" s="40"/>
      <c r="I87" s="66"/>
      <c r="J87" s="41"/>
      <c r="K87" s="42"/>
      <c r="L87" s="42"/>
      <c r="M87" s="42"/>
      <c r="N87" s="42"/>
      <c r="O87" s="42"/>
      <c r="P87" s="42"/>
      <c r="Q87" s="43"/>
      <c r="R87" s="44"/>
      <c r="T87" s="46"/>
      <c r="U87" s="46"/>
      <c r="V87" s="46"/>
      <c r="W87" s="46"/>
      <c r="X87" s="46"/>
      <c r="Y87" s="46"/>
    </row>
    <row r="88" spans="1:25" ht="12.75">
      <c r="A88" s="13">
        <v>12110</v>
      </c>
      <c r="B88" s="47"/>
      <c r="C88" s="48">
        <v>1</v>
      </c>
      <c r="D88" s="49" t="s">
        <v>178</v>
      </c>
      <c r="E88" s="50" t="s">
        <v>112</v>
      </c>
      <c r="F88" s="38" t="str">
        <f t="shared" si="2"/>
        <v>Keller Tomáš</v>
      </c>
      <c r="G88" s="51" t="str">
        <f t="shared" si="3"/>
        <v>/1</v>
      </c>
      <c r="H88" s="52"/>
      <c r="I88" s="53"/>
      <c r="J88" s="53"/>
      <c r="K88" s="54"/>
      <c r="L88" s="54"/>
      <c r="M88" s="54"/>
      <c r="N88" s="54"/>
      <c r="O88" s="54"/>
      <c r="P88" s="54"/>
      <c r="T88" s="4"/>
      <c r="U88" s="4"/>
      <c r="V88" s="4"/>
      <c r="W88" s="4"/>
      <c r="X88" s="4"/>
      <c r="Y88" s="4"/>
    </row>
    <row r="89" spans="1:25" s="45" customFormat="1" ht="12.75">
      <c r="A89" s="57">
        <v>13862</v>
      </c>
      <c r="B89" s="58"/>
      <c r="C89" s="59">
        <v>1</v>
      </c>
      <c r="D89" s="60" t="s">
        <v>179</v>
      </c>
      <c r="E89" s="61" t="s">
        <v>100</v>
      </c>
      <c r="F89" s="62" t="str">
        <f t="shared" si="2"/>
        <v>Dvořák Milan</v>
      </c>
      <c r="G89" s="39" t="str">
        <f t="shared" si="3"/>
        <v>/1</v>
      </c>
      <c r="H89" s="40"/>
      <c r="I89" s="41"/>
      <c r="J89" s="41"/>
      <c r="K89" s="42"/>
      <c r="L89" s="42"/>
      <c r="M89" s="42"/>
      <c r="N89" s="42"/>
      <c r="O89" s="42"/>
      <c r="P89" s="42"/>
      <c r="Q89" s="43"/>
      <c r="R89" s="44"/>
      <c r="T89" s="46"/>
      <c r="U89" s="46"/>
      <c r="V89" s="46"/>
      <c r="W89" s="46"/>
      <c r="X89" s="46"/>
      <c r="Y89" s="46"/>
    </row>
    <row r="90" spans="1:25" ht="12.75">
      <c r="A90" s="13">
        <v>14189</v>
      </c>
      <c r="B90" s="47"/>
      <c r="C90" s="48">
        <v>1</v>
      </c>
      <c r="D90" s="49" t="s">
        <v>180</v>
      </c>
      <c r="E90" s="50" t="s">
        <v>115</v>
      </c>
      <c r="F90" s="38" t="str">
        <f t="shared" si="2"/>
        <v>Machulka Radek</v>
      </c>
      <c r="G90" s="51" t="str">
        <f t="shared" si="3"/>
        <v>/1</v>
      </c>
      <c r="H90" s="52"/>
      <c r="I90" s="53"/>
      <c r="J90" s="53"/>
      <c r="K90" s="54"/>
      <c r="L90" s="54"/>
      <c r="M90" s="54"/>
      <c r="N90" s="54"/>
      <c r="O90" s="54"/>
      <c r="P90" s="54"/>
      <c r="T90" s="4"/>
      <c r="U90" s="4"/>
      <c r="V90" s="4"/>
      <c r="W90" s="4"/>
      <c r="X90" s="4"/>
      <c r="Y90" s="4"/>
    </row>
    <row r="91" spans="1:25" s="45" customFormat="1" ht="12.75">
      <c r="A91" s="57">
        <v>14196</v>
      </c>
      <c r="B91" s="58"/>
      <c r="C91" s="59">
        <v>1</v>
      </c>
      <c r="D91" s="60" t="s">
        <v>181</v>
      </c>
      <c r="E91" s="61" t="s">
        <v>99</v>
      </c>
      <c r="F91" s="62" t="str">
        <f t="shared" si="2"/>
        <v>Koščová Petra</v>
      </c>
      <c r="G91" s="39" t="str">
        <f t="shared" si="3"/>
        <v>/1</v>
      </c>
      <c r="H91" s="40"/>
      <c r="I91" s="41"/>
      <c r="J91" s="41"/>
      <c r="K91" s="42"/>
      <c r="L91" s="42"/>
      <c r="M91" s="42"/>
      <c r="N91" s="42"/>
      <c r="O91" s="42"/>
      <c r="P91" s="42"/>
      <c r="Q91" s="43"/>
      <c r="R91" s="44"/>
      <c r="T91" s="46"/>
      <c r="U91" s="46"/>
      <c r="V91" s="46"/>
      <c r="W91" s="46"/>
      <c r="X91" s="46"/>
      <c r="Y91" s="46"/>
    </row>
    <row r="92" spans="1:25" ht="12.75">
      <c r="A92" s="13">
        <v>18116</v>
      </c>
      <c r="B92" s="47"/>
      <c r="C92" s="48">
        <v>1</v>
      </c>
      <c r="D92" s="49" t="s">
        <v>182</v>
      </c>
      <c r="E92" s="50" t="s">
        <v>95</v>
      </c>
      <c r="F92" s="38" t="str">
        <f t="shared" si="2"/>
        <v>Kýhos Miroslav</v>
      </c>
      <c r="G92" s="51" t="str">
        <f t="shared" si="3"/>
        <v>/1</v>
      </c>
      <c r="H92" s="52"/>
      <c r="I92" s="85"/>
      <c r="J92" s="53"/>
      <c r="K92" s="54"/>
      <c r="L92" s="54"/>
      <c r="M92" s="54"/>
      <c r="N92" s="54"/>
      <c r="O92" s="54"/>
      <c r="P92" s="54"/>
      <c r="T92" s="4"/>
      <c r="U92" s="4"/>
      <c r="V92" s="4"/>
      <c r="W92" s="4"/>
      <c r="X92" s="4"/>
      <c r="Y92" s="4"/>
    </row>
    <row r="93" spans="1:25" s="45" customFormat="1" ht="12.75">
      <c r="A93" s="57">
        <v>14191</v>
      </c>
      <c r="B93" s="58"/>
      <c r="C93" s="59">
        <v>1</v>
      </c>
      <c r="D93" s="60" t="s">
        <v>183</v>
      </c>
      <c r="E93" s="61" t="s">
        <v>184</v>
      </c>
      <c r="F93" s="62" t="str">
        <f t="shared" si="2"/>
        <v>Sedlačik Ivan</v>
      </c>
      <c r="G93" s="39" t="str">
        <f t="shared" si="3"/>
        <v>/1</v>
      </c>
      <c r="H93" s="40"/>
      <c r="I93" s="41"/>
      <c r="J93" s="41"/>
      <c r="K93" s="42"/>
      <c r="L93" s="42"/>
      <c r="M93" s="42"/>
      <c r="N93" s="42"/>
      <c r="O93" s="42"/>
      <c r="P93" s="42"/>
      <c r="Q93" s="43"/>
      <c r="R93" s="44"/>
      <c r="T93" s="46"/>
      <c r="U93" s="46"/>
      <c r="V93" s="46"/>
      <c r="W93" s="46"/>
      <c r="X93" s="46"/>
      <c r="Y93" s="46"/>
    </row>
    <row r="94" spans="1:25" ht="12.75">
      <c r="A94" s="13">
        <v>12109</v>
      </c>
      <c r="B94" s="47"/>
      <c r="C94" s="48">
        <v>1</v>
      </c>
      <c r="D94" s="49" t="s">
        <v>185</v>
      </c>
      <c r="E94" s="50" t="s">
        <v>186</v>
      </c>
      <c r="F94" s="38" t="str">
        <f t="shared" si="2"/>
        <v>Koščo Peter</v>
      </c>
      <c r="G94" s="51" t="str">
        <f t="shared" si="3"/>
        <v>/1</v>
      </c>
      <c r="H94" s="52"/>
      <c r="I94" s="53"/>
      <c r="J94" s="53"/>
      <c r="K94" s="54"/>
      <c r="L94" s="54"/>
      <c r="M94" s="54"/>
      <c r="N94" s="54"/>
      <c r="O94" s="54"/>
      <c r="P94" s="54"/>
      <c r="T94" s="4"/>
      <c r="U94" s="4"/>
      <c r="V94" s="4"/>
      <c r="W94" s="4"/>
      <c r="X94" s="4"/>
      <c r="Y94" s="4"/>
    </row>
    <row r="95" spans="1:25" s="45" customFormat="1" ht="12.75">
      <c r="A95" s="57">
        <v>23055</v>
      </c>
      <c r="B95" s="58"/>
      <c r="C95" s="59">
        <v>1</v>
      </c>
      <c r="D95" s="60" t="s">
        <v>187</v>
      </c>
      <c r="E95" s="61" t="s">
        <v>188</v>
      </c>
      <c r="F95" s="62" t="str">
        <f t="shared" si="2"/>
        <v>Lesák Adam</v>
      </c>
      <c r="G95" s="39" t="str">
        <f t="shared" si="3"/>
        <v>/1</v>
      </c>
      <c r="H95" s="40"/>
      <c r="I95" s="41"/>
      <c r="J95" s="41"/>
      <c r="K95" s="42"/>
      <c r="L95" s="42"/>
      <c r="M95" s="42"/>
      <c r="N95" s="42"/>
      <c r="O95" s="42"/>
      <c r="P95" s="42"/>
      <c r="Q95" s="43"/>
      <c r="R95" s="44"/>
      <c r="T95" s="46"/>
      <c r="U95" s="46"/>
      <c r="V95" s="46"/>
      <c r="W95" s="46"/>
      <c r="X95" s="46"/>
      <c r="Y95" s="46"/>
    </row>
    <row r="96" spans="1:25" ht="12.75">
      <c r="A96" s="13">
        <v>23701</v>
      </c>
      <c r="B96" s="47"/>
      <c r="C96" s="48">
        <v>1</v>
      </c>
      <c r="D96" s="49" t="s">
        <v>189</v>
      </c>
      <c r="E96" s="50" t="s">
        <v>107</v>
      </c>
      <c r="F96" s="38" t="str">
        <f t="shared" si="2"/>
        <v>Zdráhal Jiří</v>
      </c>
      <c r="G96" s="51" t="str">
        <f t="shared" si="3"/>
        <v>/1</v>
      </c>
      <c r="H96" s="52"/>
      <c r="I96" s="53"/>
      <c r="J96" s="53"/>
      <c r="K96" s="54"/>
      <c r="L96" s="54"/>
      <c r="M96" s="54"/>
      <c r="N96" s="54"/>
      <c r="O96" s="54"/>
      <c r="P96" s="54"/>
      <c r="T96" s="4"/>
      <c r="U96" s="4"/>
      <c r="V96" s="4"/>
      <c r="W96" s="4"/>
      <c r="X96" s="4"/>
      <c r="Y96" s="4"/>
    </row>
    <row r="97" spans="1:25" s="45" customFormat="1" ht="12.75">
      <c r="A97" s="57">
        <v>0</v>
      </c>
      <c r="B97" s="58"/>
      <c r="C97" s="59">
        <v>1</v>
      </c>
      <c r="D97" s="60" t="s">
        <v>101</v>
      </c>
      <c r="E97" s="61"/>
      <c r="F97" s="62" t="str">
        <f t="shared" si="2"/>
        <v>žž </v>
      </c>
      <c r="G97" s="39" t="str">
        <f t="shared" si="3"/>
        <v>/1</v>
      </c>
      <c r="H97" s="40"/>
      <c r="I97" s="41"/>
      <c r="J97" s="41"/>
      <c r="K97" s="42"/>
      <c r="L97" s="42"/>
      <c r="M97" s="42"/>
      <c r="N97" s="42"/>
      <c r="O97" s="42"/>
      <c r="P97" s="42"/>
      <c r="Q97" s="43"/>
      <c r="R97" s="44"/>
      <c r="T97" s="46"/>
      <c r="U97" s="46"/>
      <c r="V97" s="46"/>
      <c r="W97" s="46"/>
      <c r="X97" s="46"/>
      <c r="Y97" s="46"/>
    </row>
    <row r="98" spans="1:25" ht="12.75">
      <c r="A98" s="13">
        <v>0</v>
      </c>
      <c r="B98" s="47"/>
      <c r="C98" s="48"/>
      <c r="D98" s="49" t="s">
        <v>101</v>
      </c>
      <c r="E98" s="50"/>
      <c r="F98" s="38" t="str">
        <f t="shared" si="2"/>
        <v>žž </v>
      </c>
      <c r="G98" s="51" t="str">
        <f t="shared" si="3"/>
        <v>/</v>
      </c>
      <c r="H98" s="52"/>
      <c r="I98" s="53"/>
      <c r="J98" s="53"/>
      <c r="K98" s="54"/>
      <c r="L98" s="54"/>
      <c r="M98" s="54"/>
      <c r="N98" s="54"/>
      <c r="O98" s="54"/>
      <c r="P98" s="54"/>
      <c r="T98" s="4"/>
      <c r="U98" s="4"/>
      <c r="V98" s="4"/>
      <c r="W98" s="4"/>
      <c r="X98" s="4"/>
      <c r="Y98" s="4"/>
    </row>
    <row r="99" spans="1:25" s="45" customFormat="1" ht="12.75">
      <c r="A99" s="57">
        <v>0</v>
      </c>
      <c r="B99" s="58"/>
      <c r="C99" s="59">
        <v>1</v>
      </c>
      <c r="D99" s="60" t="s">
        <v>101</v>
      </c>
      <c r="E99" s="61"/>
      <c r="F99" s="62" t="str">
        <f t="shared" si="2"/>
        <v>žž </v>
      </c>
      <c r="G99" s="39" t="str">
        <f t="shared" si="3"/>
        <v>/1</v>
      </c>
      <c r="H99" s="40"/>
      <c r="I99" s="41"/>
      <c r="J99" s="41"/>
      <c r="K99" s="42"/>
      <c r="L99" s="42"/>
      <c r="M99" s="42"/>
      <c r="N99" s="42"/>
      <c r="O99" s="42"/>
      <c r="P99" s="42"/>
      <c r="Q99" s="43"/>
      <c r="R99" s="44"/>
      <c r="T99" s="46"/>
      <c r="U99" s="46"/>
      <c r="V99" s="46"/>
      <c r="W99" s="46"/>
      <c r="X99" s="46"/>
      <c r="Y99" s="46"/>
    </row>
    <row r="100" spans="1:25" ht="15.75">
      <c r="A100" s="33">
        <v>7</v>
      </c>
      <c r="B100" s="34"/>
      <c r="C100" s="35">
        <v>1</v>
      </c>
      <c r="D100" s="36" t="s">
        <v>190</v>
      </c>
      <c r="E100" s="37"/>
      <c r="F100" s="38" t="str">
        <f t="shared" si="2"/>
        <v>Slavia C </v>
      </c>
      <c r="G100" s="51" t="str">
        <f t="shared" si="3"/>
        <v>/1</v>
      </c>
      <c r="H100" s="52"/>
      <c r="I100" s="85"/>
      <c r="J100" s="53"/>
      <c r="K100" s="54"/>
      <c r="L100" s="54"/>
      <c r="M100" s="54"/>
      <c r="N100" s="54"/>
      <c r="O100" s="54"/>
      <c r="P100" s="54"/>
      <c r="T100" s="4"/>
      <c r="U100" s="4"/>
      <c r="V100" s="4"/>
      <c r="W100" s="4"/>
      <c r="X100" s="4"/>
      <c r="Y100" s="4"/>
    </row>
    <row r="101" spans="1:25" s="45" customFormat="1" ht="12.75">
      <c r="A101" s="57">
        <v>21699</v>
      </c>
      <c r="B101" s="58"/>
      <c r="C101" s="59">
        <v>1</v>
      </c>
      <c r="D101" s="60" t="s">
        <v>191</v>
      </c>
      <c r="E101" s="61" t="s">
        <v>104</v>
      </c>
      <c r="F101" s="62" t="str">
        <f t="shared" si="2"/>
        <v>Pecka Jan</v>
      </c>
      <c r="G101" s="39" t="str">
        <f t="shared" si="3"/>
        <v>/1</v>
      </c>
      <c r="H101" s="40"/>
      <c r="I101" s="41"/>
      <c r="J101" s="41"/>
      <c r="K101" s="42"/>
      <c r="L101" s="42"/>
      <c r="M101" s="42"/>
      <c r="N101" s="42"/>
      <c r="O101" s="42"/>
      <c r="P101" s="42"/>
      <c r="Q101" s="43"/>
      <c r="R101" s="44"/>
      <c r="T101" s="46"/>
      <c r="U101" s="46"/>
      <c r="V101" s="46"/>
      <c r="W101" s="46"/>
      <c r="X101" s="46"/>
      <c r="Y101" s="46"/>
    </row>
    <row r="102" spans="1:25" ht="12.75">
      <c r="A102" s="13">
        <v>19901</v>
      </c>
      <c r="B102" s="47"/>
      <c r="C102" s="48">
        <v>1</v>
      </c>
      <c r="D102" s="49" t="s">
        <v>192</v>
      </c>
      <c r="E102" s="50" t="s">
        <v>193</v>
      </c>
      <c r="F102" s="38" t="str">
        <f t="shared" si="2"/>
        <v>Knap Filip</v>
      </c>
      <c r="G102" s="51" t="str">
        <f t="shared" si="3"/>
        <v>/1</v>
      </c>
      <c r="H102" s="52"/>
      <c r="I102" s="85"/>
      <c r="J102" s="53"/>
      <c r="K102" s="54"/>
      <c r="L102" s="54"/>
      <c r="M102" s="54"/>
      <c r="N102" s="54"/>
      <c r="O102" s="54"/>
      <c r="P102" s="54"/>
      <c r="T102" s="4"/>
      <c r="U102" s="4"/>
      <c r="V102" s="4"/>
      <c r="W102" s="4"/>
      <c r="X102" s="4"/>
      <c r="Y102" s="4"/>
    </row>
    <row r="103" spans="1:25" s="45" customFormat="1" ht="12.75">
      <c r="A103" s="57">
        <v>1012</v>
      </c>
      <c r="B103" s="58"/>
      <c r="C103" s="59">
        <v>1</v>
      </c>
      <c r="D103" s="68" t="s">
        <v>192</v>
      </c>
      <c r="E103" s="61" t="s">
        <v>105</v>
      </c>
      <c r="F103" s="62" t="str">
        <f t="shared" si="2"/>
        <v>Knap Petr</v>
      </c>
      <c r="G103" s="39" t="str">
        <f t="shared" si="3"/>
        <v>/1</v>
      </c>
      <c r="H103" s="40"/>
      <c r="I103" s="41"/>
      <c r="J103" s="41"/>
      <c r="K103" s="42"/>
      <c r="L103" s="42"/>
      <c r="M103" s="42"/>
      <c r="N103" s="42"/>
      <c r="O103" s="42"/>
      <c r="P103" s="42"/>
      <c r="Q103" s="43"/>
      <c r="R103" s="44"/>
      <c r="T103" s="46"/>
      <c r="U103" s="46"/>
      <c r="V103" s="46"/>
      <c r="W103" s="46"/>
      <c r="X103" s="46"/>
      <c r="Y103" s="46"/>
    </row>
    <row r="104" spans="1:25" s="32" customFormat="1" ht="13.5" thickBot="1">
      <c r="A104" s="21">
        <v>13002</v>
      </c>
      <c r="B104" s="86"/>
      <c r="C104" s="87">
        <v>1</v>
      </c>
      <c r="D104" s="97" t="s">
        <v>194</v>
      </c>
      <c r="E104" s="89" t="s">
        <v>104</v>
      </c>
      <c r="F104" s="74" t="str">
        <f t="shared" si="2"/>
        <v>Václavík Jan</v>
      </c>
      <c r="G104" s="75" t="str">
        <f t="shared" si="3"/>
        <v>/1</v>
      </c>
      <c r="H104" s="76"/>
      <c r="I104" s="77"/>
      <c r="J104" s="77"/>
      <c r="K104" s="78"/>
      <c r="L104" s="78"/>
      <c r="M104" s="78"/>
      <c r="N104" s="78"/>
      <c r="O104" s="78"/>
      <c r="P104" s="78"/>
      <c r="Q104" s="79"/>
      <c r="R104" s="80"/>
      <c r="T104" s="81"/>
      <c r="U104" s="81"/>
      <c r="V104" s="81"/>
      <c r="W104" s="81"/>
      <c r="X104" s="81"/>
      <c r="Y104" s="81"/>
    </row>
    <row r="105" spans="1:25" s="45" customFormat="1" ht="12.75">
      <c r="A105" s="57">
        <v>1033</v>
      </c>
      <c r="B105" s="58"/>
      <c r="C105" s="59">
        <v>1</v>
      </c>
      <c r="D105" s="60" t="s">
        <v>195</v>
      </c>
      <c r="E105" s="61" t="s">
        <v>104</v>
      </c>
      <c r="F105" s="62" t="str">
        <f t="shared" si="2"/>
        <v>Šťastný Jan</v>
      </c>
      <c r="G105" s="39" t="str">
        <f t="shared" si="3"/>
        <v>/1</v>
      </c>
      <c r="H105" s="40"/>
      <c r="I105" s="66"/>
      <c r="J105" s="41"/>
      <c r="K105" s="42"/>
      <c r="L105" s="42"/>
      <c r="M105" s="42"/>
      <c r="N105" s="42"/>
      <c r="O105" s="42"/>
      <c r="P105" s="42"/>
      <c r="Q105" s="43"/>
      <c r="R105" s="44"/>
      <c r="T105" s="46"/>
      <c r="U105" s="46"/>
      <c r="V105" s="46"/>
      <c r="W105" s="46"/>
      <c r="X105" s="46"/>
      <c r="Y105" s="46"/>
    </row>
    <row r="106" spans="1:25" ht="12.75">
      <c r="A106" s="13">
        <v>995</v>
      </c>
      <c r="B106" s="47"/>
      <c r="C106" s="48">
        <v>1</v>
      </c>
      <c r="D106" s="49" t="s">
        <v>196</v>
      </c>
      <c r="E106" s="50" t="s">
        <v>96</v>
      </c>
      <c r="F106" s="38" t="str">
        <f t="shared" si="2"/>
        <v>Bernat Karel</v>
      </c>
      <c r="G106" s="51" t="str">
        <f t="shared" si="3"/>
        <v>/1</v>
      </c>
      <c r="H106" s="52"/>
      <c r="I106" s="53"/>
      <c r="J106" s="53"/>
      <c r="K106" s="54"/>
      <c r="L106" s="54"/>
      <c r="M106" s="54"/>
      <c r="N106" s="54"/>
      <c r="O106" s="54"/>
      <c r="P106" s="54"/>
      <c r="T106" s="4"/>
      <c r="U106" s="4"/>
      <c r="V106" s="4"/>
      <c r="W106" s="4"/>
      <c r="X106" s="4"/>
      <c r="Y106" s="4"/>
    </row>
    <row r="107" spans="1:25" s="45" customFormat="1" ht="12.75">
      <c r="A107" s="57">
        <v>13003</v>
      </c>
      <c r="B107" s="58"/>
      <c r="C107" s="59">
        <v>1</v>
      </c>
      <c r="D107" s="60" t="s">
        <v>197</v>
      </c>
      <c r="E107" s="61" t="s">
        <v>112</v>
      </c>
      <c r="F107" s="62" t="str">
        <f t="shared" si="2"/>
        <v>Jiránek Tomáš</v>
      </c>
      <c r="G107" s="39" t="str">
        <f t="shared" si="3"/>
        <v>/1</v>
      </c>
      <c r="H107" s="40"/>
      <c r="I107" s="41"/>
      <c r="J107" s="41"/>
      <c r="K107" s="42"/>
      <c r="L107" s="42"/>
      <c r="M107" s="42"/>
      <c r="N107" s="42"/>
      <c r="O107" s="42"/>
      <c r="P107" s="42"/>
      <c r="Q107" s="43"/>
      <c r="R107" s="44"/>
      <c r="T107" s="46"/>
      <c r="U107" s="46"/>
      <c r="V107" s="46"/>
      <c r="W107" s="46"/>
      <c r="X107" s="46"/>
      <c r="Y107" s="46"/>
    </row>
    <row r="108" spans="1:25" ht="12.75">
      <c r="A108" s="13">
        <v>10265</v>
      </c>
      <c r="B108" s="47"/>
      <c r="C108" s="48"/>
      <c r="D108" s="49" t="s">
        <v>198</v>
      </c>
      <c r="E108" s="50" t="s">
        <v>108</v>
      </c>
      <c r="F108" s="38" t="str">
        <f t="shared" si="2"/>
        <v>Novák Zdeněk</v>
      </c>
      <c r="G108" s="51" t="str">
        <f t="shared" si="3"/>
        <v>/</v>
      </c>
      <c r="H108" s="52"/>
      <c r="I108" s="85"/>
      <c r="J108" s="53"/>
      <c r="K108" s="54"/>
      <c r="L108" s="54"/>
      <c r="M108" s="54"/>
      <c r="N108" s="54"/>
      <c r="O108" s="54"/>
      <c r="P108" s="54"/>
      <c r="R108" s="103"/>
      <c r="T108" s="4"/>
      <c r="U108" s="4"/>
      <c r="V108" s="4"/>
      <c r="W108" s="4"/>
      <c r="X108" s="4"/>
      <c r="Y108" s="4"/>
    </row>
    <row r="109" spans="1:25" s="45" customFormat="1" ht="12.75">
      <c r="A109" s="57">
        <v>9868</v>
      </c>
      <c r="B109" s="58"/>
      <c r="C109" s="59">
        <v>2</v>
      </c>
      <c r="D109" s="60" t="s">
        <v>199</v>
      </c>
      <c r="E109" s="61" t="s">
        <v>96</v>
      </c>
      <c r="F109" s="62" t="str">
        <f t="shared" si="2"/>
        <v>Myšák Karel</v>
      </c>
      <c r="G109" s="39" t="str">
        <f t="shared" si="3"/>
        <v>/2</v>
      </c>
      <c r="H109" s="40"/>
      <c r="I109" s="66"/>
      <c r="J109" s="41"/>
      <c r="K109" s="42"/>
      <c r="L109" s="42"/>
      <c r="M109" s="42"/>
      <c r="N109" s="42"/>
      <c r="O109" s="42"/>
      <c r="P109" s="42"/>
      <c r="Q109" s="43"/>
      <c r="R109" s="44"/>
      <c r="T109" s="46"/>
      <c r="U109" s="46"/>
      <c r="V109" s="46"/>
      <c r="W109" s="46"/>
      <c r="X109" s="46"/>
      <c r="Y109" s="46"/>
    </row>
    <row r="110" spans="1:25" ht="12.75">
      <c r="A110" s="13">
        <v>1013</v>
      </c>
      <c r="B110" s="47"/>
      <c r="C110" s="48">
        <v>1</v>
      </c>
      <c r="D110" s="49" t="s">
        <v>200</v>
      </c>
      <c r="E110" s="50" t="s">
        <v>109</v>
      </c>
      <c r="F110" s="38" t="str">
        <f t="shared" si="2"/>
        <v>Kněžek Vladimír</v>
      </c>
      <c r="G110" s="51" t="str">
        <f t="shared" si="3"/>
        <v>/1</v>
      </c>
      <c r="H110" s="52"/>
      <c r="I110" s="53"/>
      <c r="J110" s="53"/>
      <c r="K110" s="54"/>
      <c r="L110" s="54"/>
      <c r="M110" s="54"/>
      <c r="N110" s="54"/>
      <c r="O110" s="54"/>
      <c r="P110" s="54"/>
      <c r="T110" s="4"/>
      <c r="U110" s="4"/>
      <c r="V110" s="4"/>
      <c r="W110" s="4"/>
      <c r="X110" s="4"/>
      <c r="Y110" s="4"/>
    </row>
    <row r="111" spans="1:25" s="45" customFormat="1" ht="12.75">
      <c r="A111" s="57">
        <v>0</v>
      </c>
      <c r="B111" s="58"/>
      <c r="C111" s="59">
        <v>1</v>
      </c>
      <c r="D111" s="60" t="s">
        <v>101</v>
      </c>
      <c r="E111" s="61"/>
      <c r="F111" s="62" t="str">
        <f t="shared" si="2"/>
        <v>žž </v>
      </c>
      <c r="G111" s="39" t="str">
        <f t="shared" si="3"/>
        <v>/1</v>
      </c>
      <c r="H111" s="40"/>
      <c r="I111" s="66"/>
      <c r="J111" s="41"/>
      <c r="K111" s="42"/>
      <c r="L111" s="42"/>
      <c r="M111" s="42"/>
      <c r="N111" s="42"/>
      <c r="O111" s="42"/>
      <c r="P111" s="42"/>
      <c r="Q111" s="43"/>
      <c r="R111" s="44"/>
      <c r="T111" s="46"/>
      <c r="U111" s="46"/>
      <c r="V111" s="46"/>
      <c r="W111" s="46"/>
      <c r="X111" s="46"/>
      <c r="Y111" s="46"/>
    </row>
    <row r="112" spans="1:25" ht="15.75">
      <c r="A112" s="104">
        <v>8</v>
      </c>
      <c r="B112" s="105"/>
      <c r="C112" s="106">
        <v>1</v>
      </c>
      <c r="D112" s="107" t="s">
        <v>201</v>
      </c>
      <c r="E112" s="108"/>
      <c r="F112" s="38" t="str">
        <f t="shared" si="2"/>
        <v>Praga B </v>
      </c>
      <c r="G112" s="51" t="str">
        <f t="shared" si="3"/>
        <v>/1</v>
      </c>
      <c r="H112" s="52"/>
      <c r="I112" s="85"/>
      <c r="J112" s="53"/>
      <c r="K112" s="54"/>
      <c r="L112" s="54"/>
      <c r="M112" s="54"/>
      <c r="N112" s="54"/>
      <c r="O112" s="54"/>
      <c r="P112" s="54"/>
      <c r="T112" s="4"/>
      <c r="U112" s="4"/>
      <c r="V112" s="4"/>
      <c r="W112" s="4"/>
      <c r="X112" s="4"/>
      <c r="Y112" s="4"/>
    </row>
    <row r="113" spans="1:25" s="45" customFormat="1" ht="12.75">
      <c r="A113" s="57">
        <v>21157</v>
      </c>
      <c r="B113" s="58"/>
      <c r="C113" s="59">
        <v>1</v>
      </c>
      <c r="D113" s="60" t="s">
        <v>202</v>
      </c>
      <c r="E113" s="61" t="s">
        <v>104</v>
      </c>
      <c r="F113" s="62" t="str">
        <f t="shared" si="2"/>
        <v>Lukáš Jan</v>
      </c>
      <c r="G113" s="39" t="str">
        <f t="shared" si="3"/>
        <v>/1</v>
      </c>
      <c r="H113" s="40"/>
      <c r="I113" s="66"/>
      <c r="J113" s="41"/>
      <c r="K113" s="42"/>
      <c r="L113" s="42"/>
      <c r="M113" s="42"/>
      <c r="N113" s="42"/>
      <c r="O113" s="42"/>
      <c r="P113" s="42"/>
      <c r="Q113" s="43"/>
      <c r="R113" s="44"/>
      <c r="T113" s="46"/>
      <c r="U113" s="46"/>
      <c r="V113" s="46"/>
      <c r="W113" s="46"/>
      <c r="X113" s="46"/>
      <c r="Y113" s="46"/>
    </row>
    <row r="114" spans="1:25" ht="12.75">
      <c r="A114" s="13">
        <v>18159</v>
      </c>
      <c r="B114" s="47"/>
      <c r="C114" s="48">
        <v>1</v>
      </c>
      <c r="D114" s="49" t="s">
        <v>203</v>
      </c>
      <c r="E114" s="50" t="s">
        <v>110</v>
      </c>
      <c r="F114" s="38" t="str">
        <f t="shared" si="2"/>
        <v>Jelínek Martin</v>
      </c>
      <c r="G114" s="51" t="str">
        <f t="shared" si="3"/>
        <v>/1</v>
      </c>
      <c r="H114" s="52"/>
      <c r="I114" s="85"/>
      <c r="J114" s="53"/>
      <c r="K114" s="54"/>
      <c r="L114" s="54"/>
      <c r="M114" s="54"/>
      <c r="N114" s="54"/>
      <c r="O114" s="54"/>
      <c r="P114" s="54"/>
      <c r="T114" s="4"/>
      <c r="U114" s="4"/>
      <c r="V114" s="4"/>
      <c r="W114" s="4"/>
      <c r="X114" s="4"/>
      <c r="Y114" s="4"/>
    </row>
    <row r="115" spans="1:25" s="45" customFormat="1" ht="12.75">
      <c r="A115" s="57">
        <v>1070</v>
      </c>
      <c r="B115" s="58"/>
      <c r="C115" s="59">
        <v>1</v>
      </c>
      <c r="D115" s="60" t="s">
        <v>204</v>
      </c>
      <c r="E115" s="61" t="s">
        <v>205</v>
      </c>
      <c r="F115" s="62" t="str">
        <f t="shared" si="2"/>
        <v>Kluganost Vít</v>
      </c>
      <c r="G115" s="39" t="str">
        <f t="shared" si="3"/>
        <v>/1</v>
      </c>
      <c r="H115" s="40"/>
      <c r="I115" s="66"/>
      <c r="J115" s="41"/>
      <c r="K115" s="42"/>
      <c r="L115" s="42"/>
      <c r="M115" s="42"/>
      <c r="N115" s="42"/>
      <c r="O115" s="42"/>
      <c r="P115" s="42"/>
      <c r="Q115" s="43"/>
      <c r="R115" s="44"/>
      <c r="T115" s="46"/>
      <c r="U115" s="46"/>
      <c r="V115" s="46"/>
      <c r="W115" s="46"/>
      <c r="X115" s="46"/>
      <c r="Y115" s="46"/>
    </row>
    <row r="116" spans="1:25" ht="12.75">
      <c r="A116" s="13">
        <v>1222</v>
      </c>
      <c r="B116" s="47"/>
      <c r="C116" s="48">
        <v>1</v>
      </c>
      <c r="D116" s="49" t="s">
        <v>206</v>
      </c>
      <c r="E116" s="50" t="s">
        <v>107</v>
      </c>
      <c r="F116" s="38" t="str">
        <f t="shared" si="2"/>
        <v>Sýkora Jiří</v>
      </c>
      <c r="G116" s="51" t="str">
        <f t="shared" si="3"/>
        <v>/1</v>
      </c>
      <c r="H116" s="52"/>
      <c r="I116" s="53"/>
      <c r="J116" s="53"/>
      <c r="K116" s="54"/>
      <c r="L116" s="54"/>
      <c r="M116" s="54"/>
      <c r="N116" s="54"/>
      <c r="O116" s="54"/>
      <c r="P116" s="54"/>
      <c r="T116" s="4"/>
      <c r="U116" s="4"/>
      <c r="V116" s="4"/>
      <c r="W116" s="4"/>
      <c r="X116" s="4"/>
      <c r="Y116" s="4"/>
    </row>
    <row r="117" spans="1:25" s="45" customFormat="1" ht="12.75">
      <c r="A117" s="57">
        <v>23788</v>
      </c>
      <c r="B117" s="58"/>
      <c r="C117" s="59">
        <v>1</v>
      </c>
      <c r="D117" s="60" t="s">
        <v>207</v>
      </c>
      <c r="E117" s="61" t="s">
        <v>104</v>
      </c>
      <c r="F117" s="62" t="str">
        <f t="shared" si="2"/>
        <v>Sigl Jan</v>
      </c>
      <c r="G117" s="39" t="str">
        <f t="shared" si="3"/>
        <v>/1</v>
      </c>
      <c r="H117" s="40"/>
      <c r="I117" s="66"/>
      <c r="J117" s="41"/>
      <c r="K117" s="42"/>
      <c r="L117" s="42"/>
      <c r="M117" s="42"/>
      <c r="N117" s="42"/>
      <c r="O117" s="42"/>
      <c r="P117" s="42"/>
      <c r="Q117" s="43"/>
      <c r="R117" s="44"/>
      <c r="T117" s="46"/>
      <c r="U117" s="46"/>
      <c r="V117" s="46"/>
      <c r="W117" s="46"/>
      <c r="X117" s="46"/>
      <c r="Y117" s="46"/>
    </row>
    <row r="118" spans="1:25" ht="12.75">
      <c r="A118" s="13">
        <v>17966</v>
      </c>
      <c r="B118" s="47"/>
      <c r="C118" s="48">
        <v>1</v>
      </c>
      <c r="D118" s="49" t="s">
        <v>208</v>
      </c>
      <c r="E118" s="50" t="s">
        <v>112</v>
      </c>
      <c r="F118" s="38" t="str">
        <f t="shared" si="2"/>
        <v>Smékal Tomáš</v>
      </c>
      <c r="G118" s="51" t="str">
        <f t="shared" si="3"/>
        <v>/1</v>
      </c>
      <c r="H118" s="52"/>
      <c r="I118" s="53"/>
      <c r="J118" s="53"/>
      <c r="K118" s="54"/>
      <c r="L118" s="54"/>
      <c r="M118" s="54"/>
      <c r="N118" s="54"/>
      <c r="O118" s="54"/>
      <c r="P118" s="54"/>
      <c r="T118" s="4"/>
      <c r="U118" s="4"/>
      <c r="V118" s="4"/>
      <c r="W118" s="4"/>
      <c r="X118" s="4"/>
      <c r="Y118" s="4"/>
    </row>
    <row r="119" spans="1:25" s="45" customFormat="1" ht="12.75">
      <c r="A119" s="57">
        <v>20740</v>
      </c>
      <c r="B119" s="58"/>
      <c r="C119" s="59">
        <v>1</v>
      </c>
      <c r="D119" s="60" t="s">
        <v>209</v>
      </c>
      <c r="E119" s="61" t="s">
        <v>110</v>
      </c>
      <c r="F119" s="62" t="str">
        <f t="shared" si="2"/>
        <v>Kovář Martin</v>
      </c>
      <c r="G119" s="39" t="str">
        <f t="shared" si="3"/>
        <v>/1</v>
      </c>
      <c r="H119" s="40"/>
      <c r="I119" s="66"/>
      <c r="J119" s="41"/>
      <c r="K119" s="42"/>
      <c r="L119" s="42"/>
      <c r="M119" s="42"/>
      <c r="N119" s="42"/>
      <c r="O119" s="42"/>
      <c r="P119" s="42"/>
      <c r="Q119" s="43"/>
      <c r="R119" s="44"/>
      <c r="T119" s="46"/>
      <c r="U119" s="46"/>
      <c r="V119" s="46"/>
      <c r="W119" s="46"/>
      <c r="X119" s="46"/>
      <c r="Y119" s="46"/>
    </row>
    <row r="120" spans="1:25" ht="12.75">
      <c r="A120" s="13">
        <v>20783</v>
      </c>
      <c r="B120" s="47"/>
      <c r="C120" s="48">
        <v>1</v>
      </c>
      <c r="D120" s="49" t="s">
        <v>210</v>
      </c>
      <c r="E120" s="50" t="s">
        <v>105</v>
      </c>
      <c r="F120" s="38" t="str">
        <f t="shared" si="2"/>
        <v>Kšír Petr</v>
      </c>
      <c r="G120" s="51" t="str">
        <f t="shared" si="3"/>
        <v>/1</v>
      </c>
      <c r="H120" s="52"/>
      <c r="I120" s="53"/>
      <c r="J120" s="53"/>
      <c r="K120" s="54"/>
      <c r="L120" s="54"/>
      <c r="M120" s="54"/>
      <c r="N120" s="54"/>
      <c r="O120" s="54"/>
      <c r="P120" s="54"/>
      <c r="T120" s="4"/>
      <c r="U120" s="4"/>
      <c r="V120" s="4"/>
      <c r="W120" s="4"/>
      <c r="X120" s="4"/>
      <c r="Y120" s="4"/>
    </row>
    <row r="121" spans="1:25" s="45" customFormat="1" ht="12.75">
      <c r="A121" s="57">
        <v>20739</v>
      </c>
      <c r="B121" s="58"/>
      <c r="C121" s="59">
        <v>1</v>
      </c>
      <c r="D121" s="68" t="s">
        <v>211</v>
      </c>
      <c r="E121" s="61" t="s">
        <v>212</v>
      </c>
      <c r="F121" s="62" t="str">
        <f t="shared" si="2"/>
        <v>Maňour Ondřej</v>
      </c>
      <c r="G121" s="39" t="str">
        <f t="shared" si="3"/>
        <v>/1</v>
      </c>
      <c r="H121" s="40"/>
      <c r="I121" s="41"/>
      <c r="J121" s="41"/>
      <c r="K121" s="42"/>
      <c r="L121" s="42"/>
      <c r="M121" s="42"/>
      <c r="N121" s="42"/>
      <c r="O121" s="42"/>
      <c r="P121" s="42"/>
      <c r="Q121" s="43"/>
      <c r="R121" s="44"/>
      <c r="T121" s="46"/>
      <c r="U121" s="46"/>
      <c r="V121" s="46"/>
      <c r="W121" s="46"/>
      <c r="X121" s="46"/>
      <c r="Y121" s="46"/>
    </row>
    <row r="122" spans="1:25" ht="12.75">
      <c r="A122" s="13">
        <v>0</v>
      </c>
      <c r="B122" s="47"/>
      <c r="C122" s="48">
        <v>1</v>
      </c>
      <c r="D122" s="67" t="s">
        <v>101</v>
      </c>
      <c r="E122" s="50"/>
      <c r="F122" s="38" t="str">
        <f t="shared" si="2"/>
        <v>žž </v>
      </c>
      <c r="G122" s="51" t="str">
        <f t="shared" si="3"/>
        <v>/1</v>
      </c>
      <c r="H122" s="52"/>
      <c r="I122" s="53"/>
      <c r="J122" s="53"/>
      <c r="K122" s="54"/>
      <c r="L122" s="54"/>
      <c r="M122" s="54"/>
      <c r="N122" s="54"/>
      <c r="O122" s="54"/>
      <c r="P122" s="54"/>
      <c r="T122" s="4"/>
      <c r="U122" s="4"/>
      <c r="V122" s="4"/>
      <c r="W122" s="4"/>
      <c r="X122" s="4"/>
      <c r="Y122" s="4"/>
    </row>
    <row r="123" spans="1:25" s="45" customFormat="1" ht="12.75">
      <c r="A123" s="57">
        <v>0</v>
      </c>
      <c r="B123" s="58"/>
      <c r="C123" s="59">
        <v>1</v>
      </c>
      <c r="D123" s="68" t="s">
        <v>101</v>
      </c>
      <c r="E123" s="61"/>
      <c r="F123" s="62" t="str">
        <f t="shared" si="2"/>
        <v>žž </v>
      </c>
      <c r="G123" s="39" t="str">
        <f t="shared" si="3"/>
        <v>/1</v>
      </c>
      <c r="H123" s="40"/>
      <c r="I123" s="41"/>
      <c r="J123" s="41"/>
      <c r="K123" s="42"/>
      <c r="L123" s="42"/>
      <c r="M123" s="42"/>
      <c r="N123" s="42"/>
      <c r="O123" s="42"/>
      <c r="P123" s="42"/>
      <c r="Q123" s="43"/>
      <c r="R123" s="44"/>
      <c r="T123" s="46"/>
      <c r="U123" s="46"/>
      <c r="V123" s="46"/>
      <c r="W123" s="46"/>
      <c r="X123" s="46"/>
      <c r="Y123" s="46"/>
    </row>
    <row r="124" spans="1:25" s="32" customFormat="1" ht="13.5" thickBot="1">
      <c r="A124" s="21">
        <v>0</v>
      </c>
      <c r="B124" s="109"/>
      <c r="C124" s="110">
        <v>1</v>
      </c>
      <c r="D124" s="191" t="s">
        <v>101</v>
      </c>
      <c r="E124" s="89"/>
      <c r="F124" s="74" t="str">
        <f t="shared" si="2"/>
        <v>žž </v>
      </c>
      <c r="G124" s="75" t="str">
        <f t="shared" si="3"/>
        <v>/1</v>
      </c>
      <c r="H124" s="76"/>
      <c r="I124" s="77"/>
      <c r="J124" s="77"/>
      <c r="K124" s="78"/>
      <c r="L124" s="78"/>
      <c r="M124" s="78"/>
      <c r="N124" s="78"/>
      <c r="O124" s="78"/>
      <c r="P124" s="78"/>
      <c r="Q124" s="79"/>
      <c r="R124" s="80"/>
      <c r="T124" s="81"/>
      <c r="U124" s="81"/>
      <c r="V124" s="81"/>
      <c r="W124" s="81"/>
      <c r="X124" s="81"/>
      <c r="Y124" s="81"/>
    </row>
    <row r="125" spans="1:25" s="45" customFormat="1" ht="12.75">
      <c r="A125" s="57">
        <v>0</v>
      </c>
      <c r="B125" s="58"/>
      <c r="C125" s="59">
        <v>1</v>
      </c>
      <c r="D125" s="60" t="s">
        <v>101</v>
      </c>
      <c r="E125" s="61"/>
      <c r="F125" s="62" t="str">
        <f t="shared" si="2"/>
        <v>žž </v>
      </c>
      <c r="G125" s="39" t="str">
        <f t="shared" si="3"/>
        <v>/1</v>
      </c>
      <c r="H125" s="40"/>
      <c r="I125" s="41"/>
      <c r="J125" s="41"/>
      <c r="K125" s="42"/>
      <c r="L125" s="42"/>
      <c r="M125" s="42"/>
      <c r="N125" s="42"/>
      <c r="O125" s="42"/>
      <c r="P125" s="42"/>
      <c r="Q125" s="43"/>
      <c r="R125" s="44"/>
      <c r="T125" s="46"/>
      <c r="U125" s="46"/>
      <c r="V125" s="46"/>
      <c r="W125" s="46"/>
      <c r="X125" s="46"/>
      <c r="Y125" s="46"/>
    </row>
    <row r="126" spans="1:25" ht="12.75">
      <c r="A126" s="13">
        <v>0</v>
      </c>
      <c r="B126" s="47"/>
      <c r="C126" s="48">
        <v>1</v>
      </c>
      <c r="D126" s="49" t="s">
        <v>101</v>
      </c>
      <c r="E126" s="50"/>
      <c r="F126" s="38" t="str">
        <f t="shared" si="2"/>
        <v>žž </v>
      </c>
      <c r="G126" s="51" t="str">
        <f t="shared" si="3"/>
        <v>/1</v>
      </c>
      <c r="H126" s="52"/>
      <c r="I126" s="53"/>
      <c r="J126" s="53"/>
      <c r="K126" s="54"/>
      <c r="L126" s="54"/>
      <c r="M126" s="54"/>
      <c r="N126" s="54"/>
      <c r="O126" s="54"/>
      <c r="P126" s="54"/>
      <c r="T126" s="4"/>
      <c r="U126" s="4"/>
      <c r="V126" s="4"/>
      <c r="W126" s="4"/>
      <c r="X126" s="4"/>
      <c r="Y126" s="4"/>
    </row>
    <row r="127" spans="1:25" s="45" customFormat="1" ht="12.75">
      <c r="A127" s="57">
        <v>0</v>
      </c>
      <c r="B127" s="58"/>
      <c r="C127" s="59">
        <v>1</v>
      </c>
      <c r="D127" s="60" t="s">
        <v>101</v>
      </c>
      <c r="E127" s="61"/>
      <c r="F127" s="62" t="str">
        <f t="shared" si="2"/>
        <v>žž </v>
      </c>
      <c r="G127" s="39" t="str">
        <f t="shared" si="3"/>
        <v>/1</v>
      </c>
      <c r="H127" s="40"/>
      <c r="I127" s="41"/>
      <c r="J127" s="41"/>
      <c r="K127" s="42"/>
      <c r="L127" s="42"/>
      <c r="M127" s="42"/>
      <c r="N127" s="42"/>
      <c r="O127" s="42"/>
      <c r="P127" s="42"/>
      <c r="Q127" s="43"/>
      <c r="R127" s="44"/>
      <c r="T127" s="46"/>
      <c r="U127" s="46"/>
      <c r="V127" s="46"/>
      <c r="W127" s="46"/>
      <c r="X127" s="46"/>
      <c r="Y127" s="46"/>
    </row>
    <row r="128" spans="1:25" ht="12.75">
      <c r="A128" s="13">
        <v>0</v>
      </c>
      <c r="B128" s="47"/>
      <c r="C128" s="48">
        <v>1</v>
      </c>
      <c r="D128" s="49" t="s">
        <v>101</v>
      </c>
      <c r="E128" s="50"/>
      <c r="F128" s="38" t="str">
        <f t="shared" si="2"/>
        <v>žž </v>
      </c>
      <c r="G128" s="51" t="str">
        <f t="shared" si="3"/>
        <v>/1</v>
      </c>
      <c r="H128" s="52"/>
      <c r="I128" s="53"/>
      <c r="J128" s="53"/>
      <c r="K128" s="54"/>
      <c r="L128" s="54"/>
      <c r="M128" s="54"/>
      <c r="N128" s="54"/>
      <c r="O128" s="54"/>
      <c r="P128" s="54"/>
      <c r="T128" s="4"/>
      <c r="U128" s="4"/>
      <c r="V128" s="4"/>
      <c r="W128" s="4"/>
      <c r="X128" s="4"/>
      <c r="Y128" s="4"/>
    </row>
    <row r="129" spans="1:25" s="45" customFormat="1" ht="15.75">
      <c r="A129" s="111">
        <v>9</v>
      </c>
      <c r="B129" s="112"/>
      <c r="C129" s="113">
        <v>1</v>
      </c>
      <c r="D129" s="114" t="s">
        <v>213</v>
      </c>
      <c r="E129" s="115"/>
      <c r="F129" s="62" t="str">
        <f t="shared" si="2"/>
        <v>Uhelné sklady B </v>
      </c>
      <c r="G129" s="39" t="str">
        <f t="shared" si="3"/>
        <v>/1</v>
      </c>
      <c r="H129" s="40"/>
      <c r="I129" s="41"/>
      <c r="J129" s="41"/>
      <c r="K129" s="42"/>
      <c r="L129" s="42"/>
      <c r="M129" s="42"/>
      <c r="N129" s="42"/>
      <c r="O129" s="42"/>
      <c r="P129" s="42"/>
      <c r="Q129" s="43"/>
      <c r="R129" s="44"/>
      <c r="T129" s="46"/>
      <c r="U129" s="46"/>
      <c r="V129" s="46"/>
      <c r="W129" s="46"/>
      <c r="X129" s="46"/>
      <c r="Y129" s="46"/>
    </row>
    <row r="130" spans="1:25" ht="12.75">
      <c r="A130" s="13">
        <v>4258</v>
      </c>
      <c r="B130" s="47"/>
      <c r="C130" s="48">
        <v>1</v>
      </c>
      <c r="D130" s="49" t="s">
        <v>214</v>
      </c>
      <c r="E130" s="50" t="s">
        <v>119</v>
      </c>
      <c r="F130" s="38" t="str">
        <f t="shared" si="2"/>
        <v>Bočánek Vlastimil</v>
      </c>
      <c r="G130" s="51" t="str">
        <f t="shared" si="3"/>
        <v>/1</v>
      </c>
      <c r="H130" s="52"/>
      <c r="I130" s="53"/>
      <c r="J130" s="53"/>
      <c r="K130" s="54"/>
      <c r="L130" s="54"/>
      <c r="M130" s="54"/>
      <c r="N130" s="54"/>
      <c r="O130" s="54"/>
      <c r="P130" s="54"/>
      <c r="T130" s="4"/>
      <c r="U130" s="4"/>
      <c r="V130" s="4"/>
      <c r="W130" s="4"/>
      <c r="X130" s="4"/>
      <c r="Y130" s="4"/>
    </row>
    <row r="131" spans="1:25" s="45" customFormat="1" ht="12.75">
      <c r="A131" s="57">
        <v>15516</v>
      </c>
      <c r="B131" s="58"/>
      <c r="C131" s="59">
        <v>1</v>
      </c>
      <c r="D131" s="60" t="s">
        <v>215</v>
      </c>
      <c r="E131" s="61" t="s">
        <v>106</v>
      </c>
      <c r="F131" s="62" t="str">
        <f t="shared" si="2"/>
        <v>Černý Pavel</v>
      </c>
      <c r="G131" s="39" t="str">
        <f t="shared" si="3"/>
        <v>/1</v>
      </c>
      <c r="H131" s="40"/>
      <c r="I131" s="41"/>
      <c r="J131" s="41"/>
      <c r="K131" s="42"/>
      <c r="L131" s="42"/>
      <c r="M131" s="42"/>
      <c r="N131" s="42"/>
      <c r="O131" s="42"/>
      <c r="P131" s="42"/>
      <c r="Q131" s="43"/>
      <c r="R131" s="44"/>
      <c r="T131" s="46"/>
      <c r="U131" s="46"/>
      <c r="V131" s="46"/>
      <c r="W131" s="46"/>
      <c r="X131" s="46"/>
      <c r="Y131" s="46"/>
    </row>
    <row r="132" spans="1:25" ht="12.75">
      <c r="A132" s="13">
        <v>1252</v>
      </c>
      <c r="B132" s="47"/>
      <c r="C132" s="48">
        <v>2</v>
      </c>
      <c r="D132" s="49" t="s">
        <v>216</v>
      </c>
      <c r="E132" s="50" t="s">
        <v>217</v>
      </c>
      <c r="F132" s="38" t="str">
        <f t="shared" si="2"/>
        <v>Heřma Gusta</v>
      </c>
      <c r="G132" s="51" t="str">
        <f t="shared" si="3"/>
        <v>/2</v>
      </c>
      <c r="H132" s="52"/>
      <c r="I132" s="53"/>
      <c r="J132" s="53"/>
      <c r="K132" s="54"/>
      <c r="L132" s="54"/>
      <c r="M132" s="54"/>
      <c r="N132" s="54"/>
      <c r="O132" s="54"/>
      <c r="P132" s="54"/>
      <c r="T132" s="4"/>
      <c r="U132" s="4"/>
      <c r="V132" s="4"/>
      <c r="W132" s="4"/>
      <c r="X132" s="4"/>
      <c r="Y132" s="4"/>
    </row>
    <row r="133" spans="1:25" s="45" customFormat="1" ht="12.75">
      <c r="A133" s="57">
        <v>16206</v>
      </c>
      <c r="B133" s="58"/>
      <c r="C133" s="59">
        <v>1</v>
      </c>
      <c r="D133" s="60" t="s">
        <v>218</v>
      </c>
      <c r="E133" s="61" t="s">
        <v>95</v>
      </c>
      <c r="F133" s="62" t="str">
        <f aca="true" t="shared" si="4" ref="F133:F196">CONCATENATE(D133," ",E133)</f>
        <v>Míchal Miroslav</v>
      </c>
      <c r="G133" s="39" t="str">
        <f aca="true" t="shared" si="5" ref="G133:G196">CONCATENATE(B133,"/",C133)</f>
        <v>/1</v>
      </c>
      <c r="H133" s="40"/>
      <c r="I133" s="41"/>
      <c r="J133" s="41"/>
      <c r="K133" s="42"/>
      <c r="L133" s="42"/>
      <c r="M133" s="42"/>
      <c r="N133" s="42"/>
      <c r="O133" s="42"/>
      <c r="P133" s="42"/>
      <c r="Q133" s="43"/>
      <c r="R133" s="44"/>
      <c r="T133" s="46"/>
      <c r="U133" s="46"/>
      <c r="V133" s="46"/>
      <c r="W133" s="46"/>
      <c r="X133" s="46"/>
      <c r="Y133" s="46"/>
    </row>
    <row r="134" spans="1:25" ht="12.75">
      <c r="A134" s="13">
        <v>1263</v>
      </c>
      <c r="B134" s="94"/>
      <c r="C134" s="95">
        <v>1</v>
      </c>
      <c r="D134" s="98" t="s">
        <v>218</v>
      </c>
      <c r="E134" s="99" t="s">
        <v>105</v>
      </c>
      <c r="F134" s="38" t="str">
        <f t="shared" si="4"/>
        <v>Míchal Petr</v>
      </c>
      <c r="G134" s="51" t="str">
        <f t="shared" si="5"/>
        <v>/1</v>
      </c>
      <c r="H134" s="52"/>
      <c r="I134" s="53"/>
      <c r="J134" s="53"/>
      <c r="K134" s="54"/>
      <c r="L134" s="54"/>
      <c r="M134" s="54"/>
      <c r="N134" s="54"/>
      <c r="O134" s="54"/>
      <c r="P134" s="54"/>
      <c r="T134" s="4"/>
      <c r="U134" s="4"/>
      <c r="V134" s="4"/>
      <c r="W134" s="4"/>
      <c r="X134" s="4"/>
      <c r="Y134" s="4"/>
    </row>
    <row r="135" spans="1:25" s="45" customFormat="1" ht="12.75">
      <c r="A135" s="57">
        <v>18612</v>
      </c>
      <c r="B135" s="58"/>
      <c r="C135" s="59">
        <v>1</v>
      </c>
      <c r="D135" s="60" t="s">
        <v>219</v>
      </c>
      <c r="E135" s="61" t="s">
        <v>117</v>
      </c>
      <c r="F135" s="62" t="str">
        <f t="shared" si="4"/>
        <v>Míchalová Markéta</v>
      </c>
      <c r="G135" s="39" t="str">
        <f t="shared" si="5"/>
        <v>/1</v>
      </c>
      <c r="H135" s="40"/>
      <c r="I135" s="41"/>
      <c r="J135" s="41"/>
      <c r="K135" s="42"/>
      <c r="L135" s="42"/>
      <c r="M135" s="42"/>
      <c r="N135" s="42"/>
      <c r="O135" s="42"/>
      <c r="P135" s="42"/>
      <c r="Q135" s="43"/>
      <c r="R135" s="44"/>
      <c r="T135" s="46"/>
      <c r="U135" s="46"/>
      <c r="V135" s="46"/>
      <c r="W135" s="46"/>
      <c r="X135" s="46"/>
      <c r="Y135" s="46"/>
    </row>
    <row r="136" spans="1:25" ht="12.75">
      <c r="A136" s="13">
        <v>15519</v>
      </c>
      <c r="B136" s="47"/>
      <c r="C136" s="48">
        <v>1</v>
      </c>
      <c r="D136" s="49" t="s">
        <v>220</v>
      </c>
      <c r="E136" s="50" t="s">
        <v>107</v>
      </c>
      <c r="F136" s="38" t="str">
        <f t="shared" si="4"/>
        <v>Mudra Jiří</v>
      </c>
      <c r="G136" s="51" t="str">
        <f t="shared" si="5"/>
        <v>/1</v>
      </c>
      <c r="H136" s="52"/>
      <c r="I136" s="53"/>
      <c r="J136" s="53"/>
      <c r="K136" s="54"/>
      <c r="L136" s="54"/>
      <c r="M136" s="54"/>
      <c r="N136" s="54"/>
      <c r="O136" s="54"/>
      <c r="P136" s="54"/>
      <c r="T136" s="4"/>
      <c r="U136" s="4"/>
      <c r="V136" s="4"/>
      <c r="W136" s="4"/>
      <c r="X136" s="4"/>
      <c r="Y136" s="4"/>
    </row>
    <row r="137" spans="1:25" s="45" customFormat="1" ht="12.75">
      <c r="A137" s="57">
        <v>24268</v>
      </c>
      <c r="B137" s="58"/>
      <c r="C137" s="59">
        <v>1</v>
      </c>
      <c r="D137" s="60" t="s">
        <v>221</v>
      </c>
      <c r="E137" s="61" t="s">
        <v>188</v>
      </c>
      <c r="F137" s="62" t="str">
        <f t="shared" si="4"/>
        <v>Rajnoch Adam</v>
      </c>
      <c r="G137" s="39" t="str">
        <f t="shared" si="5"/>
        <v>/1</v>
      </c>
      <c r="H137" s="40"/>
      <c r="I137" s="41"/>
      <c r="J137" s="41"/>
      <c r="K137" s="42"/>
      <c r="L137" s="42"/>
      <c r="M137" s="42"/>
      <c r="N137" s="42"/>
      <c r="O137" s="42"/>
      <c r="P137" s="42"/>
      <c r="Q137" s="43"/>
      <c r="R137" s="44"/>
      <c r="T137" s="46"/>
      <c r="U137" s="46"/>
      <c r="V137" s="46"/>
      <c r="W137" s="46"/>
      <c r="X137" s="46"/>
      <c r="Y137" s="46"/>
    </row>
    <row r="138" spans="1:25" ht="12.75">
      <c r="A138" s="13">
        <v>24268</v>
      </c>
      <c r="B138" s="47"/>
      <c r="C138" s="48">
        <v>1</v>
      </c>
      <c r="D138" s="49" t="s">
        <v>222</v>
      </c>
      <c r="E138" s="50" t="s">
        <v>223</v>
      </c>
      <c r="F138" s="38" t="str">
        <f t="shared" si="4"/>
        <v>Tumpach Roman</v>
      </c>
      <c r="G138" s="51" t="str">
        <f t="shared" si="5"/>
        <v>/1</v>
      </c>
      <c r="H138" s="52"/>
      <c r="I138" s="53"/>
      <c r="J138" s="53"/>
      <c r="K138" s="54"/>
      <c r="L138" s="54"/>
      <c r="M138" s="54"/>
      <c r="N138" s="54"/>
      <c r="O138" s="54"/>
      <c r="P138" s="54"/>
      <c r="T138" s="4"/>
      <c r="U138" s="4"/>
      <c r="V138" s="4"/>
      <c r="W138" s="4"/>
      <c r="X138" s="4"/>
      <c r="Y138" s="4"/>
    </row>
    <row r="139" spans="1:25" s="45" customFormat="1" ht="12.75">
      <c r="A139" s="57">
        <v>0</v>
      </c>
      <c r="B139" s="58"/>
      <c r="C139" s="59">
        <v>1</v>
      </c>
      <c r="D139" s="60" t="s">
        <v>101</v>
      </c>
      <c r="E139" s="61"/>
      <c r="F139" s="62" t="str">
        <f t="shared" si="4"/>
        <v>žž </v>
      </c>
      <c r="G139" s="39" t="str">
        <f t="shared" si="5"/>
        <v>/1</v>
      </c>
      <c r="H139" s="40"/>
      <c r="I139" s="41"/>
      <c r="J139" s="41"/>
      <c r="K139" s="42"/>
      <c r="L139" s="42"/>
      <c r="M139" s="42"/>
      <c r="N139" s="42"/>
      <c r="O139" s="42"/>
      <c r="P139" s="42"/>
      <c r="Q139" s="43"/>
      <c r="R139" s="44"/>
      <c r="T139" s="46"/>
      <c r="U139" s="46"/>
      <c r="V139" s="46"/>
      <c r="W139" s="46"/>
      <c r="X139" s="46"/>
      <c r="Y139" s="46"/>
    </row>
    <row r="140" spans="1:25" ht="12.75">
      <c r="A140" s="13">
        <v>0</v>
      </c>
      <c r="B140" s="47"/>
      <c r="C140" s="48">
        <v>1</v>
      </c>
      <c r="D140" s="67" t="s">
        <v>101</v>
      </c>
      <c r="E140" s="50"/>
      <c r="F140" s="38" t="str">
        <f t="shared" si="4"/>
        <v>žž </v>
      </c>
      <c r="G140" s="51" t="str">
        <f t="shared" si="5"/>
        <v>/1</v>
      </c>
      <c r="H140" s="52"/>
      <c r="I140" s="53"/>
      <c r="J140" s="53"/>
      <c r="K140" s="54"/>
      <c r="L140" s="54"/>
      <c r="M140" s="54"/>
      <c r="N140" s="54"/>
      <c r="O140" s="54"/>
      <c r="P140" s="54"/>
      <c r="T140" s="4"/>
      <c r="U140" s="4"/>
      <c r="V140" s="4"/>
      <c r="W140" s="4"/>
      <c r="X140" s="4"/>
      <c r="Y140" s="4"/>
    </row>
    <row r="141" spans="1:25" s="45" customFormat="1" ht="12.75">
      <c r="A141" s="57">
        <v>0</v>
      </c>
      <c r="B141" s="58"/>
      <c r="C141" s="59">
        <v>1</v>
      </c>
      <c r="D141" s="68" t="s">
        <v>101</v>
      </c>
      <c r="E141" s="61"/>
      <c r="F141" s="62" t="str">
        <f t="shared" si="4"/>
        <v>žž </v>
      </c>
      <c r="G141" s="39" t="str">
        <f t="shared" si="5"/>
        <v>/1</v>
      </c>
      <c r="H141" s="40"/>
      <c r="I141" s="41"/>
      <c r="J141" s="41"/>
      <c r="K141" s="42"/>
      <c r="L141" s="42"/>
      <c r="M141" s="42"/>
      <c r="N141" s="42"/>
      <c r="O141" s="42"/>
      <c r="P141" s="42"/>
      <c r="Q141" s="43"/>
      <c r="R141" s="44"/>
      <c r="T141" s="46"/>
      <c r="U141" s="46"/>
      <c r="V141" s="46"/>
      <c r="W141" s="46"/>
      <c r="X141" s="46"/>
      <c r="Y141" s="46"/>
    </row>
    <row r="142" spans="1:25" ht="12.75">
      <c r="A142" s="13">
        <v>0</v>
      </c>
      <c r="B142" s="47"/>
      <c r="C142" s="48">
        <v>1</v>
      </c>
      <c r="D142" s="116" t="s">
        <v>101</v>
      </c>
      <c r="E142" s="50"/>
      <c r="F142" s="38" t="str">
        <f t="shared" si="4"/>
        <v>žž </v>
      </c>
      <c r="G142" s="51" t="str">
        <f t="shared" si="5"/>
        <v>/1</v>
      </c>
      <c r="H142" s="52"/>
      <c r="I142" s="53"/>
      <c r="J142" s="53"/>
      <c r="K142" s="54"/>
      <c r="L142" s="54"/>
      <c r="M142" s="54"/>
      <c r="N142" s="54"/>
      <c r="O142" s="54"/>
      <c r="P142" s="54"/>
      <c r="T142" s="4"/>
      <c r="U142" s="4"/>
      <c r="V142" s="4"/>
      <c r="W142" s="4"/>
      <c r="X142" s="4"/>
      <c r="Y142" s="4"/>
    </row>
    <row r="143" spans="1:25" s="45" customFormat="1" ht="12.75">
      <c r="A143" s="57">
        <v>0</v>
      </c>
      <c r="B143" s="58"/>
      <c r="C143" s="59">
        <v>1</v>
      </c>
      <c r="D143" s="68" t="s">
        <v>101</v>
      </c>
      <c r="E143" s="61"/>
      <c r="F143" s="62" t="str">
        <f t="shared" si="4"/>
        <v>žž </v>
      </c>
      <c r="G143" s="39" t="str">
        <f t="shared" si="5"/>
        <v>/1</v>
      </c>
      <c r="H143" s="40"/>
      <c r="I143" s="41"/>
      <c r="J143" s="41"/>
      <c r="K143" s="42"/>
      <c r="L143" s="42"/>
      <c r="M143" s="42"/>
      <c r="N143" s="42"/>
      <c r="O143" s="42"/>
      <c r="P143" s="42"/>
      <c r="Q143" s="43"/>
      <c r="R143" s="44"/>
      <c r="T143" s="46"/>
      <c r="U143" s="46"/>
      <c r="V143" s="46"/>
      <c r="W143" s="46"/>
      <c r="X143" s="46"/>
      <c r="Y143" s="46"/>
    </row>
    <row r="144" spans="1:25" s="32" customFormat="1" ht="13.5" thickBot="1">
      <c r="A144" s="21">
        <v>0</v>
      </c>
      <c r="B144" s="86"/>
      <c r="C144" s="87"/>
      <c r="D144" s="88" t="s">
        <v>101</v>
      </c>
      <c r="E144" s="89"/>
      <c r="F144" s="74" t="str">
        <f t="shared" si="4"/>
        <v>žž </v>
      </c>
      <c r="G144" s="75" t="str">
        <f t="shared" si="5"/>
        <v>/</v>
      </c>
      <c r="H144" s="76"/>
      <c r="I144" s="77"/>
      <c r="J144" s="77"/>
      <c r="K144" s="78"/>
      <c r="L144" s="78"/>
      <c r="M144" s="78"/>
      <c r="N144" s="78"/>
      <c r="O144" s="78"/>
      <c r="P144" s="78"/>
      <c r="Q144" s="79"/>
      <c r="R144" s="80"/>
      <c r="T144" s="81"/>
      <c r="U144" s="81"/>
      <c r="V144" s="81"/>
      <c r="W144" s="81"/>
      <c r="X144" s="81"/>
      <c r="Y144" s="81"/>
    </row>
    <row r="145" spans="1:25" s="45" customFormat="1" ht="15.75">
      <c r="A145" s="33">
        <v>10</v>
      </c>
      <c r="B145" s="34"/>
      <c r="C145" s="35">
        <v>1</v>
      </c>
      <c r="D145" s="36" t="s">
        <v>224</v>
      </c>
      <c r="E145" s="37"/>
      <c r="F145" s="62" t="str">
        <f t="shared" si="4"/>
        <v>Velké Popovice A </v>
      </c>
      <c r="G145" s="39" t="str">
        <f t="shared" si="5"/>
        <v>/1</v>
      </c>
      <c r="H145" s="40"/>
      <c r="I145" s="66"/>
      <c r="J145" s="41"/>
      <c r="K145" s="42"/>
      <c r="L145" s="42"/>
      <c r="M145" s="42"/>
      <c r="N145" s="42"/>
      <c r="O145" s="42"/>
      <c r="P145" s="42"/>
      <c r="Q145" s="43"/>
      <c r="R145" s="44"/>
      <c r="T145" s="46"/>
      <c r="U145" s="46"/>
      <c r="V145" s="46"/>
      <c r="W145" s="46"/>
      <c r="X145" s="46"/>
      <c r="Y145" s="46"/>
    </row>
    <row r="146" spans="1:25" ht="12.75">
      <c r="A146" s="13">
        <v>11929</v>
      </c>
      <c r="B146" s="47"/>
      <c r="C146" s="48">
        <v>1</v>
      </c>
      <c r="D146" s="49" t="s">
        <v>225</v>
      </c>
      <c r="E146" s="50" t="s">
        <v>96</v>
      </c>
      <c r="F146" s="38" t="str">
        <f t="shared" si="4"/>
        <v>Balliš Karel</v>
      </c>
      <c r="G146" s="51" t="str">
        <f t="shared" si="5"/>
        <v>/1</v>
      </c>
      <c r="H146" s="52"/>
      <c r="I146" s="53"/>
      <c r="J146" s="53"/>
      <c r="K146" s="54"/>
      <c r="L146" s="54"/>
      <c r="M146" s="54"/>
      <c r="N146" s="54"/>
      <c r="O146" s="54"/>
      <c r="P146" s="54"/>
      <c r="T146" s="4"/>
      <c r="U146" s="4"/>
      <c r="V146" s="4"/>
      <c r="W146" s="4"/>
      <c r="X146" s="4"/>
      <c r="Y146" s="4"/>
    </row>
    <row r="147" spans="1:25" s="45" customFormat="1" ht="12.75">
      <c r="A147" s="57">
        <v>14501</v>
      </c>
      <c r="B147" s="58"/>
      <c r="C147" s="59">
        <v>1</v>
      </c>
      <c r="D147" s="60" t="s">
        <v>226</v>
      </c>
      <c r="E147" s="61" t="s">
        <v>227</v>
      </c>
      <c r="F147" s="62" t="str">
        <f t="shared" si="4"/>
        <v>Havrdová Jaruška</v>
      </c>
      <c r="G147" s="39" t="str">
        <f t="shared" si="5"/>
        <v>/1</v>
      </c>
      <c r="H147" s="40"/>
      <c r="I147" s="41"/>
      <c r="J147" s="41"/>
      <c r="K147" s="42"/>
      <c r="L147" s="42"/>
      <c r="M147" s="42"/>
      <c r="N147" s="42"/>
      <c r="O147" s="42"/>
      <c r="P147" s="42"/>
      <c r="Q147" s="43"/>
      <c r="R147" s="44"/>
      <c r="T147" s="46"/>
      <c r="U147" s="46"/>
      <c r="V147" s="46"/>
      <c r="W147" s="46"/>
      <c r="X147" s="46"/>
      <c r="Y147" s="46"/>
    </row>
    <row r="148" spans="1:25" ht="12.75">
      <c r="A148" s="13">
        <v>10264</v>
      </c>
      <c r="B148" s="47"/>
      <c r="C148" s="48">
        <v>1</v>
      </c>
      <c r="D148" s="49" t="s">
        <v>228</v>
      </c>
      <c r="E148" s="50" t="s">
        <v>104</v>
      </c>
      <c r="F148" s="38" t="str">
        <f t="shared" si="4"/>
        <v>Kratochvil Jan</v>
      </c>
      <c r="G148" s="51" t="str">
        <f t="shared" si="5"/>
        <v>/1</v>
      </c>
      <c r="H148" s="52"/>
      <c r="I148" s="53"/>
      <c r="J148" s="53"/>
      <c r="K148" s="54"/>
      <c r="L148" s="54"/>
      <c r="M148" s="54"/>
      <c r="N148" s="54"/>
      <c r="O148" s="54"/>
      <c r="P148" s="54"/>
      <c r="T148" s="4"/>
      <c r="U148" s="4"/>
      <c r="V148" s="4"/>
      <c r="W148" s="4"/>
      <c r="X148" s="4"/>
      <c r="Y148" s="4"/>
    </row>
    <row r="149" spans="1:25" s="45" customFormat="1" ht="12.75">
      <c r="A149" s="57">
        <v>20061</v>
      </c>
      <c r="B149" s="58"/>
      <c r="C149" s="59">
        <v>1</v>
      </c>
      <c r="D149" s="60" t="s">
        <v>229</v>
      </c>
      <c r="E149" s="61" t="s">
        <v>110</v>
      </c>
      <c r="F149" s="62" t="str">
        <f t="shared" si="4"/>
        <v>Kučerka Martin</v>
      </c>
      <c r="G149" s="39" t="str">
        <f t="shared" si="5"/>
        <v>/1</v>
      </c>
      <c r="H149" s="40"/>
      <c r="I149" s="41"/>
      <c r="J149" s="41"/>
      <c r="K149" s="42"/>
      <c r="L149" s="42"/>
      <c r="M149" s="42"/>
      <c r="N149" s="42"/>
      <c r="O149" s="42"/>
      <c r="P149" s="42"/>
      <c r="Q149" s="43"/>
      <c r="R149" s="44"/>
      <c r="T149" s="46"/>
      <c r="U149" s="46"/>
      <c r="V149" s="46"/>
      <c r="W149" s="46"/>
      <c r="X149" s="46"/>
      <c r="Y149" s="46"/>
    </row>
    <row r="150" spans="1:25" ht="12.75">
      <c r="A150" s="13">
        <v>20060</v>
      </c>
      <c r="B150" s="47"/>
      <c r="C150" s="48">
        <v>1</v>
      </c>
      <c r="D150" s="49" t="s">
        <v>230</v>
      </c>
      <c r="E150" s="50" t="s">
        <v>107</v>
      </c>
      <c r="F150" s="38" t="str">
        <f t="shared" si="4"/>
        <v>Mrzílek Jiří</v>
      </c>
      <c r="G150" s="51" t="str">
        <f t="shared" si="5"/>
        <v>/1</v>
      </c>
      <c r="H150" s="52"/>
      <c r="I150" s="53"/>
      <c r="J150" s="53"/>
      <c r="K150" s="54"/>
      <c r="L150" s="54"/>
      <c r="M150" s="54"/>
      <c r="N150" s="54"/>
      <c r="O150" s="54"/>
      <c r="P150" s="54"/>
      <c r="T150" s="4"/>
      <c r="U150" s="4"/>
      <c r="V150" s="4"/>
      <c r="W150" s="4"/>
      <c r="X150" s="4"/>
      <c r="Y150" s="4"/>
    </row>
    <row r="151" spans="1:25" s="45" customFormat="1" ht="12.75">
      <c r="A151" s="57">
        <v>8577</v>
      </c>
      <c r="B151" s="58"/>
      <c r="C151" s="59">
        <v>1</v>
      </c>
      <c r="D151" s="60" t="s">
        <v>231</v>
      </c>
      <c r="E151" s="61" t="s">
        <v>121</v>
      </c>
      <c r="F151" s="62" t="str">
        <f t="shared" si="4"/>
        <v>Švec Bedřich</v>
      </c>
      <c r="G151" s="39" t="str">
        <f t="shared" si="5"/>
        <v>/1</v>
      </c>
      <c r="H151" s="40"/>
      <c r="I151" s="41"/>
      <c r="J151" s="41"/>
      <c r="K151" s="42"/>
      <c r="L151" s="42"/>
      <c r="M151" s="42"/>
      <c r="N151" s="42"/>
      <c r="O151" s="42"/>
      <c r="P151" s="42"/>
      <c r="Q151" s="43"/>
      <c r="R151" s="44"/>
      <c r="T151" s="46"/>
      <c r="U151" s="46"/>
      <c r="V151" s="46"/>
      <c r="W151" s="46"/>
      <c r="X151" s="46"/>
      <c r="Y151" s="46"/>
    </row>
    <row r="152" spans="1:25" ht="12.75">
      <c r="A152" s="13">
        <v>2585</v>
      </c>
      <c r="B152" s="47"/>
      <c r="C152" s="48">
        <v>1</v>
      </c>
      <c r="D152" s="49" t="s">
        <v>232</v>
      </c>
      <c r="E152" s="50" t="s">
        <v>102</v>
      </c>
      <c r="F152" s="38" t="str">
        <f t="shared" si="4"/>
        <v>Vodešil Josef</v>
      </c>
      <c r="G152" s="51" t="str">
        <f t="shared" si="5"/>
        <v>/1</v>
      </c>
      <c r="H152" s="52"/>
      <c r="I152" s="53"/>
      <c r="J152" s="53"/>
      <c r="K152" s="54"/>
      <c r="L152" s="54"/>
      <c r="M152" s="54"/>
      <c r="N152" s="54"/>
      <c r="O152" s="54"/>
      <c r="P152" s="54"/>
      <c r="T152" s="4"/>
      <c r="U152" s="4"/>
      <c r="V152" s="4"/>
      <c r="W152" s="4"/>
      <c r="X152" s="4"/>
      <c r="Y152" s="4"/>
    </row>
    <row r="153" spans="1:25" s="45" customFormat="1" ht="12.75">
      <c r="A153" s="57">
        <v>0</v>
      </c>
      <c r="B153" s="58"/>
      <c r="C153" s="59">
        <v>1</v>
      </c>
      <c r="D153" s="60" t="s">
        <v>101</v>
      </c>
      <c r="E153" s="61"/>
      <c r="F153" s="62" t="str">
        <f t="shared" si="4"/>
        <v>žž </v>
      </c>
      <c r="G153" s="39" t="str">
        <f t="shared" si="5"/>
        <v>/1</v>
      </c>
      <c r="H153" s="40"/>
      <c r="I153" s="66"/>
      <c r="J153" s="41"/>
      <c r="K153" s="42"/>
      <c r="L153" s="42"/>
      <c r="M153" s="42"/>
      <c r="N153" s="42"/>
      <c r="O153" s="42"/>
      <c r="P153" s="42"/>
      <c r="Q153" s="43"/>
      <c r="R153" s="44"/>
      <c r="T153" s="46"/>
      <c r="U153" s="46"/>
      <c r="V153" s="46"/>
      <c r="W153" s="46"/>
      <c r="X153" s="46"/>
      <c r="Y153" s="46"/>
    </row>
    <row r="154" spans="1:25" ht="12.75">
      <c r="A154" s="13">
        <v>0</v>
      </c>
      <c r="B154" s="47"/>
      <c r="C154" s="48">
        <v>1</v>
      </c>
      <c r="D154" s="49" t="s">
        <v>101</v>
      </c>
      <c r="E154" s="50"/>
      <c r="F154" s="38" t="str">
        <f t="shared" si="4"/>
        <v>žž </v>
      </c>
      <c r="G154" s="51" t="str">
        <f t="shared" si="5"/>
        <v>/1</v>
      </c>
      <c r="H154" s="52"/>
      <c r="I154" s="53"/>
      <c r="J154" s="53"/>
      <c r="K154" s="54"/>
      <c r="L154" s="54"/>
      <c r="M154" s="54"/>
      <c r="N154" s="54"/>
      <c r="O154" s="54"/>
      <c r="P154" s="54"/>
      <c r="T154" s="4"/>
      <c r="U154" s="4"/>
      <c r="V154" s="4"/>
      <c r="W154" s="4"/>
      <c r="X154" s="4"/>
      <c r="Y154" s="4"/>
    </row>
    <row r="155" spans="1:25" s="45" customFormat="1" ht="12.75">
      <c r="A155" s="57">
        <v>0</v>
      </c>
      <c r="B155" s="58"/>
      <c r="C155" s="59">
        <v>1</v>
      </c>
      <c r="D155" s="68" t="s">
        <v>101</v>
      </c>
      <c r="E155" s="61"/>
      <c r="F155" s="62" t="str">
        <f t="shared" si="4"/>
        <v>žž </v>
      </c>
      <c r="G155" s="39" t="str">
        <f t="shared" si="5"/>
        <v>/1</v>
      </c>
      <c r="H155" s="40"/>
      <c r="I155" s="41"/>
      <c r="J155" s="41"/>
      <c r="K155" s="42"/>
      <c r="L155" s="42"/>
      <c r="M155" s="42"/>
      <c r="N155" s="42"/>
      <c r="O155" s="42"/>
      <c r="P155" s="42"/>
      <c r="Q155" s="43"/>
      <c r="R155" s="44"/>
      <c r="T155" s="46"/>
      <c r="U155" s="46"/>
      <c r="V155" s="46"/>
      <c r="W155" s="46"/>
      <c r="X155" s="46"/>
      <c r="Y155" s="46"/>
    </row>
    <row r="156" spans="1:25" ht="12.75">
      <c r="A156" s="13">
        <v>0</v>
      </c>
      <c r="B156" s="47"/>
      <c r="C156" s="48">
        <v>1</v>
      </c>
      <c r="D156" s="49" t="s">
        <v>101</v>
      </c>
      <c r="E156" s="50"/>
      <c r="F156" s="38" t="str">
        <f t="shared" si="4"/>
        <v>žž </v>
      </c>
      <c r="G156" s="51" t="str">
        <f t="shared" si="5"/>
        <v>/1</v>
      </c>
      <c r="H156" s="52"/>
      <c r="I156" s="53"/>
      <c r="J156" s="53"/>
      <c r="K156" s="54"/>
      <c r="L156" s="54"/>
      <c r="M156" s="54"/>
      <c r="N156" s="54"/>
      <c r="O156" s="54"/>
      <c r="P156" s="54"/>
      <c r="T156" s="4"/>
      <c r="U156" s="4"/>
      <c r="V156" s="4"/>
      <c r="W156" s="4"/>
      <c r="X156" s="4"/>
      <c r="Y156" s="4"/>
    </row>
    <row r="157" spans="1:25" s="45" customFormat="1" ht="12.75">
      <c r="A157" s="57">
        <v>0</v>
      </c>
      <c r="B157" s="58"/>
      <c r="C157" s="59">
        <v>1</v>
      </c>
      <c r="D157" s="60" t="s">
        <v>101</v>
      </c>
      <c r="E157" s="61"/>
      <c r="F157" s="62" t="str">
        <f t="shared" si="4"/>
        <v>žž </v>
      </c>
      <c r="G157" s="39" t="str">
        <f t="shared" si="5"/>
        <v>/1</v>
      </c>
      <c r="H157" s="40"/>
      <c r="I157" s="41"/>
      <c r="J157" s="41"/>
      <c r="K157" s="42"/>
      <c r="L157" s="42"/>
      <c r="M157" s="42"/>
      <c r="N157" s="42"/>
      <c r="O157" s="42"/>
      <c r="P157" s="42"/>
      <c r="Q157" s="43"/>
      <c r="R157" s="44"/>
      <c r="T157" s="46"/>
      <c r="U157" s="46"/>
      <c r="V157" s="46"/>
      <c r="W157" s="46"/>
      <c r="X157" s="46"/>
      <c r="Y157" s="46"/>
    </row>
    <row r="158" spans="1:25" ht="12.75">
      <c r="A158" s="13">
        <v>0</v>
      </c>
      <c r="B158" s="47"/>
      <c r="C158" s="48">
        <v>1</v>
      </c>
      <c r="D158" s="49" t="s">
        <v>101</v>
      </c>
      <c r="E158" s="50"/>
      <c r="F158" s="38" t="str">
        <f t="shared" si="4"/>
        <v>žž </v>
      </c>
      <c r="G158" s="51" t="str">
        <f t="shared" si="5"/>
        <v>/1</v>
      </c>
      <c r="H158" s="52"/>
      <c r="I158" s="53"/>
      <c r="J158" s="53"/>
      <c r="K158" s="54"/>
      <c r="L158" s="54"/>
      <c r="M158" s="54"/>
      <c r="N158" s="54"/>
      <c r="O158" s="54"/>
      <c r="P158" s="54"/>
      <c r="T158" s="4"/>
      <c r="U158" s="4"/>
      <c r="V158" s="4"/>
      <c r="W158" s="4"/>
      <c r="X158" s="4"/>
      <c r="Y158" s="4"/>
    </row>
    <row r="159" spans="1:25" s="45" customFormat="1" ht="12.75">
      <c r="A159" s="57">
        <v>0</v>
      </c>
      <c r="B159" s="58"/>
      <c r="C159" s="59">
        <v>1</v>
      </c>
      <c r="D159" s="60" t="s">
        <v>101</v>
      </c>
      <c r="E159" s="61"/>
      <c r="F159" s="62" t="str">
        <f t="shared" si="4"/>
        <v>žž </v>
      </c>
      <c r="G159" s="39" t="str">
        <f t="shared" si="5"/>
        <v>/1</v>
      </c>
      <c r="H159" s="40"/>
      <c r="I159" s="41"/>
      <c r="J159" s="41"/>
      <c r="K159" s="42"/>
      <c r="L159" s="42"/>
      <c r="M159" s="42"/>
      <c r="N159" s="42"/>
      <c r="O159" s="42"/>
      <c r="P159" s="42"/>
      <c r="Q159" s="43"/>
      <c r="R159" s="44"/>
      <c r="T159" s="46"/>
      <c r="U159" s="46"/>
      <c r="V159" s="46"/>
      <c r="W159" s="46"/>
      <c r="X159" s="46"/>
      <c r="Y159" s="46"/>
    </row>
    <row r="160" spans="1:25" ht="15.75">
      <c r="A160" s="33">
        <v>11</v>
      </c>
      <c r="B160" s="34"/>
      <c r="C160" s="35">
        <v>1</v>
      </c>
      <c r="D160" s="117" t="s">
        <v>233</v>
      </c>
      <c r="E160" s="37"/>
      <c r="F160" s="38" t="str">
        <f t="shared" si="4"/>
        <v>Vršovice B </v>
      </c>
      <c r="G160" s="51" t="str">
        <f t="shared" si="5"/>
        <v>/1</v>
      </c>
      <c r="H160" s="52"/>
      <c r="I160" s="53"/>
      <c r="J160" s="53"/>
      <c r="K160" s="54"/>
      <c r="L160" s="54"/>
      <c r="M160" s="54"/>
      <c r="N160" s="54"/>
      <c r="O160" s="54"/>
      <c r="P160" s="54"/>
      <c r="T160" s="4"/>
      <c r="U160" s="4"/>
      <c r="V160" s="4"/>
      <c r="W160" s="4"/>
      <c r="X160" s="4"/>
      <c r="Y160" s="4"/>
    </row>
    <row r="161" spans="1:25" s="45" customFormat="1" ht="12.75">
      <c r="A161" s="57">
        <v>13410</v>
      </c>
      <c r="B161" s="58"/>
      <c r="C161" s="59">
        <v>2</v>
      </c>
      <c r="D161" s="68" t="s">
        <v>234</v>
      </c>
      <c r="E161" s="61" t="s">
        <v>105</v>
      </c>
      <c r="F161" s="62" t="str">
        <f t="shared" si="4"/>
        <v>Finger Petr</v>
      </c>
      <c r="G161" s="39" t="str">
        <f t="shared" si="5"/>
        <v>/2</v>
      </c>
      <c r="H161" s="40"/>
      <c r="I161" s="66"/>
      <c r="J161" s="41"/>
      <c r="K161" s="42"/>
      <c r="L161" s="42"/>
      <c r="M161" s="42"/>
      <c r="N161" s="42"/>
      <c r="O161" s="42"/>
      <c r="P161" s="42"/>
      <c r="Q161" s="43"/>
      <c r="R161" s="44"/>
      <c r="T161" s="46"/>
      <c r="U161" s="46"/>
      <c r="V161" s="46"/>
      <c r="W161" s="46"/>
      <c r="X161" s="46"/>
      <c r="Y161" s="46"/>
    </row>
    <row r="162" spans="1:25" ht="12.75">
      <c r="A162" s="13">
        <v>1350</v>
      </c>
      <c r="B162" s="47"/>
      <c r="C162" s="48">
        <v>1</v>
      </c>
      <c r="D162" s="67" t="s">
        <v>235</v>
      </c>
      <c r="E162" s="50" t="s">
        <v>107</v>
      </c>
      <c r="F162" s="38" t="str">
        <f t="shared" si="4"/>
        <v>Janata  Jiří</v>
      </c>
      <c r="G162" s="51" t="str">
        <f t="shared" si="5"/>
        <v>/1</v>
      </c>
      <c r="H162" s="52"/>
      <c r="I162" s="53"/>
      <c r="J162" s="53"/>
      <c r="K162" s="54"/>
      <c r="L162" s="54"/>
      <c r="M162" s="54"/>
      <c r="N162" s="54"/>
      <c r="O162" s="54"/>
      <c r="P162" s="54"/>
      <c r="T162" s="4"/>
      <c r="U162" s="4"/>
      <c r="V162" s="4"/>
      <c r="W162" s="4"/>
      <c r="X162" s="4"/>
      <c r="Y162" s="4"/>
    </row>
    <row r="163" spans="1:25" s="45" customFormat="1" ht="12.75">
      <c r="A163" s="57">
        <v>1348</v>
      </c>
      <c r="B163" s="58"/>
      <c r="C163" s="59">
        <v>1</v>
      </c>
      <c r="D163" s="68" t="s">
        <v>236</v>
      </c>
      <c r="E163" s="61" t="s">
        <v>97</v>
      </c>
      <c r="F163" s="62" t="str">
        <f t="shared" si="4"/>
        <v>Havránek Jaroslav</v>
      </c>
      <c r="G163" s="39" t="str">
        <f t="shared" si="5"/>
        <v>/1</v>
      </c>
      <c r="H163" s="40"/>
      <c r="I163" s="41"/>
      <c r="J163" s="41"/>
      <c r="K163" s="42"/>
      <c r="L163" s="42"/>
      <c r="M163" s="42"/>
      <c r="N163" s="42"/>
      <c r="O163" s="42"/>
      <c r="P163" s="42"/>
      <c r="Q163" s="43"/>
      <c r="R163" s="44"/>
      <c r="T163" s="46"/>
      <c r="U163" s="46"/>
      <c r="V163" s="46"/>
      <c r="W163" s="46"/>
      <c r="X163" s="46"/>
      <c r="Y163" s="46"/>
    </row>
    <row r="164" spans="1:25" s="32" customFormat="1" ht="13.5" thickBot="1">
      <c r="A164" s="21">
        <v>1359</v>
      </c>
      <c r="B164" s="86"/>
      <c r="C164" s="87"/>
      <c r="D164" s="88" t="s">
        <v>237</v>
      </c>
      <c r="E164" s="89" t="s">
        <v>111</v>
      </c>
      <c r="F164" s="74" t="str">
        <f t="shared" si="4"/>
        <v>Papež Václav</v>
      </c>
      <c r="G164" s="75" t="str">
        <f t="shared" si="5"/>
        <v>/</v>
      </c>
      <c r="H164" s="76"/>
      <c r="I164" s="77"/>
      <c r="J164" s="77"/>
      <c r="K164" s="78"/>
      <c r="L164" s="78"/>
      <c r="M164" s="78"/>
      <c r="N164" s="78"/>
      <c r="O164" s="78"/>
      <c r="P164" s="78"/>
      <c r="Q164" s="79"/>
      <c r="R164" s="80"/>
      <c r="T164" s="81"/>
      <c r="U164" s="81"/>
      <c r="V164" s="81"/>
      <c r="W164" s="81"/>
      <c r="X164" s="81"/>
      <c r="Y164" s="81"/>
    </row>
    <row r="165" spans="1:25" s="45" customFormat="1" ht="12.75">
      <c r="A165" s="57">
        <v>13409</v>
      </c>
      <c r="B165" s="58"/>
      <c r="C165" s="59">
        <v>1</v>
      </c>
      <c r="D165" s="60" t="s">
        <v>238</v>
      </c>
      <c r="E165" s="61" t="s">
        <v>239</v>
      </c>
      <c r="F165" s="62" t="str">
        <f t="shared" si="4"/>
        <v>Polák Luboš</v>
      </c>
      <c r="G165" s="39" t="str">
        <f t="shared" si="5"/>
        <v>/1</v>
      </c>
      <c r="H165" s="40"/>
      <c r="I165" s="41"/>
      <c r="J165" s="41"/>
      <c r="K165" s="42"/>
      <c r="L165" s="42"/>
      <c r="M165" s="42"/>
      <c r="N165" s="42"/>
      <c r="O165" s="42"/>
      <c r="P165" s="42"/>
      <c r="Q165" s="43"/>
      <c r="R165" s="44"/>
      <c r="T165" s="46"/>
      <c r="U165" s="46"/>
      <c r="V165" s="46"/>
      <c r="W165" s="46"/>
      <c r="X165" s="46"/>
      <c r="Y165" s="46"/>
    </row>
    <row r="166" spans="1:25" ht="12.75">
      <c r="A166" s="13">
        <v>19845</v>
      </c>
      <c r="B166" s="47"/>
      <c r="C166" s="48">
        <v>2</v>
      </c>
      <c r="D166" s="49" t="s">
        <v>240</v>
      </c>
      <c r="E166" s="50" t="s">
        <v>241</v>
      </c>
      <c r="F166" s="38" t="str">
        <f t="shared" si="4"/>
        <v>Vávra Ivo</v>
      </c>
      <c r="G166" s="51" t="str">
        <f t="shared" si="5"/>
        <v>/2</v>
      </c>
      <c r="H166" s="52"/>
      <c r="I166" s="53"/>
      <c r="J166" s="53"/>
      <c r="K166" s="54"/>
      <c r="L166" s="54"/>
      <c r="M166" s="54"/>
      <c r="N166" s="54"/>
      <c r="O166" s="54"/>
      <c r="P166" s="54"/>
      <c r="T166" s="4"/>
      <c r="U166" s="4"/>
      <c r="V166" s="4"/>
      <c r="W166" s="4"/>
      <c r="X166" s="4"/>
      <c r="Y166" s="4"/>
    </row>
    <row r="167" spans="1:25" s="45" customFormat="1" ht="12.75">
      <c r="A167" s="57">
        <v>1372</v>
      </c>
      <c r="B167" s="58"/>
      <c r="C167" s="59">
        <v>1</v>
      </c>
      <c r="D167" s="60" t="s">
        <v>242</v>
      </c>
      <c r="E167" s="61" t="s">
        <v>107</v>
      </c>
      <c r="F167" s="62" t="str">
        <f t="shared" si="4"/>
        <v>Vilímovský Jiří</v>
      </c>
      <c r="G167" s="39" t="str">
        <f t="shared" si="5"/>
        <v>/1</v>
      </c>
      <c r="H167" s="40"/>
      <c r="I167" s="66"/>
      <c r="J167" s="41"/>
      <c r="K167" s="42"/>
      <c r="L167" s="42"/>
      <c r="M167" s="42"/>
      <c r="N167" s="42"/>
      <c r="O167" s="42"/>
      <c r="P167" s="42"/>
      <c r="Q167" s="43"/>
      <c r="R167" s="44"/>
      <c r="T167" s="46"/>
      <c r="U167" s="46"/>
      <c r="V167" s="46"/>
      <c r="W167" s="46"/>
      <c r="X167" s="46"/>
      <c r="Y167" s="46"/>
    </row>
    <row r="168" spans="1:25" ht="12.75">
      <c r="A168" s="13">
        <v>14125</v>
      </c>
      <c r="B168" s="47"/>
      <c r="C168" s="48">
        <v>1</v>
      </c>
      <c r="D168" s="49" t="s">
        <v>243</v>
      </c>
      <c r="E168" s="50" t="s">
        <v>109</v>
      </c>
      <c r="F168" s="38" t="str">
        <f t="shared" si="4"/>
        <v>Tluka Vladimír</v>
      </c>
      <c r="G168" s="51" t="str">
        <f t="shared" si="5"/>
        <v>/1</v>
      </c>
      <c r="H168" s="52"/>
      <c r="I168" s="53"/>
      <c r="J168" s="53"/>
      <c r="K168" s="54"/>
      <c r="L168" s="54"/>
      <c r="M168" s="54"/>
      <c r="N168" s="54"/>
      <c r="O168" s="54"/>
      <c r="P168" s="54"/>
      <c r="T168" s="4"/>
      <c r="U168" s="4"/>
      <c r="V168" s="4"/>
      <c r="W168" s="4"/>
      <c r="X168" s="4"/>
      <c r="Y168" s="4"/>
    </row>
    <row r="169" spans="1:25" s="45" customFormat="1" ht="12.75">
      <c r="A169" s="57">
        <v>13843</v>
      </c>
      <c r="B169" s="58"/>
      <c r="C169" s="59"/>
      <c r="D169" s="60" t="s">
        <v>244</v>
      </c>
      <c r="E169" s="61" t="s">
        <v>102</v>
      </c>
      <c r="F169" s="62" t="str">
        <f t="shared" si="4"/>
        <v>Hladík  Josef</v>
      </c>
      <c r="G169" s="39" t="str">
        <f t="shared" si="5"/>
        <v>/</v>
      </c>
      <c r="H169" s="40"/>
      <c r="I169" s="41"/>
      <c r="J169" s="41"/>
      <c r="K169" s="42"/>
      <c r="L169" s="42"/>
      <c r="M169" s="42"/>
      <c r="N169" s="42"/>
      <c r="O169" s="42"/>
      <c r="P169" s="42"/>
      <c r="Q169" s="43"/>
      <c r="R169" s="44"/>
      <c r="T169" s="46"/>
      <c r="U169" s="46"/>
      <c r="V169" s="46"/>
      <c r="W169" s="46"/>
      <c r="X169" s="46"/>
      <c r="Y169" s="46"/>
    </row>
    <row r="170" spans="1:25" ht="12.75">
      <c r="A170" s="13">
        <v>0</v>
      </c>
      <c r="B170" s="47"/>
      <c r="C170" s="48">
        <v>1</v>
      </c>
      <c r="D170" s="49"/>
      <c r="E170" s="50"/>
      <c r="F170" s="38" t="str">
        <f t="shared" si="4"/>
        <v> </v>
      </c>
      <c r="G170" s="51" t="str">
        <f t="shared" si="5"/>
        <v>/1</v>
      </c>
      <c r="H170" s="52"/>
      <c r="I170" s="53"/>
      <c r="J170" s="53"/>
      <c r="K170" s="54"/>
      <c r="L170" s="54"/>
      <c r="M170" s="54"/>
      <c r="N170" s="54"/>
      <c r="O170" s="54"/>
      <c r="P170" s="54"/>
      <c r="T170" s="4"/>
      <c r="U170" s="4"/>
      <c r="V170" s="4"/>
      <c r="W170" s="4"/>
      <c r="X170" s="4"/>
      <c r="Y170" s="4"/>
    </row>
    <row r="171" spans="1:25" s="45" customFormat="1" ht="12.75">
      <c r="A171" s="57">
        <v>0</v>
      </c>
      <c r="B171" s="58"/>
      <c r="C171" s="59">
        <v>1</v>
      </c>
      <c r="D171" s="60"/>
      <c r="E171" s="61"/>
      <c r="F171" s="62" t="str">
        <f t="shared" si="4"/>
        <v> </v>
      </c>
      <c r="G171" s="39" t="str">
        <f t="shared" si="5"/>
        <v>/1</v>
      </c>
      <c r="H171" s="40"/>
      <c r="I171" s="66"/>
      <c r="J171" s="41"/>
      <c r="K171" s="42"/>
      <c r="L171" s="42"/>
      <c r="M171" s="42"/>
      <c r="N171" s="42"/>
      <c r="O171" s="42"/>
      <c r="P171" s="42"/>
      <c r="Q171" s="43"/>
      <c r="R171" s="44"/>
      <c r="T171" s="46"/>
      <c r="U171" s="46"/>
      <c r="V171" s="46"/>
      <c r="W171" s="46"/>
      <c r="X171" s="46"/>
      <c r="Y171" s="46"/>
    </row>
    <row r="172" spans="1:25" ht="12.75">
      <c r="A172" s="13">
        <v>0</v>
      </c>
      <c r="B172" s="47"/>
      <c r="C172" s="48">
        <v>1</v>
      </c>
      <c r="D172" s="49"/>
      <c r="E172" s="50"/>
      <c r="F172" s="38" t="str">
        <f t="shared" si="4"/>
        <v> </v>
      </c>
      <c r="G172" s="51" t="str">
        <f t="shared" si="5"/>
        <v>/1</v>
      </c>
      <c r="H172" s="52"/>
      <c r="I172" s="85"/>
      <c r="J172" s="53"/>
      <c r="K172" s="54"/>
      <c r="L172" s="54"/>
      <c r="M172" s="54"/>
      <c r="N172" s="54"/>
      <c r="O172" s="54"/>
      <c r="P172" s="54"/>
      <c r="T172" s="4"/>
      <c r="U172" s="4"/>
      <c r="V172" s="4"/>
      <c r="W172" s="4"/>
      <c r="X172" s="4"/>
      <c r="Y172" s="4"/>
    </row>
    <row r="173" spans="1:25" s="45" customFormat="1" ht="12.75">
      <c r="A173" s="57">
        <v>0</v>
      </c>
      <c r="B173" s="58"/>
      <c r="C173" s="59">
        <v>1</v>
      </c>
      <c r="D173" s="60"/>
      <c r="E173" s="61"/>
      <c r="F173" s="62" t="str">
        <f t="shared" si="4"/>
        <v> </v>
      </c>
      <c r="G173" s="39" t="str">
        <f t="shared" si="5"/>
        <v>/1</v>
      </c>
      <c r="H173" s="40"/>
      <c r="I173" s="41"/>
      <c r="J173" s="41"/>
      <c r="K173" s="42"/>
      <c r="L173" s="42"/>
      <c r="M173" s="42"/>
      <c r="N173" s="42"/>
      <c r="O173" s="42"/>
      <c r="P173" s="42"/>
      <c r="Q173" s="43"/>
      <c r="R173" s="44"/>
      <c r="T173" s="46"/>
      <c r="U173" s="46"/>
      <c r="V173" s="46"/>
      <c r="W173" s="46"/>
      <c r="X173" s="46"/>
      <c r="Y173" s="46"/>
    </row>
    <row r="174" spans="1:25" ht="15.75">
      <c r="A174" s="33">
        <v>12</v>
      </c>
      <c r="B174" s="34"/>
      <c r="C174" s="35">
        <v>1</v>
      </c>
      <c r="D174" s="36" t="s">
        <v>245</v>
      </c>
      <c r="E174" s="37"/>
      <c r="F174" s="38" t="str">
        <f t="shared" si="4"/>
        <v>Žižkov C </v>
      </c>
      <c r="G174" s="51" t="str">
        <f t="shared" si="5"/>
        <v>/1</v>
      </c>
      <c r="H174" s="52"/>
      <c r="I174" s="85"/>
      <c r="J174" s="53"/>
      <c r="K174" s="54"/>
      <c r="L174" s="54"/>
      <c r="M174" s="54"/>
      <c r="N174" s="54"/>
      <c r="O174" s="54"/>
      <c r="P174" s="54"/>
      <c r="T174" s="4"/>
      <c r="U174" s="4"/>
      <c r="V174" s="4"/>
      <c r="W174" s="4"/>
      <c r="X174" s="4"/>
      <c r="Y174" s="4"/>
    </row>
    <row r="175" spans="1:25" s="45" customFormat="1" ht="12.75">
      <c r="A175" s="57">
        <v>13268</v>
      </c>
      <c r="B175" s="58"/>
      <c r="C175" s="59">
        <v>1</v>
      </c>
      <c r="D175" s="60" t="s">
        <v>295</v>
      </c>
      <c r="E175" s="61" t="s">
        <v>186</v>
      </c>
      <c r="F175" s="62" t="str">
        <f t="shared" si="4"/>
        <v>Brveník Peter</v>
      </c>
      <c r="G175" s="39" t="str">
        <f t="shared" si="5"/>
        <v>/1</v>
      </c>
      <c r="H175" s="40"/>
      <c r="I175" s="41"/>
      <c r="J175" s="41"/>
      <c r="K175" s="42"/>
      <c r="L175" s="42"/>
      <c r="M175" s="42"/>
      <c r="N175" s="42"/>
      <c r="O175" s="42"/>
      <c r="P175" s="42"/>
      <c r="Q175" s="43"/>
      <c r="R175" s="44"/>
      <c r="T175" s="46"/>
      <c r="U175" s="46"/>
      <c r="V175" s="46"/>
      <c r="W175" s="46"/>
      <c r="X175" s="46"/>
      <c r="Y175" s="46"/>
    </row>
    <row r="176" spans="1:25" ht="12.75">
      <c r="A176" s="13">
        <v>16297</v>
      </c>
      <c r="B176" s="47"/>
      <c r="C176" s="48">
        <v>1</v>
      </c>
      <c r="D176" s="49" t="s">
        <v>246</v>
      </c>
      <c r="E176" s="50" t="s">
        <v>112</v>
      </c>
      <c r="F176" s="38" t="str">
        <f t="shared" si="4"/>
        <v>Kazimour Tomáš</v>
      </c>
      <c r="G176" s="51" t="str">
        <f t="shared" si="5"/>
        <v>/1</v>
      </c>
      <c r="H176" s="52"/>
      <c r="I176" s="53"/>
      <c r="J176" s="53"/>
      <c r="K176" s="54"/>
      <c r="L176" s="54"/>
      <c r="M176" s="54"/>
      <c r="N176" s="54"/>
      <c r="O176" s="54"/>
      <c r="P176" s="54"/>
      <c r="T176" s="4"/>
      <c r="U176" s="4"/>
      <c r="V176" s="4"/>
      <c r="W176" s="4"/>
      <c r="X176" s="4"/>
      <c r="Y176" s="4"/>
    </row>
    <row r="177" spans="1:25" s="45" customFormat="1" ht="12.75">
      <c r="A177" s="57">
        <v>10717</v>
      </c>
      <c r="B177" s="58"/>
      <c r="C177" s="59">
        <v>1</v>
      </c>
      <c r="D177" s="60" t="s">
        <v>247</v>
      </c>
      <c r="E177" s="61" t="s">
        <v>104</v>
      </c>
      <c r="F177" s="62" t="str">
        <f t="shared" si="4"/>
        <v>Platil Jan</v>
      </c>
      <c r="G177" s="39" t="str">
        <f t="shared" si="5"/>
        <v>/1</v>
      </c>
      <c r="H177" s="40"/>
      <c r="I177" s="41"/>
      <c r="J177" s="41"/>
      <c r="K177" s="42"/>
      <c r="L177" s="42"/>
      <c r="M177" s="42"/>
      <c r="N177" s="42"/>
      <c r="O177" s="42"/>
      <c r="P177" s="42"/>
      <c r="Q177" s="43"/>
      <c r="R177" s="44"/>
      <c r="T177" s="46"/>
      <c r="U177" s="46"/>
      <c r="V177" s="46"/>
      <c r="W177" s="46"/>
      <c r="X177" s="46"/>
      <c r="Y177" s="46"/>
    </row>
    <row r="178" spans="1:25" ht="12.75">
      <c r="A178" s="13">
        <v>1443</v>
      </c>
      <c r="B178" s="47"/>
      <c r="C178" s="48">
        <v>1</v>
      </c>
      <c r="D178" s="49" t="s">
        <v>248</v>
      </c>
      <c r="E178" s="50" t="s">
        <v>104</v>
      </c>
      <c r="F178" s="38" t="str">
        <f t="shared" si="4"/>
        <v>Špinka Jan</v>
      </c>
      <c r="G178" s="51" t="str">
        <f t="shared" si="5"/>
        <v>/1</v>
      </c>
      <c r="H178" s="52"/>
      <c r="I178" s="53"/>
      <c r="J178" s="53"/>
      <c r="K178" s="54"/>
      <c r="L178" s="54"/>
      <c r="M178" s="54"/>
      <c r="N178" s="54"/>
      <c r="O178" s="54"/>
      <c r="P178" s="54"/>
      <c r="T178" s="4"/>
      <c r="U178" s="4"/>
      <c r="V178" s="4"/>
      <c r="W178" s="4"/>
      <c r="X178" s="4"/>
      <c r="Y178" s="4"/>
    </row>
    <row r="179" spans="1:25" s="45" customFormat="1" ht="12.75">
      <c r="A179" s="57">
        <v>14590</v>
      </c>
      <c r="B179" s="58"/>
      <c r="C179" s="59">
        <v>1</v>
      </c>
      <c r="D179" s="60" t="s">
        <v>249</v>
      </c>
      <c r="E179" s="61" t="s">
        <v>106</v>
      </c>
      <c r="F179" s="62" t="str">
        <f t="shared" si="4"/>
        <v>Váňa Pavel</v>
      </c>
      <c r="G179" s="39" t="str">
        <f t="shared" si="5"/>
        <v>/1</v>
      </c>
      <c r="H179" s="40"/>
      <c r="I179" s="66"/>
      <c r="J179" s="41"/>
      <c r="K179" s="42"/>
      <c r="L179" s="42"/>
      <c r="M179" s="42"/>
      <c r="N179" s="42"/>
      <c r="O179" s="42"/>
      <c r="P179" s="42"/>
      <c r="Q179" s="43"/>
      <c r="R179" s="44"/>
      <c r="T179" s="46"/>
      <c r="U179" s="46"/>
      <c r="V179" s="46"/>
      <c r="W179" s="46"/>
      <c r="X179" s="46"/>
      <c r="Y179" s="46"/>
    </row>
    <row r="180" spans="1:25" ht="12.75">
      <c r="A180" s="13">
        <v>16617</v>
      </c>
      <c r="B180" s="47"/>
      <c r="C180" s="48">
        <v>1</v>
      </c>
      <c r="D180" s="67" t="s">
        <v>250</v>
      </c>
      <c r="E180" s="50" t="s">
        <v>105</v>
      </c>
      <c r="F180" s="38" t="str">
        <f t="shared" si="4"/>
        <v>Opatovský Petr</v>
      </c>
      <c r="G180" s="51" t="str">
        <f t="shared" si="5"/>
        <v>/1</v>
      </c>
      <c r="H180" s="52"/>
      <c r="I180" s="85"/>
      <c r="J180" s="53"/>
      <c r="K180" s="54"/>
      <c r="L180" s="54"/>
      <c r="M180" s="54"/>
      <c r="N180" s="54"/>
      <c r="O180" s="54"/>
      <c r="P180" s="54"/>
      <c r="T180" s="4"/>
      <c r="U180" s="4"/>
      <c r="V180" s="4"/>
      <c r="W180" s="4"/>
      <c r="X180" s="4"/>
      <c r="Y180" s="4"/>
    </row>
    <row r="181" spans="1:25" s="45" customFormat="1" ht="12.75">
      <c r="A181" s="57">
        <v>0</v>
      </c>
      <c r="B181" s="58"/>
      <c r="C181" s="59">
        <v>1</v>
      </c>
      <c r="D181" s="68" t="s">
        <v>101</v>
      </c>
      <c r="E181" s="61"/>
      <c r="F181" s="62" t="str">
        <f t="shared" si="4"/>
        <v>žž </v>
      </c>
      <c r="G181" s="39" t="str">
        <f t="shared" si="5"/>
        <v>/1</v>
      </c>
      <c r="H181" s="40"/>
      <c r="I181" s="41"/>
      <c r="J181" s="41"/>
      <c r="K181" s="42"/>
      <c r="L181" s="42"/>
      <c r="M181" s="42"/>
      <c r="N181" s="42"/>
      <c r="O181" s="42"/>
      <c r="P181" s="42"/>
      <c r="Q181" s="43"/>
      <c r="R181" s="44"/>
      <c r="T181" s="46"/>
      <c r="U181" s="46"/>
      <c r="V181" s="46"/>
      <c r="W181" s="46"/>
      <c r="X181" s="46"/>
      <c r="Y181" s="46"/>
    </row>
    <row r="182" spans="1:25" ht="12.75">
      <c r="A182" s="13">
        <v>0</v>
      </c>
      <c r="B182" s="47"/>
      <c r="C182" s="48">
        <v>1</v>
      </c>
      <c r="D182" s="67" t="s">
        <v>101</v>
      </c>
      <c r="E182" s="50"/>
      <c r="F182" s="38" t="str">
        <f t="shared" si="4"/>
        <v>žž </v>
      </c>
      <c r="G182" s="51" t="str">
        <f t="shared" si="5"/>
        <v>/1</v>
      </c>
      <c r="H182" s="52"/>
      <c r="I182" s="85"/>
      <c r="J182" s="53"/>
      <c r="K182" s="54"/>
      <c r="L182" s="54"/>
      <c r="M182" s="54"/>
      <c r="N182" s="54"/>
      <c r="O182" s="54"/>
      <c r="P182" s="54"/>
      <c r="T182" s="4"/>
      <c r="U182" s="4"/>
      <c r="V182" s="4"/>
      <c r="W182" s="4"/>
      <c r="X182" s="4"/>
      <c r="Y182" s="4"/>
    </row>
    <row r="183" spans="1:25" s="45" customFormat="1" ht="12.75">
      <c r="A183" s="57">
        <v>0</v>
      </c>
      <c r="B183" s="58"/>
      <c r="C183" s="59">
        <v>1</v>
      </c>
      <c r="D183" s="68" t="s">
        <v>101</v>
      </c>
      <c r="E183" s="61"/>
      <c r="F183" s="62" t="str">
        <f t="shared" si="4"/>
        <v>žž </v>
      </c>
      <c r="G183" s="39" t="str">
        <f t="shared" si="5"/>
        <v>/1</v>
      </c>
      <c r="H183" s="40"/>
      <c r="I183" s="41"/>
      <c r="J183" s="41"/>
      <c r="K183" s="42"/>
      <c r="L183" s="42"/>
      <c r="M183" s="42"/>
      <c r="N183" s="42"/>
      <c r="O183" s="42"/>
      <c r="P183" s="42"/>
      <c r="Q183" s="43"/>
      <c r="R183" s="44"/>
      <c r="T183" s="46"/>
      <c r="U183" s="46"/>
      <c r="V183" s="46"/>
      <c r="W183" s="46"/>
      <c r="X183" s="46"/>
      <c r="Y183" s="46"/>
    </row>
    <row r="184" spans="1:25" s="32" customFormat="1" ht="13.5" thickBot="1">
      <c r="A184" s="21">
        <v>0</v>
      </c>
      <c r="B184" s="86"/>
      <c r="C184" s="87"/>
      <c r="D184" s="88" t="s">
        <v>101</v>
      </c>
      <c r="E184" s="89"/>
      <c r="F184" s="74" t="str">
        <f t="shared" si="4"/>
        <v>žž </v>
      </c>
      <c r="G184" s="75" t="str">
        <f t="shared" si="5"/>
        <v>/</v>
      </c>
      <c r="H184" s="76"/>
      <c r="I184" s="77"/>
      <c r="J184" s="77"/>
      <c r="K184" s="78"/>
      <c r="L184" s="78"/>
      <c r="M184" s="78"/>
      <c r="N184" s="78"/>
      <c r="O184" s="78"/>
      <c r="P184" s="78"/>
      <c r="Q184" s="79"/>
      <c r="R184" s="80"/>
      <c r="T184" s="81"/>
      <c r="U184" s="81"/>
      <c r="V184" s="81"/>
      <c r="W184" s="81"/>
      <c r="X184" s="81"/>
      <c r="Y184" s="81"/>
    </row>
    <row r="185" spans="1:25" s="45" customFormat="1" ht="12.75">
      <c r="A185" s="57">
        <v>0</v>
      </c>
      <c r="B185" s="58"/>
      <c r="C185" s="59">
        <v>1</v>
      </c>
      <c r="D185" s="60"/>
      <c r="E185" s="61"/>
      <c r="F185" s="62" t="str">
        <f t="shared" si="4"/>
        <v> </v>
      </c>
      <c r="G185" s="39" t="str">
        <f t="shared" si="5"/>
        <v>/1</v>
      </c>
      <c r="H185" s="40"/>
      <c r="I185" s="41"/>
      <c r="J185" s="41"/>
      <c r="K185" s="42"/>
      <c r="L185" s="42"/>
      <c r="M185" s="42"/>
      <c r="N185" s="42"/>
      <c r="O185" s="42"/>
      <c r="P185" s="42"/>
      <c r="Q185" s="43"/>
      <c r="R185" s="44"/>
      <c r="T185" s="46"/>
      <c r="U185" s="46"/>
      <c r="V185" s="46"/>
      <c r="W185" s="46"/>
      <c r="X185" s="46"/>
      <c r="Y185" s="46"/>
    </row>
    <row r="186" spans="1:25" ht="12.75">
      <c r="A186" s="13">
        <v>0</v>
      </c>
      <c r="B186" s="47"/>
      <c r="C186" s="48">
        <v>1</v>
      </c>
      <c r="D186" s="49"/>
      <c r="E186" s="50"/>
      <c r="F186" s="38" t="str">
        <f t="shared" si="4"/>
        <v> </v>
      </c>
      <c r="G186" s="51" t="str">
        <f t="shared" si="5"/>
        <v>/1</v>
      </c>
      <c r="H186" s="52"/>
      <c r="I186" s="53"/>
      <c r="J186" s="53"/>
      <c r="K186" s="54"/>
      <c r="L186" s="54"/>
      <c r="M186" s="54"/>
      <c r="N186" s="54"/>
      <c r="O186" s="54"/>
      <c r="P186" s="54"/>
      <c r="T186" s="4"/>
      <c r="U186" s="4"/>
      <c r="V186" s="4"/>
      <c r="W186" s="4"/>
      <c r="X186" s="4"/>
      <c r="Y186" s="4"/>
    </row>
    <row r="187" spans="1:25" s="45" customFormat="1" ht="12.75">
      <c r="A187" s="57">
        <v>0</v>
      </c>
      <c r="B187" s="58"/>
      <c r="C187" s="59">
        <v>1</v>
      </c>
      <c r="D187" s="60"/>
      <c r="E187" s="61"/>
      <c r="F187" s="62" t="str">
        <f t="shared" si="4"/>
        <v> </v>
      </c>
      <c r="G187" s="39" t="str">
        <f t="shared" si="5"/>
        <v>/1</v>
      </c>
      <c r="H187" s="40"/>
      <c r="I187" s="41"/>
      <c r="J187" s="41"/>
      <c r="K187" s="42"/>
      <c r="L187" s="42"/>
      <c r="M187" s="42"/>
      <c r="N187" s="42"/>
      <c r="O187" s="42"/>
      <c r="P187" s="42"/>
      <c r="Q187" s="43"/>
      <c r="R187" s="44"/>
      <c r="T187" s="46"/>
      <c r="U187" s="46"/>
      <c r="V187" s="46"/>
      <c r="W187" s="46"/>
      <c r="X187" s="46"/>
      <c r="Y187" s="46"/>
    </row>
    <row r="188" spans="1:25" ht="12.75">
      <c r="A188" s="13">
        <v>0</v>
      </c>
      <c r="B188" s="47"/>
      <c r="C188" s="48">
        <v>1</v>
      </c>
      <c r="D188" s="49"/>
      <c r="E188" s="50"/>
      <c r="F188" s="38" t="str">
        <f t="shared" si="4"/>
        <v> </v>
      </c>
      <c r="G188" s="51" t="str">
        <f t="shared" si="5"/>
        <v>/1</v>
      </c>
      <c r="H188" s="52"/>
      <c r="I188" s="53"/>
      <c r="J188" s="53"/>
      <c r="K188" s="54"/>
      <c r="L188" s="54"/>
      <c r="M188" s="54"/>
      <c r="N188" s="54"/>
      <c r="O188" s="54"/>
      <c r="P188" s="54"/>
      <c r="T188" s="4"/>
      <c r="U188" s="4"/>
      <c r="V188" s="4"/>
      <c r="W188" s="4"/>
      <c r="X188" s="4"/>
      <c r="Y188" s="4"/>
    </row>
    <row r="189" spans="1:25" s="45" customFormat="1" ht="12.75">
      <c r="A189" s="57">
        <v>0</v>
      </c>
      <c r="B189" s="58"/>
      <c r="C189" s="59">
        <v>2</v>
      </c>
      <c r="D189" s="60"/>
      <c r="E189" s="61"/>
      <c r="F189" s="62" t="str">
        <f t="shared" si="4"/>
        <v> </v>
      </c>
      <c r="G189" s="39" t="str">
        <f t="shared" si="5"/>
        <v>/2</v>
      </c>
      <c r="H189" s="40"/>
      <c r="I189" s="66"/>
      <c r="J189" s="41"/>
      <c r="K189" s="42"/>
      <c r="L189" s="42"/>
      <c r="M189" s="42"/>
      <c r="N189" s="42"/>
      <c r="O189" s="42"/>
      <c r="P189" s="42"/>
      <c r="Q189" s="43"/>
      <c r="R189" s="44"/>
      <c r="T189" s="46"/>
      <c r="U189" s="46"/>
      <c r="V189" s="46"/>
      <c r="W189" s="46"/>
      <c r="X189" s="46"/>
      <c r="Y189" s="46"/>
    </row>
    <row r="190" spans="1:25" ht="15.75">
      <c r="A190" s="33">
        <v>13</v>
      </c>
      <c r="B190" s="34"/>
      <c r="C190" s="35">
        <v>1</v>
      </c>
      <c r="D190" s="36" t="s">
        <v>267</v>
      </c>
      <c r="E190" s="37"/>
      <c r="F190" s="38" t="str">
        <f t="shared" si="4"/>
        <v>Konstruktiva D </v>
      </c>
      <c r="G190" s="51" t="str">
        <f t="shared" si="5"/>
        <v>/1</v>
      </c>
      <c r="H190" s="52"/>
      <c r="I190" s="53"/>
      <c r="J190" s="53"/>
      <c r="K190" s="54"/>
      <c r="L190" s="54"/>
      <c r="M190" s="54"/>
      <c r="N190" s="54"/>
      <c r="O190" s="54"/>
      <c r="P190" s="54"/>
      <c r="T190" s="4"/>
      <c r="U190" s="4"/>
      <c r="V190" s="4"/>
      <c r="W190" s="4"/>
      <c r="X190" s="4"/>
      <c r="Y190" s="4"/>
    </row>
    <row r="191" spans="1:25" s="45" customFormat="1" ht="12.75">
      <c r="A191" s="57">
        <v>23520</v>
      </c>
      <c r="B191" s="58"/>
      <c r="C191" s="59"/>
      <c r="D191" s="60" t="s">
        <v>269</v>
      </c>
      <c r="E191" s="61" t="s">
        <v>270</v>
      </c>
      <c r="F191" s="62" t="str">
        <f t="shared" si="4"/>
        <v>Jakešová Magdaléna</v>
      </c>
      <c r="G191" s="39" t="str">
        <f t="shared" si="5"/>
        <v>/</v>
      </c>
      <c r="H191" s="40"/>
      <c r="I191" s="66"/>
      <c r="J191" s="41"/>
      <c r="K191" s="42"/>
      <c r="L191" s="42"/>
      <c r="M191" s="42"/>
      <c r="N191" s="42"/>
      <c r="O191" s="42"/>
      <c r="P191" s="42"/>
      <c r="Q191" s="43"/>
      <c r="R191" s="44"/>
      <c r="T191" s="46"/>
      <c r="U191" s="46"/>
      <c r="V191" s="46"/>
      <c r="W191" s="46"/>
      <c r="X191" s="46"/>
      <c r="Y191" s="46"/>
    </row>
    <row r="192" spans="1:25" ht="12.75">
      <c r="A192" s="13">
        <v>19341</v>
      </c>
      <c r="B192" s="47"/>
      <c r="C192" s="48"/>
      <c r="D192" s="49" t="s">
        <v>271</v>
      </c>
      <c r="E192" s="50" t="s">
        <v>272</v>
      </c>
      <c r="F192" s="38" t="str">
        <f t="shared" si="4"/>
        <v>Janoušková Šarlota</v>
      </c>
      <c r="G192" s="51" t="str">
        <f t="shared" si="5"/>
        <v>/</v>
      </c>
      <c r="H192" s="52"/>
      <c r="I192" s="53"/>
      <c r="J192" s="53"/>
      <c r="K192" s="54"/>
      <c r="L192" s="54"/>
      <c r="M192" s="54"/>
      <c r="N192" s="54"/>
      <c r="O192" s="54"/>
      <c r="P192" s="54"/>
      <c r="T192" s="4"/>
      <c r="U192" s="4"/>
      <c r="V192" s="4"/>
      <c r="W192" s="4"/>
      <c r="X192" s="4"/>
      <c r="Y192" s="4"/>
    </row>
    <row r="193" spans="1:25" s="45" customFormat="1" ht="12.75">
      <c r="A193" s="57">
        <v>14565</v>
      </c>
      <c r="B193" s="58"/>
      <c r="C193" s="59"/>
      <c r="D193" s="60" t="s">
        <v>273</v>
      </c>
      <c r="E193" s="61" t="s">
        <v>274</v>
      </c>
      <c r="F193" s="62" t="str">
        <f t="shared" si="4"/>
        <v>Kučerová Zuzana</v>
      </c>
      <c r="G193" s="39" t="str">
        <f t="shared" si="5"/>
        <v>/</v>
      </c>
      <c r="H193" s="40"/>
      <c r="I193" s="66"/>
      <c r="J193" s="41"/>
      <c r="K193" s="42"/>
      <c r="L193" s="42"/>
      <c r="M193" s="42"/>
      <c r="N193" s="42"/>
      <c r="O193" s="42"/>
      <c r="P193" s="42"/>
      <c r="Q193" s="43"/>
      <c r="R193" s="44"/>
      <c r="T193" s="46"/>
      <c r="U193" s="46"/>
      <c r="V193" s="46"/>
      <c r="W193" s="46"/>
      <c r="X193" s="46"/>
      <c r="Y193" s="46"/>
    </row>
    <row r="194" spans="1:25" ht="12.75">
      <c r="A194" s="13">
        <v>894</v>
      </c>
      <c r="B194" s="118"/>
      <c r="C194" s="119"/>
      <c r="D194" s="120" t="s">
        <v>275</v>
      </c>
      <c r="E194" s="99" t="s">
        <v>114</v>
      </c>
      <c r="F194" s="38" t="str">
        <f t="shared" si="4"/>
        <v>Máca Vojtěch</v>
      </c>
      <c r="G194" s="51" t="str">
        <f t="shared" si="5"/>
        <v>/</v>
      </c>
      <c r="H194" s="52"/>
      <c r="I194" s="53"/>
      <c r="J194" s="53"/>
      <c r="K194" s="54"/>
      <c r="L194" s="54"/>
      <c r="M194" s="54"/>
      <c r="N194" s="54"/>
      <c r="O194" s="54"/>
      <c r="P194" s="54"/>
      <c r="T194" s="4"/>
      <c r="U194" s="4"/>
      <c r="V194" s="4"/>
      <c r="W194" s="4"/>
      <c r="X194" s="4"/>
      <c r="Y194" s="4"/>
    </row>
    <row r="195" spans="1:25" s="45" customFormat="1" ht="12.75">
      <c r="A195" s="57">
        <v>23332</v>
      </c>
      <c r="B195" s="58"/>
      <c r="C195" s="59"/>
      <c r="D195" s="60" t="s">
        <v>276</v>
      </c>
      <c r="E195" s="61" t="s">
        <v>277</v>
      </c>
      <c r="F195" s="62" t="str">
        <f t="shared" si="4"/>
        <v>Macháčková Václava</v>
      </c>
      <c r="G195" s="39" t="str">
        <f t="shared" si="5"/>
        <v>/</v>
      </c>
      <c r="H195" s="40"/>
      <c r="I195" s="41"/>
      <c r="J195" s="41"/>
      <c r="K195" s="42"/>
      <c r="L195" s="42"/>
      <c r="M195" s="42"/>
      <c r="N195" s="42"/>
      <c r="O195" s="42"/>
      <c r="P195" s="42"/>
      <c r="Q195" s="43"/>
      <c r="R195" s="44"/>
      <c r="T195" s="46"/>
      <c r="U195" s="46"/>
      <c r="V195" s="46"/>
      <c r="W195" s="46"/>
      <c r="X195" s="46"/>
      <c r="Y195" s="46"/>
    </row>
    <row r="196" spans="1:25" ht="12.75">
      <c r="A196" s="13">
        <v>23279</v>
      </c>
      <c r="B196" s="47"/>
      <c r="C196" s="48"/>
      <c r="D196" s="49" t="s">
        <v>279</v>
      </c>
      <c r="E196" s="50" t="s">
        <v>278</v>
      </c>
      <c r="F196" s="38" t="str">
        <f t="shared" si="4"/>
        <v>Pleinerová Yvetta</v>
      </c>
      <c r="G196" s="51" t="str">
        <f t="shared" si="5"/>
        <v>/</v>
      </c>
      <c r="H196" s="52"/>
      <c r="I196" s="85"/>
      <c r="J196" s="53"/>
      <c r="K196" s="54"/>
      <c r="L196" s="54"/>
      <c r="M196" s="54"/>
      <c r="N196" s="54"/>
      <c r="O196" s="54"/>
      <c r="P196" s="54"/>
      <c r="T196" s="4"/>
      <c r="U196" s="4"/>
      <c r="V196" s="4"/>
      <c r="W196" s="4"/>
      <c r="X196" s="4"/>
      <c r="Y196" s="4"/>
    </row>
    <row r="197" spans="1:25" s="45" customFormat="1" ht="12.75">
      <c r="A197" s="57">
        <v>14478</v>
      </c>
      <c r="B197" s="58"/>
      <c r="C197" s="59"/>
      <c r="D197" s="60" t="s">
        <v>280</v>
      </c>
      <c r="E197" s="61" t="s">
        <v>281</v>
      </c>
      <c r="F197" s="62" t="str">
        <f aca="true" t="shared" si="6" ref="F197:F260">CONCATENATE(D197," ",E197)</f>
        <v>Sionová Kristýna</v>
      </c>
      <c r="G197" s="39" t="str">
        <f aca="true" t="shared" si="7" ref="G197:G260">CONCATENATE(B197,"/",C197)</f>
        <v>/</v>
      </c>
      <c r="H197" s="40"/>
      <c r="I197" s="41"/>
      <c r="J197" s="41"/>
      <c r="K197" s="42"/>
      <c r="L197" s="42"/>
      <c r="M197" s="42"/>
      <c r="N197" s="42"/>
      <c r="O197" s="42"/>
      <c r="P197" s="42"/>
      <c r="Q197" s="43"/>
      <c r="R197" s="44"/>
      <c r="T197" s="46"/>
      <c r="U197" s="46"/>
      <c r="V197" s="46"/>
      <c r="W197" s="46"/>
      <c r="X197" s="46"/>
      <c r="Y197" s="46"/>
    </row>
    <row r="198" spans="1:25" ht="12.75">
      <c r="A198" s="13">
        <v>865</v>
      </c>
      <c r="B198" s="47"/>
      <c r="C198" s="48"/>
      <c r="D198" s="49" t="s">
        <v>249</v>
      </c>
      <c r="E198" s="50" t="s">
        <v>104</v>
      </c>
      <c r="F198" s="38" t="str">
        <f t="shared" si="6"/>
        <v>Váňa Jan</v>
      </c>
      <c r="G198" s="51" t="str">
        <f t="shared" si="7"/>
        <v>/</v>
      </c>
      <c r="H198" s="52"/>
      <c r="I198" s="53"/>
      <c r="J198" s="53"/>
      <c r="K198" s="54"/>
      <c r="L198" s="54"/>
      <c r="M198" s="54"/>
      <c r="N198" s="54"/>
      <c r="O198" s="54"/>
      <c r="P198" s="54"/>
      <c r="T198" s="4"/>
      <c r="U198" s="4"/>
      <c r="V198" s="4"/>
      <c r="W198" s="4"/>
      <c r="X198" s="4"/>
      <c r="Y198" s="4"/>
    </row>
    <row r="199" spans="1:25" s="45" customFormat="1" ht="12.75">
      <c r="A199" s="57">
        <v>0</v>
      </c>
      <c r="B199" s="58"/>
      <c r="C199" s="59"/>
      <c r="D199" s="60" t="s">
        <v>101</v>
      </c>
      <c r="E199" s="61"/>
      <c r="F199" s="62" t="str">
        <f t="shared" si="6"/>
        <v>žž </v>
      </c>
      <c r="G199" s="39" t="str">
        <f t="shared" si="7"/>
        <v>/</v>
      </c>
      <c r="H199" s="40"/>
      <c r="I199" s="41"/>
      <c r="J199" s="41"/>
      <c r="K199" s="42"/>
      <c r="L199" s="42"/>
      <c r="M199" s="42"/>
      <c r="N199" s="42"/>
      <c r="O199" s="42"/>
      <c r="P199" s="42"/>
      <c r="Q199" s="43"/>
      <c r="R199" s="44"/>
      <c r="T199" s="46"/>
      <c r="U199" s="46"/>
      <c r="V199" s="46"/>
      <c r="W199" s="46"/>
      <c r="X199" s="46"/>
      <c r="Y199" s="46"/>
    </row>
    <row r="200" spans="1:25" ht="12.75">
      <c r="A200" s="13">
        <v>0</v>
      </c>
      <c r="B200" s="94"/>
      <c r="C200" s="95"/>
      <c r="D200" s="96"/>
      <c r="E200" s="50"/>
      <c r="F200" s="38" t="str">
        <f t="shared" si="6"/>
        <v> </v>
      </c>
      <c r="G200" s="51" t="str">
        <f t="shared" si="7"/>
        <v>/</v>
      </c>
      <c r="H200" s="52"/>
      <c r="I200" s="53"/>
      <c r="J200" s="53"/>
      <c r="K200" s="54"/>
      <c r="L200" s="54"/>
      <c r="M200" s="54"/>
      <c r="N200" s="54"/>
      <c r="O200" s="54"/>
      <c r="P200" s="54"/>
      <c r="T200" s="4"/>
      <c r="U200" s="4"/>
      <c r="V200" s="4"/>
      <c r="W200" s="4"/>
      <c r="X200" s="4"/>
      <c r="Y200" s="4"/>
    </row>
    <row r="201" spans="1:25" s="45" customFormat="1" ht="12.75">
      <c r="A201" s="57">
        <v>0</v>
      </c>
      <c r="B201" s="58"/>
      <c r="C201" s="59"/>
      <c r="D201" s="68"/>
      <c r="E201" s="61"/>
      <c r="F201" s="62" t="str">
        <f t="shared" si="6"/>
        <v> </v>
      </c>
      <c r="G201" s="39" t="str">
        <f t="shared" si="7"/>
        <v>/</v>
      </c>
      <c r="H201" s="40"/>
      <c r="I201" s="66"/>
      <c r="J201" s="41"/>
      <c r="K201" s="42"/>
      <c r="L201" s="42"/>
      <c r="M201" s="42"/>
      <c r="N201" s="42"/>
      <c r="O201" s="42"/>
      <c r="P201" s="42"/>
      <c r="Q201" s="43"/>
      <c r="R201" s="44"/>
      <c r="T201" s="46"/>
      <c r="U201" s="46"/>
      <c r="V201" s="46"/>
      <c r="W201" s="46"/>
      <c r="X201" s="46"/>
      <c r="Y201" s="46"/>
    </row>
    <row r="202" spans="1:25" ht="12.75">
      <c r="A202" s="13">
        <v>0</v>
      </c>
      <c r="B202" s="94"/>
      <c r="C202" s="95">
        <v>2</v>
      </c>
      <c r="D202" s="96" t="s">
        <v>101</v>
      </c>
      <c r="E202" s="50"/>
      <c r="F202" s="38" t="str">
        <f t="shared" si="6"/>
        <v>žž </v>
      </c>
      <c r="G202" s="51" t="str">
        <f t="shared" si="7"/>
        <v>/2</v>
      </c>
      <c r="H202" s="52"/>
      <c r="I202" s="53"/>
      <c r="J202" s="53"/>
      <c r="K202" s="54"/>
      <c r="L202" s="54"/>
      <c r="M202" s="54"/>
      <c r="N202" s="54"/>
      <c r="O202" s="54"/>
      <c r="P202" s="54"/>
      <c r="T202" s="4"/>
      <c r="U202" s="4"/>
      <c r="V202" s="4"/>
      <c r="W202" s="4"/>
      <c r="X202" s="4"/>
      <c r="Y202" s="4"/>
    </row>
    <row r="203" spans="1:25" s="45" customFormat="1" ht="12.75">
      <c r="A203" s="57">
        <v>0</v>
      </c>
      <c r="B203" s="82"/>
      <c r="C203" s="83">
        <v>2</v>
      </c>
      <c r="D203" s="84" t="s">
        <v>101</v>
      </c>
      <c r="E203" s="61"/>
      <c r="F203" s="62" t="str">
        <f t="shared" si="6"/>
        <v>žž </v>
      </c>
      <c r="G203" s="39" t="str">
        <f t="shared" si="7"/>
        <v>/2</v>
      </c>
      <c r="H203" s="40"/>
      <c r="I203" s="41"/>
      <c r="J203" s="41"/>
      <c r="K203" s="42"/>
      <c r="L203" s="42"/>
      <c r="M203" s="42"/>
      <c r="N203" s="42"/>
      <c r="O203" s="42"/>
      <c r="P203" s="42"/>
      <c r="Q203" s="43"/>
      <c r="R203" s="44"/>
      <c r="T203" s="46"/>
      <c r="U203" s="46"/>
      <c r="V203" s="46"/>
      <c r="W203" s="46"/>
      <c r="X203" s="46"/>
      <c r="Y203" s="46"/>
    </row>
    <row r="204" spans="1:25" s="32" customFormat="1" ht="13.5" thickBot="1">
      <c r="A204" s="21">
        <v>0</v>
      </c>
      <c r="B204" s="121"/>
      <c r="C204" s="122"/>
      <c r="D204" s="123" t="s">
        <v>101</v>
      </c>
      <c r="E204" s="89"/>
      <c r="F204" s="74" t="str">
        <f t="shared" si="6"/>
        <v>žž </v>
      </c>
      <c r="G204" s="75" t="str">
        <f t="shared" si="7"/>
        <v>/</v>
      </c>
      <c r="H204" s="76"/>
      <c r="I204" s="77"/>
      <c r="J204" s="77"/>
      <c r="K204" s="78"/>
      <c r="L204" s="78"/>
      <c r="M204" s="78"/>
      <c r="N204" s="78"/>
      <c r="O204" s="78"/>
      <c r="P204" s="78"/>
      <c r="Q204" s="79"/>
      <c r="R204" s="80"/>
      <c r="T204" s="81"/>
      <c r="U204" s="81"/>
      <c r="V204" s="81"/>
      <c r="W204" s="81"/>
      <c r="X204" s="81"/>
      <c r="Y204" s="81"/>
    </row>
    <row r="205" spans="1:25" s="45" customFormat="1" ht="12.75">
      <c r="A205" s="57">
        <v>0</v>
      </c>
      <c r="B205" s="58"/>
      <c r="C205" s="59">
        <v>1</v>
      </c>
      <c r="D205" s="60" t="s">
        <v>101</v>
      </c>
      <c r="E205" s="61"/>
      <c r="F205" s="62" t="str">
        <f t="shared" si="6"/>
        <v>žž </v>
      </c>
      <c r="G205" s="39" t="str">
        <f t="shared" si="7"/>
        <v>/1</v>
      </c>
      <c r="H205" s="40"/>
      <c r="I205" s="41"/>
      <c r="J205" s="41"/>
      <c r="K205" s="42"/>
      <c r="L205" s="42"/>
      <c r="M205" s="42"/>
      <c r="N205" s="42"/>
      <c r="O205" s="42"/>
      <c r="P205" s="42"/>
      <c r="Q205" s="43"/>
      <c r="R205" s="44"/>
      <c r="T205" s="46"/>
      <c r="U205" s="46"/>
      <c r="V205" s="46"/>
      <c r="W205" s="46"/>
      <c r="X205" s="46"/>
      <c r="Y205" s="46"/>
    </row>
    <row r="206" spans="1:25" ht="15.75">
      <c r="A206" s="33">
        <v>14</v>
      </c>
      <c r="B206" s="34"/>
      <c r="C206" s="35">
        <v>1</v>
      </c>
      <c r="D206" s="36" t="s">
        <v>268</v>
      </c>
      <c r="E206" s="37"/>
      <c r="F206" s="38" t="str">
        <f t="shared" si="6"/>
        <v>Konstruktiva E </v>
      </c>
      <c r="G206" s="51" t="str">
        <f t="shared" si="7"/>
        <v>/1</v>
      </c>
      <c r="H206" s="52"/>
      <c r="I206" s="53"/>
      <c r="J206" s="53"/>
      <c r="K206" s="54"/>
      <c r="L206" s="54"/>
      <c r="M206" s="54"/>
      <c r="N206" s="54"/>
      <c r="O206" s="54"/>
      <c r="P206" s="54"/>
      <c r="T206" s="4"/>
      <c r="U206" s="4"/>
      <c r="V206" s="4"/>
      <c r="W206" s="4"/>
      <c r="X206" s="4"/>
      <c r="Y206" s="4"/>
    </row>
    <row r="207" spans="1:25" s="45" customFormat="1" ht="12.75">
      <c r="A207" s="57">
        <v>2707</v>
      </c>
      <c r="B207" s="58"/>
      <c r="C207" s="59"/>
      <c r="D207" s="60" t="s">
        <v>282</v>
      </c>
      <c r="E207" s="61" t="s">
        <v>283</v>
      </c>
      <c r="F207" s="62" t="str">
        <f t="shared" si="6"/>
        <v>Beranová Jiřina</v>
      </c>
      <c r="G207" s="39" t="str">
        <f t="shared" si="7"/>
        <v>/</v>
      </c>
      <c r="H207" s="40"/>
      <c r="I207" s="66"/>
      <c r="J207" s="41"/>
      <c r="K207" s="42"/>
      <c r="L207" s="42"/>
      <c r="M207" s="42"/>
      <c r="N207" s="42"/>
      <c r="O207" s="42"/>
      <c r="P207" s="42"/>
      <c r="Q207" s="43"/>
      <c r="R207" s="44"/>
      <c r="T207" s="46"/>
      <c r="U207" s="46"/>
      <c r="V207" s="46"/>
      <c r="W207" s="46"/>
      <c r="X207" s="46"/>
      <c r="Y207" s="46"/>
    </row>
    <row r="208" spans="1:25" ht="12.75">
      <c r="A208" s="13">
        <v>24156</v>
      </c>
      <c r="B208" s="100"/>
      <c r="C208" s="101"/>
      <c r="D208" s="281" t="s">
        <v>284</v>
      </c>
      <c r="E208" s="50" t="s">
        <v>285</v>
      </c>
      <c r="F208" s="38" t="str">
        <f t="shared" si="6"/>
        <v>Chlumská Tereza</v>
      </c>
      <c r="G208" s="51" t="str">
        <f t="shared" si="7"/>
        <v>/</v>
      </c>
      <c r="H208" s="52"/>
      <c r="I208" s="53"/>
      <c r="J208" s="53"/>
      <c r="K208" s="54"/>
      <c r="L208" s="54"/>
      <c r="M208" s="54"/>
      <c r="N208" s="54"/>
      <c r="O208" s="54"/>
      <c r="P208" s="54"/>
      <c r="T208" s="4"/>
      <c r="U208" s="4"/>
      <c r="V208" s="4"/>
      <c r="W208" s="4"/>
      <c r="X208" s="4"/>
      <c r="Y208" s="4"/>
    </row>
    <row r="209" spans="1:25" s="45" customFormat="1" ht="12.75">
      <c r="A209" s="57">
        <v>19345</v>
      </c>
      <c r="B209" s="124"/>
      <c r="C209" s="125"/>
      <c r="D209" s="282" t="s">
        <v>286</v>
      </c>
      <c r="E209" s="61" t="s">
        <v>119</v>
      </c>
      <c r="F209" s="62" t="str">
        <f t="shared" si="6"/>
        <v>Chlumský Vlastimil</v>
      </c>
      <c r="G209" s="39" t="str">
        <f t="shared" si="7"/>
        <v>/</v>
      </c>
      <c r="H209" s="40"/>
      <c r="I209" s="41"/>
      <c r="J209" s="41"/>
      <c r="K209" s="42"/>
      <c r="L209" s="42"/>
      <c r="M209" s="42"/>
      <c r="N209" s="42"/>
      <c r="O209" s="42"/>
      <c r="P209" s="42"/>
      <c r="Q209" s="43"/>
      <c r="R209" s="44"/>
      <c r="T209" s="46"/>
      <c r="U209" s="46"/>
      <c r="V209" s="46"/>
      <c r="W209" s="46"/>
      <c r="X209" s="46"/>
      <c r="Y209" s="46"/>
    </row>
    <row r="210" spans="1:25" ht="12.75">
      <c r="A210" s="13">
        <v>23635</v>
      </c>
      <c r="B210" s="100"/>
      <c r="C210" s="101"/>
      <c r="D210" s="281" t="s">
        <v>287</v>
      </c>
      <c r="E210" s="50" t="s">
        <v>288</v>
      </c>
      <c r="F210" s="38" t="str">
        <f t="shared" si="6"/>
        <v>Lébl Zbyněk</v>
      </c>
      <c r="G210" s="51" t="str">
        <f t="shared" si="7"/>
        <v>/</v>
      </c>
      <c r="H210" s="52"/>
      <c r="I210" s="53"/>
      <c r="J210" s="53"/>
      <c r="K210" s="54"/>
      <c r="L210" s="54"/>
      <c r="M210" s="54"/>
      <c r="N210" s="54"/>
      <c r="O210" s="54"/>
      <c r="P210" s="54"/>
      <c r="T210" s="4"/>
      <c r="U210" s="4"/>
      <c r="V210" s="4"/>
      <c r="W210" s="4"/>
      <c r="X210" s="4"/>
      <c r="Y210" s="4"/>
    </row>
    <row r="211" spans="1:25" s="45" customFormat="1" ht="12.75">
      <c r="A211" s="57">
        <v>10871</v>
      </c>
      <c r="B211" s="124"/>
      <c r="C211" s="125"/>
      <c r="D211" s="282" t="s">
        <v>289</v>
      </c>
      <c r="E211" s="61" t="s">
        <v>290</v>
      </c>
      <c r="F211" s="62" t="str">
        <f t="shared" si="6"/>
        <v>Musil Bohumír</v>
      </c>
      <c r="G211" s="39" t="str">
        <f t="shared" si="7"/>
        <v>/</v>
      </c>
      <c r="H211" s="40"/>
      <c r="I211" s="41"/>
      <c r="J211" s="41"/>
      <c r="K211" s="42"/>
      <c r="L211" s="42"/>
      <c r="M211" s="42"/>
      <c r="N211" s="42"/>
      <c r="O211" s="42"/>
      <c r="P211" s="42"/>
      <c r="Q211" s="43"/>
      <c r="R211" s="44"/>
      <c r="T211" s="46"/>
      <c r="U211" s="46"/>
      <c r="V211" s="46"/>
      <c r="W211" s="46"/>
      <c r="X211" s="46"/>
      <c r="Y211" s="46"/>
    </row>
    <row r="212" spans="1:25" ht="12.75">
      <c r="A212" s="13">
        <v>2725</v>
      </c>
      <c r="B212" s="100"/>
      <c r="C212" s="101"/>
      <c r="D212" s="281" t="s">
        <v>291</v>
      </c>
      <c r="E212" s="50" t="s">
        <v>100</v>
      </c>
      <c r="F212" s="38" t="str">
        <f t="shared" si="6"/>
        <v>Perman Milan</v>
      </c>
      <c r="G212" s="51" t="str">
        <f t="shared" si="7"/>
        <v>/</v>
      </c>
      <c r="H212" s="52"/>
      <c r="I212" s="53"/>
      <c r="J212" s="53"/>
      <c r="K212" s="54"/>
      <c r="L212" s="54"/>
      <c r="M212" s="54"/>
      <c r="N212" s="54"/>
      <c r="O212" s="54"/>
      <c r="P212" s="54"/>
      <c r="T212" s="4"/>
      <c r="U212" s="4"/>
      <c r="V212" s="4"/>
      <c r="W212" s="4"/>
      <c r="X212" s="4"/>
      <c r="Y212" s="4"/>
    </row>
    <row r="213" spans="1:25" s="45" customFormat="1" ht="12.75">
      <c r="A213" s="57">
        <v>2705</v>
      </c>
      <c r="B213" s="124"/>
      <c r="C213" s="125"/>
      <c r="D213" s="282" t="s">
        <v>292</v>
      </c>
      <c r="E213" s="61" t="s">
        <v>293</v>
      </c>
      <c r="F213" s="62" t="str">
        <f t="shared" si="6"/>
        <v>Švindlová Stanislava</v>
      </c>
      <c r="G213" s="39" t="str">
        <f t="shared" si="7"/>
        <v>/</v>
      </c>
      <c r="H213" s="40"/>
      <c r="I213" s="41"/>
      <c r="J213" s="41"/>
      <c r="K213" s="42"/>
      <c r="L213" s="42"/>
      <c r="M213" s="42"/>
      <c r="N213" s="42"/>
      <c r="O213" s="42"/>
      <c r="P213" s="42"/>
      <c r="Q213" s="43"/>
      <c r="R213" s="44"/>
      <c r="T213" s="46"/>
      <c r="U213" s="46"/>
      <c r="V213" s="46"/>
      <c r="W213" s="46"/>
      <c r="X213" s="46"/>
      <c r="Y213" s="46"/>
    </row>
    <row r="214" spans="1:25" s="32" customFormat="1" ht="13.5" thickBot="1">
      <c r="A214" s="21">
        <v>853</v>
      </c>
      <c r="B214" s="109"/>
      <c r="C214" s="110"/>
      <c r="D214" s="191" t="s">
        <v>294</v>
      </c>
      <c r="E214" s="89" t="s">
        <v>120</v>
      </c>
      <c r="F214" s="74" t="str">
        <f t="shared" si="6"/>
        <v>Vondráček František</v>
      </c>
      <c r="G214" s="75" t="str">
        <f t="shared" si="7"/>
        <v>/</v>
      </c>
      <c r="H214" s="76"/>
      <c r="I214" s="77"/>
      <c r="J214" s="77"/>
      <c r="K214" s="78"/>
      <c r="L214" s="78"/>
      <c r="M214" s="78"/>
      <c r="N214" s="78"/>
      <c r="O214" s="78"/>
      <c r="P214" s="78"/>
      <c r="Q214" s="79"/>
      <c r="R214" s="80"/>
      <c r="T214" s="81"/>
      <c r="U214" s="81"/>
      <c r="V214" s="81"/>
      <c r="W214" s="81"/>
      <c r="X214" s="81"/>
      <c r="Y214" s="81"/>
    </row>
    <row r="215" spans="1:25" s="45" customFormat="1" ht="12.75">
      <c r="A215" s="57">
        <v>0</v>
      </c>
      <c r="B215" s="58"/>
      <c r="C215" s="59"/>
      <c r="D215" s="60" t="s">
        <v>101</v>
      </c>
      <c r="E215" s="61"/>
      <c r="F215" s="62" t="str">
        <f t="shared" si="6"/>
        <v>žž </v>
      </c>
      <c r="G215" s="39" t="str">
        <f t="shared" si="7"/>
        <v>/</v>
      </c>
      <c r="H215" s="40"/>
      <c r="I215" s="41"/>
      <c r="J215" s="41"/>
      <c r="K215" s="42"/>
      <c r="L215" s="42"/>
      <c r="M215" s="42"/>
      <c r="N215" s="42"/>
      <c r="O215" s="42"/>
      <c r="P215" s="42"/>
      <c r="Q215" s="43"/>
      <c r="R215" s="44"/>
      <c r="T215" s="46"/>
      <c r="U215" s="46"/>
      <c r="V215" s="46"/>
      <c r="W215" s="46"/>
      <c r="X215" s="46"/>
      <c r="Y215" s="46"/>
    </row>
    <row r="216" spans="1:25" ht="12.75">
      <c r="A216" s="13">
        <v>0</v>
      </c>
      <c r="B216" s="118"/>
      <c r="C216" s="119"/>
      <c r="D216" s="120"/>
      <c r="E216" s="99"/>
      <c r="F216" s="38" t="str">
        <f t="shared" si="6"/>
        <v> </v>
      </c>
      <c r="G216" s="51" t="str">
        <f t="shared" si="7"/>
        <v>/</v>
      </c>
      <c r="H216" s="52"/>
      <c r="I216" s="53"/>
      <c r="J216" s="53"/>
      <c r="K216" s="54"/>
      <c r="L216" s="54"/>
      <c r="M216" s="54"/>
      <c r="N216" s="54"/>
      <c r="O216" s="54"/>
      <c r="P216" s="54"/>
      <c r="T216" s="4"/>
      <c r="U216" s="4"/>
      <c r="V216" s="4"/>
      <c r="W216" s="4"/>
      <c r="X216" s="4"/>
      <c r="Y216" s="4"/>
    </row>
    <row r="217" spans="1:25" s="45" customFormat="1" ht="12.75">
      <c r="A217" s="57">
        <v>0</v>
      </c>
      <c r="B217" s="82"/>
      <c r="C217" s="83"/>
      <c r="D217" s="84"/>
      <c r="E217" s="61"/>
      <c r="F217" s="62" t="str">
        <f t="shared" si="6"/>
        <v> </v>
      </c>
      <c r="G217" s="39" t="str">
        <f t="shared" si="7"/>
        <v>/</v>
      </c>
      <c r="H217" s="40"/>
      <c r="I217" s="41"/>
      <c r="J217" s="41"/>
      <c r="K217" s="42"/>
      <c r="L217" s="42"/>
      <c r="M217" s="42"/>
      <c r="N217" s="42"/>
      <c r="O217" s="42"/>
      <c r="P217" s="42"/>
      <c r="Q217" s="43"/>
      <c r="R217" s="44"/>
      <c r="T217" s="46"/>
      <c r="U217" s="46"/>
      <c r="V217" s="46"/>
      <c r="W217" s="46"/>
      <c r="X217" s="46"/>
      <c r="Y217" s="46"/>
    </row>
    <row r="218" spans="1:25" ht="12.75">
      <c r="A218" s="13">
        <v>0</v>
      </c>
      <c r="B218" s="118"/>
      <c r="C218" s="119">
        <v>2</v>
      </c>
      <c r="D218" s="120"/>
      <c r="E218" s="99"/>
      <c r="F218" s="38" t="str">
        <f t="shared" si="6"/>
        <v> </v>
      </c>
      <c r="G218" s="51" t="str">
        <f t="shared" si="7"/>
        <v>/2</v>
      </c>
      <c r="H218" s="52"/>
      <c r="I218" s="85"/>
      <c r="J218" s="53"/>
      <c r="K218" s="54"/>
      <c r="L218" s="54"/>
      <c r="M218" s="54"/>
      <c r="N218" s="54"/>
      <c r="O218" s="54"/>
      <c r="P218" s="54"/>
      <c r="T218" s="4"/>
      <c r="U218" s="4"/>
      <c r="V218" s="4"/>
      <c r="W218" s="4"/>
      <c r="X218" s="4"/>
      <c r="Y218" s="4"/>
    </row>
    <row r="219" spans="1:25" s="45" customFormat="1" ht="12.75">
      <c r="A219" s="57">
        <v>0</v>
      </c>
      <c r="B219" s="82"/>
      <c r="C219" s="83">
        <v>2</v>
      </c>
      <c r="D219" s="84" t="s">
        <v>101</v>
      </c>
      <c r="E219" s="61"/>
      <c r="F219" s="62" t="str">
        <f t="shared" si="6"/>
        <v>žž </v>
      </c>
      <c r="G219" s="39" t="str">
        <f t="shared" si="7"/>
        <v>/2</v>
      </c>
      <c r="H219" s="40"/>
      <c r="I219" s="41"/>
      <c r="J219" s="41"/>
      <c r="K219" s="42"/>
      <c r="L219" s="42"/>
      <c r="M219" s="42"/>
      <c r="N219" s="42"/>
      <c r="O219" s="42"/>
      <c r="P219" s="42"/>
      <c r="Q219" s="43"/>
      <c r="R219" s="44"/>
      <c r="T219" s="46"/>
      <c r="U219" s="46"/>
      <c r="V219" s="46"/>
      <c r="W219" s="46"/>
      <c r="X219" s="46"/>
      <c r="Y219" s="46"/>
    </row>
    <row r="220" spans="1:25" ht="12.75">
      <c r="A220" s="13">
        <v>0</v>
      </c>
      <c r="B220" s="118"/>
      <c r="C220" s="119">
        <v>2</v>
      </c>
      <c r="D220" s="120" t="s">
        <v>101</v>
      </c>
      <c r="E220" s="99"/>
      <c r="F220" s="38" t="str">
        <f t="shared" si="6"/>
        <v>žž </v>
      </c>
      <c r="G220" s="51" t="str">
        <f t="shared" si="7"/>
        <v>/2</v>
      </c>
      <c r="H220" s="52"/>
      <c r="I220" s="53"/>
      <c r="J220" s="53"/>
      <c r="K220" s="54"/>
      <c r="L220" s="54"/>
      <c r="M220" s="54"/>
      <c r="N220" s="54"/>
      <c r="O220" s="54"/>
      <c r="P220" s="54"/>
      <c r="T220" s="4"/>
      <c r="U220" s="4"/>
      <c r="V220" s="4"/>
      <c r="W220" s="4"/>
      <c r="X220" s="4"/>
      <c r="Y220" s="4"/>
    </row>
    <row r="221" spans="1:25" s="45" customFormat="1" ht="12.75">
      <c r="A221" s="57">
        <v>0</v>
      </c>
      <c r="B221" s="82"/>
      <c r="C221" s="83">
        <v>2</v>
      </c>
      <c r="D221" s="84" t="s">
        <v>101</v>
      </c>
      <c r="E221" s="61"/>
      <c r="F221" s="62" t="str">
        <f t="shared" si="6"/>
        <v>žž </v>
      </c>
      <c r="G221" s="39" t="str">
        <f t="shared" si="7"/>
        <v>/2</v>
      </c>
      <c r="H221" s="40"/>
      <c r="I221" s="41"/>
      <c r="J221" s="41"/>
      <c r="K221" s="42"/>
      <c r="L221" s="42"/>
      <c r="M221" s="42"/>
      <c r="N221" s="42"/>
      <c r="O221" s="42"/>
      <c r="P221" s="42"/>
      <c r="Q221" s="43"/>
      <c r="R221" s="44"/>
      <c r="T221" s="46"/>
      <c r="U221" s="46"/>
      <c r="V221" s="46"/>
      <c r="W221" s="46"/>
      <c r="X221" s="46"/>
      <c r="Y221" s="46"/>
    </row>
    <row r="222" spans="1:25" ht="12.75">
      <c r="A222" s="13">
        <v>0</v>
      </c>
      <c r="B222" s="118"/>
      <c r="C222" s="119">
        <v>2</v>
      </c>
      <c r="D222" s="120" t="s">
        <v>101</v>
      </c>
      <c r="E222" s="99"/>
      <c r="F222" s="38" t="str">
        <f t="shared" si="6"/>
        <v>žž </v>
      </c>
      <c r="G222" s="51" t="str">
        <f t="shared" si="7"/>
        <v>/2</v>
      </c>
      <c r="H222" s="52"/>
      <c r="I222" s="53"/>
      <c r="J222" s="53"/>
      <c r="K222" s="54"/>
      <c r="L222" s="54"/>
      <c r="M222" s="54"/>
      <c r="N222" s="54"/>
      <c r="O222" s="54"/>
      <c r="P222" s="54"/>
      <c r="T222" s="4"/>
      <c r="U222" s="4"/>
      <c r="V222" s="4"/>
      <c r="W222" s="4"/>
      <c r="X222" s="4"/>
      <c r="Y222" s="4"/>
    </row>
    <row r="223" spans="1:25" s="45" customFormat="1" ht="12.75">
      <c r="A223" s="57">
        <v>0</v>
      </c>
      <c r="B223" s="82"/>
      <c r="C223" s="83">
        <v>2</v>
      </c>
      <c r="D223" s="84" t="s">
        <v>101</v>
      </c>
      <c r="E223" s="61"/>
      <c r="F223" s="62" t="str">
        <f t="shared" si="6"/>
        <v>žž </v>
      </c>
      <c r="G223" s="39" t="str">
        <f t="shared" si="7"/>
        <v>/2</v>
      </c>
      <c r="H223" s="40"/>
      <c r="I223" s="41"/>
      <c r="J223" s="41"/>
      <c r="K223" s="42"/>
      <c r="L223" s="42"/>
      <c r="M223" s="42"/>
      <c r="N223" s="42"/>
      <c r="O223" s="42"/>
      <c r="P223" s="42"/>
      <c r="Q223" s="43"/>
      <c r="R223" s="44"/>
      <c r="T223" s="46"/>
      <c r="U223" s="46"/>
      <c r="V223" s="46"/>
      <c r="W223" s="46"/>
      <c r="X223" s="46"/>
      <c r="Y223" s="46"/>
    </row>
    <row r="224" spans="1:25" ht="12.75">
      <c r="A224" s="13">
        <v>0</v>
      </c>
      <c r="B224" s="118"/>
      <c r="C224" s="119"/>
      <c r="D224" s="120" t="s">
        <v>101</v>
      </c>
      <c r="E224" s="99"/>
      <c r="F224" s="38" t="str">
        <f t="shared" si="6"/>
        <v>žž </v>
      </c>
      <c r="G224" s="51" t="str">
        <f t="shared" si="7"/>
        <v>/</v>
      </c>
      <c r="H224" s="52"/>
      <c r="I224" s="53"/>
      <c r="J224" s="53"/>
      <c r="K224" s="54"/>
      <c r="L224" s="54"/>
      <c r="M224" s="54"/>
      <c r="N224" s="54"/>
      <c r="O224" s="54"/>
      <c r="P224" s="54"/>
      <c r="T224" s="4"/>
      <c r="U224" s="4"/>
      <c r="V224" s="4"/>
      <c r="W224" s="4"/>
      <c r="X224" s="4"/>
      <c r="Y224" s="4"/>
    </row>
    <row r="225" spans="1:25" s="45" customFormat="1" ht="12.75">
      <c r="A225" s="57"/>
      <c r="B225" s="82"/>
      <c r="C225" s="83"/>
      <c r="D225" s="84"/>
      <c r="E225" s="61"/>
      <c r="F225" s="62" t="str">
        <f t="shared" si="6"/>
        <v> </v>
      </c>
      <c r="G225" s="39" t="str">
        <f t="shared" si="7"/>
        <v>/</v>
      </c>
      <c r="H225" s="40"/>
      <c r="I225" s="41"/>
      <c r="J225" s="41"/>
      <c r="K225" s="42"/>
      <c r="L225" s="42"/>
      <c r="M225" s="42"/>
      <c r="N225" s="42"/>
      <c r="O225" s="42"/>
      <c r="P225" s="42"/>
      <c r="Q225" s="43"/>
      <c r="R225" s="44"/>
      <c r="T225" s="46"/>
      <c r="U225" s="46"/>
      <c r="V225" s="46"/>
      <c r="W225" s="46"/>
      <c r="X225" s="46"/>
      <c r="Y225" s="46"/>
    </row>
    <row r="226" spans="2:25" ht="12.75">
      <c r="B226" s="118"/>
      <c r="C226" s="119"/>
      <c r="D226" s="120"/>
      <c r="E226" s="99"/>
      <c r="F226" s="38" t="str">
        <f t="shared" si="6"/>
        <v> </v>
      </c>
      <c r="G226" s="51" t="str">
        <f t="shared" si="7"/>
        <v>/</v>
      </c>
      <c r="H226" s="52"/>
      <c r="I226" s="53"/>
      <c r="J226" s="53"/>
      <c r="K226" s="54"/>
      <c r="L226" s="54"/>
      <c r="M226" s="54"/>
      <c r="N226" s="54"/>
      <c r="O226" s="54"/>
      <c r="P226" s="54"/>
      <c r="T226" s="4"/>
      <c r="U226" s="4"/>
      <c r="V226" s="4"/>
      <c r="W226" s="4"/>
      <c r="X226" s="4"/>
      <c r="Y226" s="4"/>
    </row>
    <row r="227" spans="1:25" s="45" customFormat="1" ht="12.75">
      <c r="A227" s="57"/>
      <c r="B227" s="82"/>
      <c r="C227" s="83"/>
      <c r="D227" s="84"/>
      <c r="E227" s="61"/>
      <c r="F227" s="62" t="str">
        <f t="shared" si="6"/>
        <v> </v>
      </c>
      <c r="G227" s="39" t="str">
        <f t="shared" si="7"/>
        <v>/</v>
      </c>
      <c r="H227" s="40"/>
      <c r="I227" s="41"/>
      <c r="J227" s="41"/>
      <c r="K227" s="42"/>
      <c r="L227" s="42"/>
      <c r="M227" s="42"/>
      <c r="N227" s="42"/>
      <c r="O227" s="42"/>
      <c r="P227" s="42"/>
      <c r="Q227" s="43"/>
      <c r="R227" s="44"/>
      <c r="T227" s="46"/>
      <c r="U227" s="46"/>
      <c r="V227" s="46"/>
      <c r="W227" s="46"/>
      <c r="X227" s="46"/>
      <c r="Y227" s="46"/>
    </row>
    <row r="228" spans="2:25" ht="12.75">
      <c r="B228" s="118"/>
      <c r="C228" s="119"/>
      <c r="D228" s="120"/>
      <c r="E228" s="99"/>
      <c r="F228" s="38" t="str">
        <f t="shared" si="6"/>
        <v> </v>
      </c>
      <c r="G228" s="51" t="str">
        <f t="shared" si="7"/>
        <v>/</v>
      </c>
      <c r="H228" s="52"/>
      <c r="I228" s="53"/>
      <c r="J228" s="53"/>
      <c r="K228" s="54"/>
      <c r="L228" s="54"/>
      <c r="M228" s="54"/>
      <c r="N228" s="54"/>
      <c r="O228" s="54"/>
      <c r="P228" s="54"/>
      <c r="T228" s="4"/>
      <c r="U228" s="4"/>
      <c r="V228" s="4"/>
      <c r="W228" s="4"/>
      <c r="X228" s="4"/>
      <c r="Y228" s="4"/>
    </row>
    <row r="229" spans="1:25" s="45" customFormat="1" ht="12.75">
      <c r="A229" s="57"/>
      <c r="B229" s="82"/>
      <c r="C229" s="83"/>
      <c r="D229" s="84"/>
      <c r="E229" s="61"/>
      <c r="F229" s="62" t="str">
        <f t="shared" si="6"/>
        <v> </v>
      </c>
      <c r="G229" s="39" t="str">
        <f t="shared" si="7"/>
        <v>/</v>
      </c>
      <c r="H229" s="40"/>
      <c r="I229" s="41"/>
      <c r="J229" s="41"/>
      <c r="K229" s="42"/>
      <c r="L229" s="42"/>
      <c r="M229" s="42"/>
      <c r="N229" s="42"/>
      <c r="O229" s="42"/>
      <c r="P229" s="42"/>
      <c r="Q229" s="43"/>
      <c r="R229" s="44"/>
      <c r="T229" s="46"/>
      <c r="U229" s="46"/>
      <c r="V229" s="46"/>
      <c r="W229" s="46"/>
      <c r="X229" s="46"/>
      <c r="Y229" s="46"/>
    </row>
    <row r="230" spans="2:25" ht="12.75">
      <c r="B230" s="118"/>
      <c r="C230" s="119"/>
      <c r="D230" s="120"/>
      <c r="E230" s="99"/>
      <c r="F230" s="38" t="str">
        <f t="shared" si="6"/>
        <v> </v>
      </c>
      <c r="G230" s="51" t="str">
        <f t="shared" si="7"/>
        <v>/</v>
      </c>
      <c r="H230" s="52"/>
      <c r="I230" s="53"/>
      <c r="J230" s="53"/>
      <c r="K230" s="54"/>
      <c r="L230" s="54"/>
      <c r="M230" s="54"/>
      <c r="N230" s="54"/>
      <c r="O230" s="54"/>
      <c r="P230" s="54"/>
      <c r="T230" s="4"/>
      <c r="U230" s="4"/>
      <c r="V230" s="4"/>
      <c r="W230" s="4"/>
      <c r="X230" s="4"/>
      <c r="Y230" s="4"/>
    </row>
    <row r="231" spans="1:25" s="45" customFormat="1" ht="12.75">
      <c r="A231" s="57"/>
      <c r="B231" s="82"/>
      <c r="C231" s="83"/>
      <c r="D231" s="84"/>
      <c r="E231" s="61"/>
      <c r="F231" s="62" t="str">
        <f t="shared" si="6"/>
        <v> </v>
      </c>
      <c r="G231" s="39" t="str">
        <f t="shared" si="7"/>
        <v>/</v>
      </c>
      <c r="H231" s="40"/>
      <c r="I231" s="41"/>
      <c r="J231" s="41"/>
      <c r="K231" s="42"/>
      <c r="L231" s="42"/>
      <c r="M231" s="42"/>
      <c r="N231" s="42"/>
      <c r="O231" s="42"/>
      <c r="P231" s="42"/>
      <c r="Q231" s="43"/>
      <c r="R231" s="44"/>
      <c r="T231" s="46"/>
      <c r="U231" s="46"/>
      <c r="V231" s="46"/>
      <c r="W231" s="46"/>
      <c r="X231" s="46"/>
      <c r="Y231" s="46"/>
    </row>
    <row r="232" spans="2:25" ht="12.75">
      <c r="B232" s="118"/>
      <c r="C232" s="119"/>
      <c r="D232" s="120"/>
      <c r="E232" s="99"/>
      <c r="F232" s="38" t="str">
        <f t="shared" si="6"/>
        <v> </v>
      </c>
      <c r="G232" s="51" t="str">
        <f t="shared" si="7"/>
        <v>/</v>
      </c>
      <c r="H232" s="52"/>
      <c r="I232" s="53"/>
      <c r="J232" s="53"/>
      <c r="K232" s="54"/>
      <c r="L232" s="54"/>
      <c r="M232" s="54"/>
      <c r="N232" s="54"/>
      <c r="O232" s="54"/>
      <c r="P232" s="54"/>
      <c r="T232" s="4"/>
      <c r="U232" s="4"/>
      <c r="V232" s="4"/>
      <c r="W232" s="4"/>
      <c r="X232" s="4"/>
      <c r="Y232" s="4"/>
    </row>
    <row r="233" spans="1:25" s="45" customFormat="1" ht="12.75">
      <c r="A233" s="57"/>
      <c r="B233" s="58"/>
      <c r="C233" s="59"/>
      <c r="D233" s="60"/>
      <c r="E233" s="61"/>
      <c r="F233" s="62" t="str">
        <f t="shared" si="6"/>
        <v> </v>
      </c>
      <c r="G233" s="39" t="str">
        <f t="shared" si="7"/>
        <v>/</v>
      </c>
      <c r="H233" s="40"/>
      <c r="I233" s="41"/>
      <c r="J233" s="41"/>
      <c r="K233" s="42"/>
      <c r="L233" s="42"/>
      <c r="M233" s="42"/>
      <c r="N233" s="42"/>
      <c r="O233" s="42"/>
      <c r="P233" s="42"/>
      <c r="Q233" s="43"/>
      <c r="R233" s="44"/>
      <c r="T233" s="46"/>
      <c r="U233" s="46"/>
      <c r="V233" s="46"/>
      <c r="W233" s="46"/>
      <c r="X233" s="46"/>
      <c r="Y233" s="46"/>
    </row>
    <row r="234" spans="2:25" ht="12.75">
      <c r="B234" s="47"/>
      <c r="C234" s="48"/>
      <c r="D234" s="67"/>
      <c r="E234" s="50"/>
      <c r="F234" s="38" t="str">
        <f t="shared" si="6"/>
        <v> </v>
      </c>
      <c r="G234" s="51" t="str">
        <f t="shared" si="7"/>
        <v>/</v>
      </c>
      <c r="H234" s="52"/>
      <c r="I234" s="53"/>
      <c r="J234" s="53"/>
      <c r="K234" s="54"/>
      <c r="L234" s="54"/>
      <c r="M234" s="54"/>
      <c r="N234" s="54"/>
      <c r="O234" s="54"/>
      <c r="P234" s="54"/>
      <c r="T234" s="4"/>
      <c r="U234" s="4"/>
      <c r="V234" s="4"/>
      <c r="W234" s="4"/>
      <c r="X234" s="4"/>
      <c r="Y234" s="4"/>
    </row>
    <row r="235" spans="1:25" s="45" customFormat="1" ht="12.75">
      <c r="A235" s="57"/>
      <c r="B235" s="82"/>
      <c r="C235" s="83">
        <v>3</v>
      </c>
      <c r="D235" s="84"/>
      <c r="E235" s="61"/>
      <c r="F235" s="62" t="str">
        <f t="shared" si="6"/>
        <v> </v>
      </c>
      <c r="G235" s="39" t="str">
        <f t="shared" si="7"/>
        <v>/3</v>
      </c>
      <c r="H235" s="40"/>
      <c r="I235" s="41"/>
      <c r="J235" s="41"/>
      <c r="K235" s="42"/>
      <c r="L235" s="42"/>
      <c r="M235" s="42"/>
      <c r="N235" s="42"/>
      <c r="O235" s="42"/>
      <c r="P235" s="42"/>
      <c r="Q235" s="43"/>
      <c r="R235" s="44"/>
      <c r="T235" s="46"/>
      <c r="U235" s="46"/>
      <c r="V235" s="46"/>
      <c r="W235" s="46"/>
      <c r="X235" s="46"/>
      <c r="Y235" s="46"/>
    </row>
    <row r="236" spans="2:25" ht="12.75">
      <c r="B236" s="118"/>
      <c r="C236" s="119">
        <v>2</v>
      </c>
      <c r="D236" s="120"/>
      <c r="E236" s="99"/>
      <c r="F236" s="38" t="str">
        <f t="shared" si="6"/>
        <v> </v>
      </c>
      <c r="G236" s="51" t="str">
        <f t="shared" si="7"/>
        <v>/2</v>
      </c>
      <c r="H236" s="52"/>
      <c r="I236" s="53"/>
      <c r="J236" s="53"/>
      <c r="K236" s="54"/>
      <c r="L236" s="54"/>
      <c r="M236" s="54"/>
      <c r="N236" s="54"/>
      <c r="O236" s="54"/>
      <c r="P236" s="54"/>
      <c r="T236" s="4"/>
      <c r="U236" s="4"/>
      <c r="V236" s="4"/>
      <c r="W236" s="4"/>
      <c r="X236" s="4"/>
      <c r="Y236" s="4"/>
    </row>
    <row r="237" spans="1:25" s="45" customFormat="1" ht="12.75">
      <c r="A237" s="57"/>
      <c r="B237" s="82"/>
      <c r="C237" s="83">
        <v>2</v>
      </c>
      <c r="D237" s="84"/>
      <c r="E237" s="61"/>
      <c r="F237" s="62" t="str">
        <f t="shared" si="6"/>
        <v> </v>
      </c>
      <c r="G237" s="39" t="str">
        <f t="shared" si="7"/>
        <v>/2</v>
      </c>
      <c r="H237" s="40"/>
      <c r="I237" s="41"/>
      <c r="J237" s="41"/>
      <c r="K237" s="42"/>
      <c r="L237" s="42"/>
      <c r="M237" s="42"/>
      <c r="N237" s="42"/>
      <c r="O237" s="42"/>
      <c r="P237" s="42"/>
      <c r="Q237" s="43"/>
      <c r="R237" s="44"/>
      <c r="T237" s="46"/>
      <c r="U237" s="46"/>
      <c r="V237" s="46"/>
      <c r="W237" s="46"/>
      <c r="X237" s="46"/>
      <c r="Y237" s="46"/>
    </row>
    <row r="238" spans="2:25" ht="12.75">
      <c r="B238" s="118"/>
      <c r="C238" s="119">
        <v>2</v>
      </c>
      <c r="D238" s="120"/>
      <c r="E238" s="99"/>
      <c r="F238" s="38" t="str">
        <f t="shared" si="6"/>
        <v> </v>
      </c>
      <c r="G238" s="51" t="str">
        <f t="shared" si="7"/>
        <v>/2</v>
      </c>
      <c r="H238" s="52"/>
      <c r="I238" s="53"/>
      <c r="J238" s="53"/>
      <c r="K238" s="54"/>
      <c r="L238" s="54"/>
      <c r="M238" s="54"/>
      <c r="N238" s="54"/>
      <c r="O238" s="54"/>
      <c r="P238" s="54"/>
      <c r="T238" s="4"/>
      <c r="U238" s="4"/>
      <c r="V238" s="4"/>
      <c r="W238" s="4"/>
      <c r="X238" s="4"/>
      <c r="Y238" s="4"/>
    </row>
    <row r="239" spans="1:25" s="45" customFormat="1" ht="12.75">
      <c r="A239" s="57"/>
      <c r="B239" s="82"/>
      <c r="C239" s="83">
        <v>2</v>
      </c>
      <c r="D239" s="84"/>
      <c r="E239" s="61"/>
      <c r="F239" s="62" t="str">
        <f t="shared" si="6"/>
        <v> </v>
      </c>
      <c r="G239" s="39" t="str">
        <f t="shared" si="7"/>
        <v>/2</v>
      </c>
      <c r="H239" s="40"/>
      <c r="I239" s="41"/>
      <c r="J239" s="41"/>
      <c r="K239" s="42"/>
      <c r="L239" s="42"/>
      <c r="M239" s="42"/>
      <c r="N239" s="42"/>
      <c r="O239" s="42"/>
      <c r="P239" s="42"/>
      <c r="Q239" s="43"/>
      <c r="R239" s="44"/>
      <c r="T239" s="46"/>
      <c r="U239" s="46"/>
      <c r="V239" s="46"/>
      <c r="W239" s="46"/>
      <c r="X239" s="46"/>
      <c r="Y239" s="46"/>
    </row>
    <row r="240" spans="2:25" ht="12.75">
      <c r="B240" s="118"/>
      <c r="C240" s="119">
        <v>2</v>
      </c>
      <c r="D240" s="120"/>
      <c r="E240" s="99"/>
      <c r="F240" s="38" t="str">
        <f t="shared" si="6"/>
        <v> </v>
      </c>
      <c r="G240" s="51" t="str">
        <f t="shared" si="7"/>
        <v>/2</v>
      </c>
      <c r="H240" s="52"/>
      <c r="I240" s="53"/>
      <c r="J240" s="53"/>
      <c r="K240" s="54"/>
      <c r="L240" s="54"/>
      <c r="M240" s="54"/>
      <c r="N240" s="54"/>
      <c r="O240" s="54"/>
      <c r="P240" s="54"/>
      <c r="T240" s="4"/>
      <c r="U240" s="4"/>
      <c r="V240" s="4"/>
      <c r="W240" s="4"/>
      <c r="X240" s="4"/>
      <c r="Y240" s="4"/>
    </row>
    <row r="241" spans="1:25" s="45" customFormat="1" ht="12.75">
      <c r="A241" s="57"/>
      <c r="B241" s="58"/>
      <c r="C241" s="59">
        <v>1</v>
      </c>
      <c r="D241" s="68"/>
      <c r="E241" s="61"/>
      <c r="F241" s="62" t="str">
        <f t="shared" si="6"/>
        <v> </v>
      </c>
      <c r="G241" s="39" t="str">
        <f t="shared" si="7"/>
        <v>/1</v>
      </c>
      <c r="H241" s="40"/>
      <c r="I241" s="41"/>
      <c r="J241" s="41"/>
      <c r="K241" s="42"/>
      <c r="L241" s="42"/>
      <c r="M241" s="42"/>
      <c r="N241" s="42"/>
      <c r="O241" s="42"/>
      <c r="P241" s="42"/>
      <c r="Q241" s="43"/>
      <c r="R241" s="44"/>
      <c r="T241" s="46"/>
      <c r="U241" s="46"/>
      <c r="V241" s="46"/>
      <c r="W241" s="46"/>
      <c r="X241" s="46"/>
      <c r="Y241" s="46"/>
    </row>
    <row r="242" spans="2:25" ht="12.75">
      <c r="B242" s="118"/>
      <c r="C242" s="119">
        <v>2</v>
      </c>
      <c r="D242" s="120"/>
      <c r="E242" s="99"/>
      <c r="F242" s="38" t="str">
        <f t="shared" si="6"/>
        <v> </v>
      </c>
      <c r="G242" s="51" t="str">
        <f t="shared" si="7"/>
        <v>/2</v>
      </c>
      <c r="H242" s="52"/>
      <c r="I242" s="53"/>
      <c r="J242" s="53"/>
      <c r="K242" s="54"/>
      <c r="L242" s="54"/>
      <c r="M242" s="54"/>
      <c r="N242" s="54"/>
      <c r="O242" s="54"/>
      <c r="P242" s="54"/>
      <c r="T242" s="4"/>
      <c r="U242" s="4"/>
      <c r="V242" s="4"/>
      <c r="W242" s="4"/>
      <c r="X242" s="4"/>
      <c r="Y242" s="4"/>
    </row>
    <row r="243" spans="1:25" s="45" customFormat="1" ht="12.75">
      <c r="A243" s="57"/>
      <c r="B243" s="82"/>
      <c r="C243" s="83">
        <v>2</v>
      </c>
      <c r="D243" s="84"/>
      <c r="E243" s="61"/>
      <c r="F243" s="62" t="str">
        <f t="shared" si="6"/>
        <v> </v>
      </c>
      <c r="G243" s="39" t="str">
        <f t="shared" si="7"/>
        <v>/2</v>
      </c>
      <c r="H243" s="40"/>
      <c r="I243" s="41"/>
      <c r="J243" s="41"/>
      <c r="K243" s="42"/>
      <c r="L243" s="42"/>
      <c r="M243" s="42"/>
      <c r="N243" s="42"/>
      <c r="O243" s="42"/>
      <c r="P243" s="42"/>
      <c r="Q243" s="43"/>
      <c r="R243" s="44"/>
      <c r="T243" s="46"/>
      <c r="U243" s="46"/>
      <c r="V243" s="46"/>
      <c r="W243" s="46"/>
      <c r="X243" s="46"/>
      <c r="Y243" s="46"/>
    </row>
    <row r="244" spans="2:25" ht="12.75">
      <c r="B244" s="118"/>
      <c r="C244" s="119">
        <v>2</v>
      </c>
      <c r="D244" s="120"/>
      <c r="E244" s="99"/>
      <c r="F244" s="38" t="str">
        <f t="shared" si="6"/>
        <v> </v>
      </c>
      <c r="G244" s="51" t="str">
        <f t="shared" si="7"/>
        <v>/2</v>
      </c>
      <c r="H244" s="52"/>
      <c r="I244" s="53"/>
      <c r="J244" s="53"/>
      <c r="K244" s="54"/>
      <c r="L244" s="54"/>
      <c r="M244" s="54"/>
      <c r="N244" s="54"/>
      <c r="O244" s="54"/>
      <c r="P244" s="54"/>
      <c r="T244" s="4"/>
      <c r="U244" s="4"/>
      <c r="V244" s="4"/>
      <c r="W244" s="4"/>
      <c r="X244" s="4"/>
      <c r="Y244" s="4"/>
    </row>
    <row r="245" spans="1:25" s="45" customFormat="1" ht="12.75">
      <c r="A245" s="57"/>
      <c r="B245" s="58"/>
      <c r="C245" s="59">
        <v>1</v>
      </c>
      <c r="D245" s="60"/>
      <c r="E245" s="61"/>
      <c r="F245" s="62" t="str">
        <f t="shared" si="6"/>
        <v> </v>
      </c>
      <c r="G245" s="39" t="str">
        <f t="shared" si="7"/>
        <v>/1</v>
      </c>
      <c r="H245" s="40"/>
      <c r="I245" s="41"/>
      <c r="J245" s="41"/>
      <c r="K245" s="42"/>
      <c r="L245" s="42"/>
      <c r="M245" s="42"/>
      <c r="N245" s="42"/>
      <c r="O245" s="42"/>
      <c r="P245" s="42"/>
      <c r="Q245" s="43"/>
      <c r="R245" s="44"/>
      <c r="T245" s="46"/>
      <c r="U245" s="46"/>
      <c r="V245" s="46"/>
      <c r="W245" s="46"/>
      <c r="X245" s="46"/>
      <c r="Y245" s="46"/>
    </row>
    <row r="246" spans="2:25" ht="12.75">
      <c r="B246" s="118"/>
      <c r="C246" s="119">
        <v>2</v>
      </c>
      <c r="D246" s="120"/>
      <c r="E246" s="99"/>
      <c r="F246" s="38" t="str">
        <f t="shared" si="6"/>
        <v> </v>
      </c>
      <c r="G246" s="51" t="str">
        <f t="shared" si="7"/>
        <v>/2</v>
      </c>
      <c r="H246" s="52"/>
      <c r="I246" s="53"/>
      <c r="J246" s="53"/>
      <c r="K246" s="54"/>
      <c r="L246" s="54"/>
      <c r="M246" s="54"/>
      <c r="N246" s="54"/>
      <c r="O246" s="54"/>
      <c r="P246" s="54"/>
      <c r="T246" s="4"/>
      <c r="U246" s="4"/>
      <c r="V246" s="4"/>
      <c r="W246" s="4"/>
      <c r="X246" s="4"/>
      <c r="Y246" s="4"/>
    </row>
    <row r="247" spans="1:25" s="45" customFormat="1" ht="12.75">
      <c r="A247" s="57"/>
      <c r="B247" s="82"/>
      <c r="C247" s="83">
        <v>1</v>
      </c>
      <c r="D247" s="84"/>
      <c r="E247" s="61"/>
      <c r="F247" s="62" t="str">
        <f t="shared" si="6"/>
        <v> </v>
      </c>
      <c r="G247" s="39" t="str">
        <f t="shared" si="7"/>
        <v>/1</v>
      </c>
      <c r="H247" s="40"/>
      <c r="I247" s="41"/>
      <c r="J247" s="41"/>
      <c r="K247" s="42"/>
      <c r="L247" s="42"/>
      <c r="M247" s="42"/>
      <c r="N247" s="42"/>
      <c r="O247" s="42"/>
      <c r="P247" s="42"/>
      <c r="Q247" s="43"/>
      <c r="R247" s="44"/>
      <c r="T247" s="46"/>
      <c r="U247" s="46"/>
      <c r="V247" s="46"/>
      <c r="W247" s="46"/>
      <c r="X247" s="46"/>
      <c r="Y247" s="46"/>
    </row>
    <row r="248" spans="2:25" ht="12.75">
      <c r="B248" s="118"/>
      <c r="C248" s="119">
        <v>1</v>
      </c>
      <c r="D248" s="120"/>
      <c r="E248" s="99"/>
      <c r="F248" s="38" t="str">
        <f t="shared" si="6"/>
        <v> </v>
      </c>
      <c r="G248" s="51" t="str">
        <f t="shared" si="7"/>
        <v>/1</v>
      </c>
      <c r="H248" s="52"/>
      <c r="I248" s="53"/>
      <c r="J248" s="53"/>
      <c r="K248" s="54"/>
      <c r="L248" s="54"/>
      <c r="M248" s="54"/>
      <c r="N248" s="54"/>
      <c r="O248" s="54"/>
      <c r="P248" s="54"/>
      <c r="T248" s="4"/>
      <c r="U248" s="4"/>
      <c r="V248" s="4"/>
      <c r="W248" s="4"/>
      <c r="X248" s="4"/>
      <c r="Y248" s="4"/>
    </row>
    <row r="249" spans="1:25" s="45" customFormat="1" ht="12.75">
      <c r="A249" s="57"/>
      <c r="B249" s="82"/>
      <c r="C249" s="83">
        <v>2</v>
      </c>
      <c r="D249" s="84"/>
      <c r="E249" s="61"/>
      <c r="F249" s="62" t="str">
        <f t="shared" si="6"/>
        <v> </v>
      </c>
      <c r="G249" s="39" t="str">
        <f t="shared" si="7"/>
        <v>/2</v>
      </c>
      <c r="H249" s="40"/>
      <c r="I249" s="41"/>
      <c r="J249" s="41"/>
      <c r="K249" s="42"/>
      <c r="L249" s="42"/>
      <c r="M249" s="42"/>
      <c r="N249" s="42"/>
      <c r="O249" s="42"/>
      <c r="P249" s="42"/>
      <c r="Q249" s="43"/>
      <c r="R249" s="44"/>
      <c r="T249" s="46"/>
      <c r="U249" s="46"/>
      <c r="V249" s="46"/>
      <c r="W249" s="46"/>
      <c r="X249" s="46"/>
      <c r="Y249" s="46"/>
    </row>
    <row r="250" spans="2:25" ht="12.75">
      <c r="B250" s="118"/>
      <c r="C250" s="119">
        <v>2</v>
      </c>
      <c r="D250" s="120"/>
      <c r="E250" s="99"/>
      <c r="F250" s="38" t="str">
        <f t="shared" si="6"/>
        <v> </v>
      </c>
      <c r="G250" s="51" t="str">
        <f t="shared" si="7"/>
        <v>/2</v>
      </c>
      <c r="H250" s="52"/>
      <c r="I250" s="53"/>
      <c r="J250" s="53"/>
      <c r="K250" s="54"/>
      <c r="L250" s="54"/>
      <c r="M250" s="54"/>
      <c r="N250" s="54"/>
      <c r="O250" s="54"/>
      <c r="P250" s="54"/>
      <c r="T250" s="4"/>
      <c r="U250" s="4"/>
      <c r="V250" s="4"/>
      <c r="W250" s="4"/>
      <c r="X250" s="4"/>
      <c r="Y250" s="4"/>
    </row>
    <row r="251" spans="1:25" s="45" customFormat="1" ht="12.75">
      <c r="A251" s="57"/>
      <c r="B251" s="82"/>
      <c r="C251" s="83">
        <v>2</v>
      </c>
      <c r="D251" s="84"/>
      <c r="E251" s="61"/>
      <c r="F251" s="62" t="str">
        <f t="shared" si="6"/>
        <v> </v>
      </c>
      <c r="G251" s="39" t="str">
        <f t="shared" si="7"/>
        <v>/2</v>
      </c>
      <c r="H251" s="40"/>
      <c r="I251" s="41"/>
      <c r="J251" s="41"/>
      <c r="K251" s="42"/>
      <c r="L251" s="42"/>
      <c r="M251" s="42"/>
      <c r="N251" s="42"/>
      <c r="O251" s="42"/>
      <c r="P251" s="42"/>
      <c r="Q251" s="43"/>
      <c r="R251" s="44"/>
      <c r="T251" s="46"/>
      <c r="U251" s="46"/>
      <c r="V251" s="46"/>
      <c r="W251" s="46"/>
      <c r="X251" s="46"/>
      <c r="Y251" s="46"/>
    </row>
    <row r="252" spans="2:25" ht="12.75">
      <c r="B252" s="118"/>
      <c r="C252" s="119">
        <v>2</v>
      </c>
      <c r="D252" s="120"/>
      <c r="E252" s="99"/>
      <c r="F252" s="38" t="str">
        <f t="shared" si="6"/>
        <v> </v>
      </c>
      <c r="G252" s="51" t="str">
        <f t="shared" si="7"/>
        <v>/2</v>
      </c>
      <c r="H252" s="52"/>
      <c r="I252" s="53"/>
      <c r="J252" s="53"/>
      <c r="K252" s="54"/>
      <c r="L252" s="54"/>
      <c r="M252" s="54"/>
      <c r="N252" s="54"/>
      <c r="O252" s="54"/>
      <c r="P252" s="54"/>
      <c r="T252" s="4"/>
      <c r="U252" s="4"/>
      <c r="V252" s="4"/>
      <c r="W252" s="4"/>
      <c r="X252" s="4"/>
      <c r="Y252" s="4"/>
    </row>
    <row r="253" spans="1:25" s="45" customFormat="1" ht="12.75">
      <c r="A253" s="57"/>
      <c r="B253" s="82"/>
      <c r="C253" s="83">
        <v>2</v>
      </c>
      <c r="D253" s="84"/>
      <c r="E253" s="61"/>
      <c r="F253" s="62" t="str">
        <f t="shared" si="6"/>
        <v> </v>
      </c>
      <c r="G253" s="39" t="str">
        <f t="shared" si="7"/>
        <v>/2</v>
      </c>
      <c r="H253" s="40"/>
      <c r="I253" s="41"/>
      <c r="J253" s="41"/>
      <c r="K253" s="42"/>
      <c r="L253" s="42"/>
      <c r="M253" s="42"/>
      <c r="N253" s="42"/>
      <c r="O253" s="42"/>
      <c r="P253" s="42"/>
      <c r="Q253" s="43"/>
      <c r="R253" s="44"/>
      <c r="T253" s="46"/>
      <c r="U253" s="46"/>
      <c r="V253" s="46"/>
      <c r="W253" s="46"/>
      <c r="X253" s="46"/>
      <c r="Y253" s="46"/>
    </row>
    <row r="254" spans="2:25" ht="12.75">
      <c r="B254" s="118"/>
      <c r="C254" s="119">
        <v>2</v>
      </c>
      <c r="D254" s="120"/>
      <c r="E254" s="99"/>
      <c r="F254" s="38" t="str">
        <f t="shared" si="6"/>
        <v> </v>
      </c>
      <c r="G254" s="51" t="str">
        <f t="shared" si="7"/>
        <v>/2</v>
      </c>
      <c r="H254" s="52"/>
      <c r="I254" s="53"/>
      <c r="J254" s="53"/>
      <c r="K254" s="54"/>
      <c r="L254" s="54"/>
      <c r="M254" s="54"/>
      <c r="N254" s="54"/>
      <c r="O254" s="54"/>
      <c r="P254" s="54"/>
      <c r="T254" s="4"/>
      <c r="U254" s="4"/>
      <c r="V254" s="4"/>
      <c r="W254" s="4"/>
      <c r="X254" s="4"/>
      <c r="Y254" s="4"/>
    </row>
    <row r="255" spans="1:25" s="45" customFormat="1" ht="12.75">
      <c r="A255" s="57"/>
      <c r="B255" s="82"/>
      <c r="C255" s="83">
        <v>2</v>
      </c>
      <c r="D255" s="84"/>
      <c r="E255" s="61"/>
      <c r="F255" s="62" t="str">
        <f t="shared" si="6"/>
        <v> </v>
      </c>
      <c r="G255" s="39" t="str">
        <f t="shared" si="7"/>
        <v>/2</v>
      </c>
      <c r="H255" s="40"/>
      <c r="I255" s="41"/>
      <c r="J255" s="41"/>
      <c r="K255" s="42"/>
      <c r="L255" s="42"/>
      <c r="M255" s="42"/>
      <c r="N255" s="42"/>
      <c r="O255" s="42"/>
      <c r="P255" s="42"/>
      <c r="Q255" s="43"/>
      <c r="R255" s="44"/>
      <c r="T255" s="46"/>
      <c r="U255" s="46"/>
      <c r="V255" s="46"/>
      <c r="W255" s="46"/>
      <c r="X255" s="46"/>
      <c r="Y255" s="46"/>
    </row>
    <row r="256" spans="2:25" ht="12.75">
      <c r="B256" s="118"/>
      <c r="C256" s="119">
        <v>1</v>
      </c>
      <c r="D256" s="120"/>
      <c r="E256" s="99"/>
      <c r="F256" s="38" t="str">
        <f t="shared" si="6"/>
        <v> </v>
      </c>
      <c r="G256" s="51" t="str">
        <f t="shared" si="7"/>
        <v>/1</v>
      </c>
      <c r="H256" s="52"/>
      <c r="I256" s="53"/>
      <c r="J256" s="53"/>
      <c r="K256" s="54"/>
      <c r="L256" s="54"/>
      <c r="M256" s="54"/>
      <c r="N256" s="54"/>
      <c r="O256" s="54"/>
      <c r="P256" s="54"/>
      <c r="T256" s="4"/>
      <c r="U256" s="4"/>
      <c r="V256" s="4"/>
      <c r="W256" s="4"/>
      <c r="X256" s="4"/>
      <c r="Y256" s="4"/>
    </row>
    <row r="257" spans="1:25" s="45" customFormat="1" ht="12.75">
      <c r="A257" s="57"/>
      <c r="B257" s="82"/>
      <c r="C257" s="83">
        <v>2</v>
      </c>
      <c r="D257" s="84"/>
      <c r="E257" s="61"/>
      <c r="F257" s="62" t="str">
        <f t="shared" si="6"/>
        <v> </v>
      </c>
      <c r="G257" s="39" t="str">
        <f t="shared" si="7"/>
        <v>/2</v>
      </c>
      <c r="H257" s="40"/>
      <c r="I257" s="41"/>
      <c r="J257" s="41"/>
      <c r="K257" s="42"/>
      <c r="L257" s="42"/>
      <c r="M257" s="42"/>
      <c r="N257" s="42"/>
      <c r="O257" s="42"/>
      <c r="P257" s="42"/>
      <c r="Q257" s="43"/>
      <c r="R257" s="44"/>
      <c r="T257" s="46"/>
      <c r="U257" s="46"/>
      <c r="V257" s="46"/>
      <c r="W257" s="46"/>
      <c r="X257" s="46"/>
      <c r="Y257" s="46"/>
    </row>
    <row r="258" spans="2:25" ht="12.75">
      <c r="B258" s="118"/>
      <c r="C258" s="119">
        <v>2</v>
      </c>
      <c r="D258" s="120"/>
      <c r="E258" s="99"/>
      <c r="F258" s="38" t="str">
        <f t="shared" si="6"/>
        <v> </v>
      </c>
      <c r="G258" s="51" t="str">
        <f t="shared" si="7"/>
        <v>/2</v>
      </c>
      <c r="H258" s="52"/>
      <c r="I258" s="53"/>
      <c r="J258" s="53"/>
      <c r="K258" s="54"/>
      <c r="L258" s="54"/>
      <c r="M258" s="54"/>
      <c r="N258" s="54"/>
      <c r="O258" s="54"/>
      <c r="P258" s="54"/>
      <c r="T258" s="4"/>
      <c r="U258" s="4"/>
      <c r="V258" s="4"/>
      <c r="W258" s="4"/>
      <c r="X258" s="4"/>
      <c r="Y258" s="4"/>
    </row>
    <row r="259" spans="1:25" s="45" customFormat="1" ht="12.75">
      <c r="A259" s="57"/>
      <c r="B259" s="82"/>
      <c r="C259" s="83">
        <v>1</v>
      </c>
      <c r="D259" s="84"/>
      <c r="E259" s="61"/>
      <c r="F259" s="62" t="str">
        <f t="shared" si="6"/>
        <v> </v>
      </c>
      <c r="G259" s="39" t="str">
        <f t="shared" si="7"/>
        <v>/1</v>
      </c>
      <c r="H259" s="40"/>
      <c r="I259" s="41"/>
      <c r="J259" s="41"/>
      <c r="K259" s="42"/>
      <c r="L259" s="42"/>
      <c r="M259" s="42"/>
      <c r="N259" s="42"/>
      <c r="O259" s="42"/>
      <c r="P259" s="42"/>
      <c r="Q259" s="43"/>
      <c r="R259" s="44"/>
      <c r="T259" s="46"/>
      <c r="U259" s="46"/>
      <c r="V259" s="46"/>
      <c r="W259" s="46"/>
      <c r="X259" s="46"/>
      <c r="Y259" s="46"/>
    </row>
    <row r="260" spans="2:25" ht="12.75">
      <c r="B260" s="118"/>
      <c r="C260" s="119">
        <v>2</v>
      </c>
      <c r="D260" s="120"/>
      <c r="E260" s="99"/>
      <c r="F260" s="38" t="str">
        <f t="shared" si="6"/>
        <v> </v>
      </c>
      <c r="G260" s="51" t="str">
        <f t="shared" si="7"/>
        <v>/2</v>
      </c>
      <c r="H260" s="52"/>
      <c r="I260" s="53"/>
      <c r="J260" s="53"/>
      <c r="K260" s="54"/>
      <c r="L260" s="54"/>
      <c r="M260" s="54"/>
      <c r="N260" s="54"/>
      <c r="O260" s="54"/>
      <c r="P260" s="54"/>
      <c r="T260" s="4"/>
      <c r="U260" s="4"/>
      <c r="V260" s="4"/>
      <c r="W260" s="4"/>
      <c r="X260" s="4"/>
      <c r="Y260" s="4"/>
    </row>
    <row r="261" spans="1:25" s="45" customFormat="1" ht="12.75">
      <c r="A261" s="57"/>
      <c r="B261" s="82"/>
      <c r="C261" s="83">
        <v>2</v>
      </c>
      <c r="D261" s="84"/>
      <c r="E261" s="61"/>
      <c r="F261" s="62" t="str">
        <f aca="true" t="shared" si="8" ref="F261:F324">CONCATENATE(D261," ",E261)</f>
        <v> </v>
      </c>
      <c r="G261" s="39" t="str">
        <f aca="true" t="shared" si="9" ref="G261:G324">CONCATENATE(B261,"/",C261)</f>
        <v>/2</v>
      </c>
      <c r="H261" s="40"/>
      <c r="I261" s="66"/>
      <c r="J261" s="41"/>
      <c r="K261" s="42"/>
      <c r="L261" s="42"/>
      <c r="M261" s="42"/>
      <c r="N261" s="42"/>
      <c r="O261" s="42"/>
      <c r="P261" s="42"/>
      <c r="Q261" s="43"/>
      <c r="R261" s="44"/>
      <c r="T261" s="46"/>
      <c r="U261" s="46"/>
      <c r="V261" s="46"/>
      <c r="W261" s="46"/>
      <c r="X261" s="46"/>
      <c r="Y261" s="46"/>
    </row>
    <row r="262" spans="2:25" ht="12.75">
      <c r="B262" s="118"/>
      <c r="C262" s="119">
        <v>2</v>
      </c>
      <c r="D262" s="120"/>
      <c r="E262" s="99"/>
      <c r="F262" s="38" t="str">
        <f t="shared" si="8"/>
        <v> </v>
      </c>
      <c r="G262" s="51" t="str">
        <f t="shared" si="9"/>
        <v>/2</v>
      </c>
      <c r="H262" s="52"/>
      <c r="I262" s="53"/>
      <c r="J262" s="53"/>
      <c r="K262" s="54"/>
      <c r="L262" s="54"/>
      <c r="M262" s="54"/>
      <c r="N262" s="54"/>
      <c r="O262" s="54"/>
      <c r="P262" s="54"/>
      <c r="T262" s="4"/>
      <c r="U262" s="4"/>
      <c r="V262" s="4"/>
      <c r="W262" s="4"/>
      <c r="X262" s="4"/>
      <c r="Y262" s="4"/>
    </row>
    <row r="263" spans="1:25" s="45" customFormat="1" ht="12.75">
      <c r="A263" s="57"/>
      <c r="B263" s="82"/>
      <c r="C263" s="83">
        <v>1</v>
      </c>
      <c r="D263" s="84"/>
      <c r="E263" s="61"/>
      <c r="F263" s="62" t="str">
        <f t="shared" si="8"/>
        <v> </v>
      </c>
      <c r="G263" s="39" t="str">
        <f t="shared" si="9"/>
        <v>/1</v>
      </c>
      <c r="H263" s="40"/>
      <c r="I263" s="41"/>
      <c r="J263" s="41"/>
      <c r="K263" s="42"/>
      <c r="L263" s="42"/>
      <c r="M263" s="42"/>
      <c r="N263" s="42"/>
      <c r="O263" s="42"/>
      <c r="P263" s="42"/>
      <c r="Q263" s="43"/>
      <c r="R263" s="44"/>
      <c r="T263" s="46"/>
      <c r="U263" s="46"/>
      <c r="V263" s="46"/>
      <c r="W263" s="46"/>
      <c r="X263" s="46"/>
      <c r="Y263" s="46"/>
    </row>
    <row r="264" spans="2:25" ht="12.75">
      <c r="B264" s="118"/>
      <c r="C264" s="119">
        <v>2</v>
      </c>
      <c r="D264" s="120"/>
      <c r="E264" s="99"/>
      <c r="F264" s="38" t="str">
        <f t="shared" si="8"/>
        <v> </v>
      </c>
      <c r="G264" s="51" t="str">
        <f t="shared" si="9"/>
        <v>/2</v>
      </c>
      <c r="H264" s="52"/>
      <c r="I264" s="53"/>
      <c r="J264" s="53"/>
      <c r="K264" s="54"/>
      <c r="L264" s="54"/>
      <c r="M264" s="54"/>
      <c r="N264" s="54"/>
      <c r="O264" s="54"/>
      <c r="P264" s="54"/>
      <c r="T264" s="4"/>
      <c r="U264" s="4"/>
      <c r="V264" s="4"/>
      <c r="W264" s="4"/>
      <c r="X264" s="4"/>
      <c r="Y264" s="4"/>
    </row>
    <row r="265" spans="1:25" s="45" customFormat="1" ht="12.75">
      <c r="A265" s="57"/>
      <c r="B265" s="82"/>
      <c r="C265" s="83">
        <v>1</v>
      </c>
      <c r="D265" s="84"/>
      <c r="E265" s="61"/>
      <c r="F265" s="62" t="str">
        <f t="shared" si="8"/>
        <v> </v>
      </c>
      <c r="G265" s="39" t="str">
        <f t="shared" si="9"/>
        <v>/1</v>
      </c>
      <c r="H265" s="40"/>
      <c r="I265" s="41"/>
      <c r="J265" s="41"/>
      <c r="K265" s="42"/>
      <c r="L265" s="42"/>
      <c r="M265" s="42"/>
      <c r="N265" s="42"/>
      <c r="O265" s="42"/>
      <c r="P265" s="42"/>
      <c r="Q265" s="43"/>
      <c r="R265" s="44"/>
      <c r="T265" s="46"/>
      <c r="U265" s="46"/>
      <c r="V265" s="46"/>
      <c r="W265" s="46"/>
      <c r="X265" s="46"/>
      <c r="Y265" s="46"/>
    </row>
    <row r="266" spans="2:25" ht="12.75">
      <c r="B266" s="118"/>
      <c r="C266" s="119">
        <v>4</v>
      </c>
      <c r="D266" s="120"/>
      <c r="E266" s="99"/>
      <c r="F266" s="38" t="str">
        <f t="shared" si="8"/>
        <v> </v>
      </c>
      <c r="G266" s="51" t="str">
        <f t="shared" si="9"/>
        <v>/4</v>
      </c>
      <c r="H266" s="52"/>
      <c r="I266" s="85"/>
      <c r="J266" s="53"/>
      <c r="K266" s="54"/>
      <c r="L266" s="54"/>
      <c r="M266" s="54"/>
      <c r="N266" s="54"/>
      <c r="O266" s="54"/>
      <c r="P266" s="54"/>
      <c r="T266" s="4"/>
      <c r="U266" s="4"/>
      <c r="V266" s="4"/>
      <c r="W266" s="4"/>
      <c r="X266" s="4"/>
      <c r="Y266" s="4"/>
    </row>
    <row r="267" spans="1:25" s="45" customFormat="1" ht="12.75">
      <c r="A267" s="57"/>
      <c r="B267" s="82"/>
      <c r="C267" s="83">
        <v>2</v>
      </c>
      <c r="D267" s="84"/>
      <c r="E267" s="61"/>
      <c r="F267" s="62" t="str">
        <f t="shared" si="8"/>
        <v> </v>
      </c>
      <c r="G267" s="39" t="str">
        <f t="shared" si="9"/>
        <v>/2</v>
      </c>
      <c r="H267" s="40"/>
      <c r="I267" s="41"/>
      <c r="J267" s="41"/>
      <c r="K267" s="42"/>
      <c r="L267" s="42"/>
      <c r="M267" s="42"/>
      <c r="N267" s="42"/>
      <c r="O267" s="42"/>
      <c r="P267" s="42"/>
      <c r="Q267" s="43"/>
      <c r="R267" s="44"/>
      <c r="T267" s="46"/>
      <c r="U267" s="46"/>
      <c r="V267" s="46"/>
      <c r="W267" s="46"/>
      <c r="X267" s="46"/>
      <c r="Y267" s="46"/>
    </row>
    <row r="268" spans="2:25" ht="12.75">
      <c r="B268" s="94"/>
      <c r="C268" s="95">
        <v>2</v>
      </c>
      <c r="D268" s="98"/>
      <c r="E268" s="99"/>
      <c r="F268" s="38" t="str">
        <f t="shared" si="8"/>
        <v> </v>
      </c>
      <c r="G268" s="51" t="str">
        <f t="shared" si="9"/>
        <v>/2</v>
      </c>
      <c r="H268" s="52"/>
      <c r="I268" s="53"/>
      <c r="J268" s="53"/>
      <c r="K268" s="54"/>
      <c r="L268" s="54"/>
      <c r="M268" s="54"/>
      <c r="N268" s="54"/>
      <c r="O268" s="54"/>
      <c r="P268" s="54"/>
      <c r="T268" s="4"/>
      <c r="U268" s="4"/>
      <c r="V268" s="4"/>
      <c r="W268" s="4"/>
      <c r="X268" s="4"/>
      <c r="Y268" s="4"/>
    </row>
    <row r="269" spans="1:25" s="45" customFormat="1" ht="12.75">
      <c r="A269" s="57"/>
      <c r="B269" s="82"/>
      <c r="C269" s="83">
        <v>2</v>
      </c>
      <c r="D269" s="84"/>
      <c r="E269" s="61"/>
      <c r="F269" s="62" t="str">
        <f t="shared" si="8"/>
        <v> </v>
      </c>
      <c r="G269" s="39" t="str">
        <f t="shared" si="9"/>
        <v>/2</v>
      </c>
      <c r="H269" s="40"/>
      <c r="I269" s="41"/>
      <c r="J269" s="41"/>
      <c r="K269" s="42"/>
      <c r="L269" s="42"/>
      <c r="M269" s="42"/>
      <c r="N269" s="42"/>
      <c r="O269" s="42"/>
      <c r="P269" s="42"/>
      <c r="Q269" s="43"/>
      <c r="R269" s="44"/>
      <c r="T269" s="46"/>
      <c r="U269" s="46"/>
      <c r="V269" s="46"/>
      <c r="W269" s="46"/>
      <c r="X269" s="46"/>
      <c r="Y269" s="46"/>
    </row>
    <row r="270" spans="2:25" ht="12.75">
      <c r="B270" s="118"/>
      <c r="C270" s="119">
        <v>2</v>
      </c>
      <c r="D270" s="120"/>
      <c r="E270" s="99"/>
      <c r="F270" s="38" t="str">
        <f t="shared" si="8"/>
        <v> </v>
      </c>
      <c r="G270" s="51" t="str">
        <f t="shared" si="9"/>
        <v>/2</v>
      </c>
      <c r="H270" s="52"/>
      <c r="I270" s="53"/>
      <c r="J270" s="53"/>
      <c r="K270" s="54"/>
      <c r="L270" s="54"/>
      <c r="M270" s="54"/>
      <c r="N270" s="54"/>
      <c r="O270" s="54"/>
      <c r="P270" s="54"/>
      <c r="T270" s="4"/>
      <c r="U270" s="4"/>
      <c r="V270" s="4"/>
      <c r="W270" s="4"/>
      <c r="X270" s="4"/>
      <c r="Y270" s="4"/>
    </row>
    <row r="271" spans="1:25" s="45" customFormat="1" ht="12.75">
      <c r="A271" s="57"/>
      <c r="B271" s="82"/>
      <c r="C271" s="83">
        <v>2</v>
      </c>
      <c r="D271" s="84"/>
      <c r="E271" s="61"/>
      <c r="F271" s="62" t="str">
        <f t="shared" si="8"/>
        <v> </v>
      </c>
      <c r="G271" s="39" t="str">
        <f t="shared" si="9"/>
        <v>/2</v>
      </c>
      <c r="H271" s="40"/>
      <c r="I271" s="41"/>
      <c r="J271" s="41"/>
      <c r="K271" s="42"/>
      <c r="L271" s="42"/>
      <c r="M271" s="42"/>
      <c r="N271" s="42"/>
      <c r="O271" s="42"/>
      <c r="P271" s="42"/>
      <c r="Q271" s="43"/>
      <c r="R271" s="44"/>
      <c r="T271" s="46"/>
      <c r="U271" s="46"/>
      <c r="V271" s="46"/>
      <c r="W271" s="46"/>
      <c r="X271" s="46"/>
      <c r="Y271" s="46"/>
    </row>
    <row r="272" spans="2:25" ht="12.75">
      <c r="B272" s="47"/>
      <c r="C272" s="48">
        <v>2</v>
      </c>
      <c r="D272" s="49"/>
      <c r="E272" s="50"/>
      <c r="F272" s="38" t="str">
        <f t="shared" si="8"/>
        <v> </v>
      </c>
      <c r="G272" s="51" t="str">
        <f t="shared" si="9"/>
        <v>/2</v>
      </c>
      <c r="H272" s="52"/>
      <c r="I272" s="53"/>
      <c r="J272" s="53"/>
      <c r="K272" s="54"/>
      <c r="L272" s="54"/>
      <c r="M272" s="54"/>
      <c r="N272" s="54"/>
      <c r="O272" s="54"/>
      <c r="P272" s="54"/>
      <c r="T272" s="4"/>
      <c r="U272" s="4"/>
      <c r="V272" s="4"/>
      <c r="W272" s="4"/>
      <c r="X272" s="4"/>
      <c r="Y272" s="4"/>
    </row>
    <row r="273" spans="1:25" s="45" customFormat="1" ht="12.75">
      <c r="A273" s="57"/>
      <c r="B273" s="124"/>
      <c r="C273" s="125">
        <v>2</v>
      </c>
      <c r="D273" s="126"/>
      <c r="E273" s="61"/>
      <c r="F273" s="62" t="str">
        <f t="shared" si="8"/>
        <v> </v>
      </c>
      <c r="G273" s="39" t="str">
        <f t="shared" si="9"/>
        <v>/2</v>
      </c>
      <c r="H273" s="40"/>
      <c r="I273" s="41"/>
      <c r="J273" s="41"/>
      <c r="K273" s="42"/>
      <c r="L273" s="42"/>
      <c r="M273" s="42"/>
      <c r="N273" s="42"/>
      <c r="O273" s="42"/>
      <c r="P273" s="42"/>
      <c r="Q273" s="43"/>
      <c r="R273" s="44"/>
      <c r="T273" s="46"/>
      <c r="U273" s="46"/>
      <c r="V273" s="46"/>
      <c r="W273" s="46"/>
      <c r="X273" s="46"/>
      <c r="Y273" s="46"/>
    </row>
    <row r="274" spans="2:25" ht="12.75">
      <c r="B274" s="118"/>
      <c r="C274" s="119">
        <v>2</v>
      </c>
      <c r="D274" s="120"/>
      <c r="E274" s="99"/>
      <c r="F274" s="38" t="str">
        <f t="shared" si="8"/>
        <v> </v>
      </c>
      <c r="G274" s="51" t="str">
        <f t="shared" si="9"/>
        <v>/2</v>
      </c>
      <c r="H274" s="52"/>
      <c r="I274" s="53"/>
      <c r="J274" s="53"/>
      <c r="K274" s="54"/>
      <c r="L274" s="54"/>
      <c r="M274" s="54"/>
      <c r="N274" s="54"/>
      <c r="O274" s="54"/>
      <c r="P274" s="54"/>
      <c r="T274" s="4"/>
      <c r="U274" s="4"/>
      <c r="V274" s="4"/>
      <c r="W274" s="4"/>
      <c r="X274" s="4"/>
      <c r="Y274" s="4"/>
    </row>
    <row r="275" spans="1:25" s="45" customFormat="1" ht="12.75">
      <c r="A275" s="57"/>
      <c r="B275" s="58"/>
      <c r="C275" s="59">
        <v>2</v>
      </c>
      <c r="D275" s="60"/>
      <c r="E275" s="61"/>
      <c r="F275" s="62" t="str">
        <f t="shared" si="8"/>
        <v> </v>
      </c>
      <c r="G275" s="39" t="str">
        <f t="shared" si="9"/>
        <v>/2</v>
      </c>
      <c r="H275" s="40"/>
      <c r="I275" s="41"/>
      <c r="J275" s="41"/>
      <c r="K275" s="42"/>
      <c r="L275" s="42"/>
      <c r="M275" s="42"/>
      <c r="N275" s="42"/>
      <c r="O275" s="42"/>
      <c r="P275" s="42"/>
      <c r="Q275" s="43"/>
      <c r="R275" s="44"/>
      <c r="T275" s="46"/>
      <c r="U275" s="46"/>
      <c r="V275" s="46"/>
      <c r="W275" s="46"/>
      <c r="X275" s="46"/>
      <c r="Y275" s="46"/>
    </row>
    <row r="276" spans="2:25" ht="12.75">
      <c r="B276" s="127"/>
      <c r="C276" s="128"/>
      <c r="D276" s="129"/>
      <c r="E276" s="99"/>
      <c r="F276" s="38" t="str">
        <f t="shared" si="8"/>
        <v> </v>
      </c>
      <c r="G276" s="51" t="str">
        <f t="shared" si="9"/>
        <v>/</v>
      </c>
      <c r="H276" s="52"/>
      <c r="I276" s="53"/>
      <c r="J276" s="53"/>
      <c r="K276" s="54"/>
      <c r="L276" s="54"/>
      <c r="M276" s="54"/>
      <c r="N276" s="54"/>
      <c r="O276" s="54"/>
      <c r="P276" s="54"/>
      <c r="T276" s="4"/>
      <c r="U276" s="4"/>
      <c r="V276" s="4"/>
      <c r="W276" s="4"/>
      <c r="X276" s="4"/>
      <c r="Y276" s="4"/>
    </row>
    <row r="277" spans="1:25" s="45" customFormat="1" ht="12.75">
      <c r="A277" s="57"/>
      <c r="B277" s="82"/>
      <c r="C277" s="83">
        <v>1</v>
      </c>
      <c r="D277" s="84"/>
      <c r="E277" s="61"/>
      <c r="F277" s="62" t="str">
        <f t="shared" si="8"/>
        <v> </v>
      </c>
      <c r="G277" s="39" t="str">
        <f t="shared" si="9"/>
        <v>/1</v>
      </c>
      <c r="H277" s="40"/>
      <c r="I277" s="41"/>
      <c r="J277" s="41"/>
      <c r="K277" s="42"/>
      <c r="L277" s="42"/>
      <c r="M277" s="42"/>
      <c r="N277" s="42"/>
      <c r="O277" s="42"/>
      <c r="P277" s="42"/>
      <c r="Q277" s="43"/>
      <c r="R277" s="44"/>
      <c r="T277" s="46"/>
      <c r="U277" s="46"/>
      <c r="V277" s="46"/>
      <c r="W277" s="46"/>
      <c r="X277" s="46"/>
      <c r="Y277" s="46"/>
    </row>
    <row r="278" spans="2:25" ht="12.75">
      <c r="B278" s="118"/>
      <c r="C278" s="119">
        <v>1</v>
      </c>
      <c r="D278" s="120"/>
      <c r="E278" s="99"/>
      <c r="F278" s="38" t="str">
        <f t="shared" si="8"/>
        <v> </v>
      </c>
      <c r="G278" s="51" t="str">
        <f t="shared" si="9"/>
        <v>/1</v>
      </c>
      <c r="H278" s="52"/>
      <c r="I278" s="53"/>
      <c r="J278" s="53"/>
      <c r="K278" s="54"/>
      <c r="L278" s="54"/>
      <c r="M278" s="54"/>
      <c r="N278" s="54"/>
      <c r="O278" s="54"/>
      <c r="P278" s="54"/>
      <c r="T278" s="4"/>
      <c r="U278" s="4"/>
      <c r="V278" s="4"/>
      <c r="W278" s="4"/>
      <c r="X278" s="4"/>
      <c r="Y278" s="4"/>
    </row>
    <row r="279" spans="1:25" s="45" customFormat="1" ht="12.75">
      <c r="A279" s="57"/>
      <c r="B279" s="82"/>
      <c r="C279" s="83"/>
      <c r="D279" s="84"/>
      <c r="E279" s="61"/>
      <c r="F279" s="62" t="str">
        <f t="shared" si="8"/>
        <v> </v>
      </c>
      <c r="G279" s="39" t="str">
        <f t="shared" si="9"/>
        <v>/</v>
      </c>
      <c r="H279" s="40"/>
      <c r="I279" s="41"/>
      <c r="J279" s="41"/>
      <c r="K279" s="42"/>
      <c r="L279" s="42"/>
      <c r="M279" s="42"/>
      <c r="N279" s="42"/>
      <c r="O279" s="42"/>
      <c r="P279" s="42"/>
      <c r="Q279" s="43"/>
      <c r="R279" s="44"/>
      <c r="T279" s="46"/>
      <c r="U279" s="46"/>
      <c r="V279" s="46"/>
      <c r="W279" s="46"/>
      <c r="X279" s="46"/>
      <c r="Y279" s="46"/>
    </row>
    <row r="280" spans="2:25" ht="12.75">
      <c r="B280" s="127"/>
      <c r="C280" s="128"/>
      <c r="D280" s="129"/>
      <c r="E280" s="99"/>
      <c r="F280" s="38" t="str">
        <f t="shared" si="8"/>
        <v> </v>
      </c>
      <c r="G280" s="51" t="str">
        <f t="shared" si="9"/>
        <v>/</v>
      </c>
      <c r="H280" s="52"/>
      <c r="I280" s="53"/>
      <c r="J280" s="53"/>
      <c r="K280" s="54"/>
      <c r="L280" s="54"/>
      <c r="M280" s="54"/>
      <c r="N280" s="54"/>
      <c r="O280" s="54"/>
      <c r="P280" s="54"/>
      <c r="T280" s="4"/>
      <c r="U280" s="4"/>
      <c r="V280" s="4"/>
      <c r="W280" s="4"/>
      <c r="X280" s="4"/>
      <c r="Y280" s="4"/>
    </row>
    <row r="281" spans="1:25" s="45" customFormat="1" ht="12.75">
      <c r="A281" s="57"/>
      <c r="B281" s="124"/>
      <c r="C281" s="130"/>
      <c r="D281" s="131"/>
      <c r="E281" s="132"/>
      <c r="F281" s="62" t="str">
        <f t="shared" si="8"/>
        <v> </v>
      </c>
      <c r="G281" s="39" t="str">
        <f t="shared" si="9"/>
        <v>/</v>
      </c>
      <c r="H281" s="40"/>
      <c r="I281" s="41"/>
      <c r="J281" s="41"/>
      <c r="K281" s="42"/>
      <c r="L281" s="42"/>
      <c r="M281" s="42"/>
      <c r="N281" s="42"/>
      <c r="O281" s="42"/>
      <c r="P281" s="42"/>
      <c r="Q281" s="43"/>
      <c r="R281" s="44"/>
      <c r="T281" s="46"/>
      <c r="U281" s="46"/>
      <c r="V281" s="46"/>
      <c r="W281" s="46"/>
      <c r="X281" s="46"/>
      <c r="Y281" s="46"/>
    </row>
    <row r="282" spans="2:25" ht="12.75">
      <c r="B282" s="127"/>
      <c r="C282" s="133"/>
      <c r="D282" s="134"/>
      <c r="E282" s="135"/>
      <c r="F282" s="38" t="str">
        <f t="shared" si="8"/>
        <v> </v>
      </c>
      <c r="G282" s="51" t="str">
        <f t="shared" si="9"/>
        <v>/</v>
      </c>
      <c r="H282" s="52"/>
      <c r="I282" s="53"/>
      <c r="J282" s="53"/>
      <c r="K282" s="54"/>
      <c r="L282" s="54"/>
      <c r="M282" s="54"/>
      <c r="N282" s="54"/>
      <c r="O282" s="54"/>
      <c r="P282" s="54"/>
      <c r="T282" s="4"/>
      <c r="U282" s="4"/>
      <c r="V282" s="4"/>
      <c r="W282" s="4"/>
      <c r="X282" s="4"/>
      <c r="Y282" s="4"/>
    </row>
    <row r="283" spans="1:25" s="45" customFormat="1" ht="12.75">
      <c r="A283" s="57"/>
      <c r="B283" s="124"/>
      <c r="C283" s="130"/>
      <c r="D283" s="131"/>
      <c r="E283" s="132"/>
      <c r="F283" s="62" t="str">
        <f t="shared" si="8"/>
        <v> </v>
      </c>
      <c r="G283" s="39" t="str">
        <f t="shared" si="9"/>
        <v>/</v>
      </c>
      <c r="H283" s="40"/>
      <c r="I283" s="41"/>
      <c r="J283" s="41"/>
      <c r="K283" s="42"/>
      <c r="L283" s="42"/>
      <c r="M283" s="42"/>
      <c r="N283" s="42"/>
      <c r="O283" s="42"/>
      <c r="P283" s="42"/>
      <c r="Q283" s="43"/>
      <c r="R283" s="44"/>
      <c r="T283" s="46"/>
      <c r="U283" s="46"/>
      <c r="V283" s="46"/>
      <c r="W283" s="46"/>
      <c r="X283" s="46"/>
      <c r="Y283" s="46"/>
    </row>
    <row r="284" spans="2:25" ht="12.75">
      <c r="B284" s="118"/>
      <c r="C284" s="119">
        <v>2</v>
      </c>
      <c r="D284" s="120"/>
      <c r="E284" s="99"/>
      <c r="F284" s="38" t="str">
        <f t="shared" si="8"/>
        <v> </v>
      </c>
      <c r="G284" s="51" t="str">
        <f t="shared" si="9"/>
        <v>/2</v>
      </c>
      <c r="H284" s="52"/>
      <c r="I284" s="53"/>
      <c r="J284" s="53"/>
      <c r="K284" s="54"/>
      <c r="L284" s="54"/>
      <c r="M284" s="54"/>
      <c r="N284" s="54"/>
      <c r="O284" s="54"/>
      <c r="P284" s="54"/>
      <c r="T284" s="4"/>
      <c r="U284" s="4"/>
      <c r="V284" s="4"/>
      <c r="W284" s="4"/>
      <c r="X284" s="4"/>
      <c r="Y284" s="4"/>
    </row>
    <row r="285" spans="1:25" s="45" customFormat="1" ht="12.75">
      <c r="A285" s="57"/>
      <c r="B285" s="124"/>
      <c r="C285" s="125"/>
      <c r="D285" s="126"/>
      <c r="E285" s="61"/>
      <c r="F285" s="62" t="str">
        <f t="shared" si="8"/>
        <v> </v>
      </c>
      <c r="G285" s="39" t="str">
        <f t="shared" si="9"/>
        <v>/</v>
      </c>
      <c r="H285" s="40"/>
      <c r="I285" s="41"/>
      <c r="J285" s="41"/>
      <c r="K285" s="42"/>
      <c r="L285" s="42"/>
      <c r="M285" s="42"/>
      <c r="N285" s="42"/>
      <c r="O285" s="42"/>
      <c r="P285" s="42"/>
      <c r="Q285" s="43"/>
      <c r="R285" s="44"/>
      <c r="T285" s="46"/>
      <c r="U285" s="46"/>
      <c r="V285" s="46"/>
      <c r="W285" s="46"/>
      <c r="X285" s="46"/>
      <c r="Y285" s="46"/>
    </row>
    <row r="286" spans="2:25" ht="12.75">
      <c r="B286" s="118"/>
      <c r="C286" s="119">
        <v>2</v>
      </c>
      <c r="D286" s="120"/>
      <c r="E286" s="99"/>
      <c r="F286" s="38" t="str">
        <f t="shared" si="8"/>
        <v> </v>
      </c>
      <c r="G286" s="51" t="str">
        <f t="shared" si="9"/>
        <v>/2</v>
      </c>
      <c r="H286" s="52"/>
      <c r="I286" s="53"/>
      <c r="J286" s="53"/>
      <c r="K286" s="54"/>
      <c r="L286" s="54"/>
      <c r="M286" s="54"/>
      <c r="N286" s="54"/>
      <c r="O286" s="54"/>
      <c r="P286" s="54"/>
      <c r="T286" s="4"/>
      <c r="U286" s="4"/>
      <c r="V286" s="4"/>
      <c r="W286" s="4"/>
      <c r="X286" s="4"/>
      <c r="Y286" s="4"/>
    </row>
    <row r="287" spans="1:25" s="45" customFormat="1" ht="12.75">
      <c r="A287" s="57"/>
      <c r="B287" s="124"/>
      <c r="C287" s="125"/>
      <c r="D287" s="126"/>
      <c r="E287" s="61"/>
      <c r="F287" s="62" t="str">
        <f t="shared" si="8"/>
        <v> </v>
      </c>
      <c r="G287" s="39" t="str">
        <f t="shared" si="9"/>
        <v>/</v>
      </c>
      <c r="H287" s="40"/>
      <c r="I287" s="41"/>
      <c r="J287" s="41"/>
      <c r="K287" s="42"/>
      <c r="L287" s="42"/>
      <c r="M287" s="42"/>
      <c r="N287" s="42"/>
      <c r="O287" s="42"/>
      <c r="P287" s="42"/>
      <c r="Q287" s="43"/>
      <c r="R287" s="44"/>
      <c r="T287" s="46"/>
      <c r="U287" s="46"/>
      <c r="V287" s="46"/>
      <c r="W287" s="46"/>
      <c r="X287" s="46"/>
      <c r="Y287" s="46"/>
    </row>
    <row r="288" spans="2:25" ht="12.75">
      <c r="B288" s="127"/>
      <c r="C288" s="128"/>
      <c r="D288" s="129"/>
      <c r="E288" s="99"/>
      <c r="F288" s="38" t="str">
        <f t="shared" si="8"/>
        <v> </v>
      </c>
      <c r="G288" s="51" t="str">
        <f t="shared" si="9"/>
        <v>/</v>
      </c>
      <c r="H288" s="52"/>
      <c r="I288" s="53"/>
      <c r="J288" s="53"/>
      <c r="K288" s="54"/>
      <c r="L288" s="54"/>
      <c r="M288" s="54"/>
      <c r="N288" s="54"/>
      <c r="O288" s="54"/>
      <c r="P288" s="54"/>
      <c r="T288" s="4"/>
      <c r="U288" s="4"/>
      <c r="V288" s="4"/>
      <c r="W288" s="4"/>
      <c r="X288" s="4"/>
      <c r="Y288" s="4"/>
    </row>
    <row r="289" spans="1:25" s="45" customFormat="1" ht="12.75">
      <c r="A289" s="57"/>
      <c r="B289" s="82"/>
      <c r="C289" s="83">
        <v>2</v>
      </c>
      <c r="D289" s="84"/>
      <c r="E289" s="61"/>
      <c r="F289" s="62" t="str">
        <f t="shared" si="8"/>
        <v> </v>
      </c>
      <c r="G289" s="39" t="str">
        <f t="shared" si="9"/>
        <v>/2</v>
      </c>
      <c r="H289" s="40"/>
      <c r="I289" s="41"/>
      <c r="J289" s="41"/>
      <c r="K289" s="42"/>
      <c r="L289" s="42"/>
      <c r="M289" s="42"/>
      <c r="N289" s="42"/>
      <c r="O289" s="42"/>
      <c r="P289" s="42"/>
      <c r="Q289" s="43"/>
      <c r="R289" s="44"/>
      <c r="T289" s="46"/>
      <c r="U289" s="46"/>
      <c r="V289" s="46"/>
      <c r="W289" s="46"/>
      <c r="X289" s="46"/>
      <c r="Y289" s="46"/>
    </row>
    <row r="290" spans="2:25" ht="12.75">
      <c r="B290" s="127"/>
      <c r="C290" s="128"/>
      <c r="D290" s="129"/>
      <c r="E290" s="99"/>
      <c r="F290" s="38" t="str">
        <f t="shared" si="8"/>
        <v> </v>
      </c>
      <c r="G290" s="51" t="str">
        <f t="shared" si="9"/>
        <v>/</v>
      </c>
      <c r="H290" s="52"/>
      <c r="I290" s="53"/>
      <c r="J290" s="53"/>
      <c r="K290" s="54"/>
      <c r="L290" s="54"/>
      <c r="M290" s="54"/>
      <c r="N290" s="54"/>
      <c r="O290" s="54"/>
      <c r="P290" s="54"/>
      <c r="T290" s="4"/>
      <c r="U290" s="4"/>
      <c r="V290" s="4"/>
      <c r="W290" s="4"/>
      <c r="X290" s="4"/>
      <c r="Y290" s="4"/>
    </row>
    <row r="291" spans="1:25" s="45" customFormat="1" ht="12.75">
      <c r="A291" s="136"/>
      <c r="B291" s="124"/>
      <c r="C291" s="125"/>
      <c r="D291" s="126"/>
      <c r="E291" s="61"/>
      <c r="F291" s="62" t="str">
        <f t="shared" si="8"/>
        <v> </v>
      </c>
      <c r="G291" s="39" t="str">
        <f t="shared" si="9"/>
        <v>/</v>
      </c>
      <c r="H291" s="40"/>
      <c r="I291" s="41"/>
      <c r="J291" s="41"/>
      <c r="K291" s="42"/>
      <c r="L291" s="42"/>
      <c r="M291" s="42"/>
      <c r="N291" s="42"/>
      <c r="O291" s="42"/>
      <c r="P291" s="42"/>
      <c r="Q291" s="43"/>
      <c r="R291" s="44"/>
      <c r="T291" s="46"/>
      <c r="U291" s="46"/>
      <c r="V291" s="46"/>
      <c r="W291" s="46"/>
      <c r="X291" s="46"/>
      <c r="Y291" s="46"/>
    </row>
    <row r="292" spans="1:25" ht="12.75">
      <c r="A292" s="137"/>
      <c r="B292" s="118"/>
      <c r="C292" s="119"/>
      <c r="D292" s="120"/>
      <c r="E292" s="99"/>
      <c r="F292" s="38" t="str">
        <f t="shared" si="8"/>
        <v> </v>
      </c>
      <c r="G292" s="51" t="str">
        <f t="shared" si="9"/>
        <v>/</v>
      </c>
      <c r="H292" s="52"/>
      <c r="I292" s="53"/>
      <c r="J292" s="53"/>
      <c r="K292" s="54"/>
      <c r="L292" s="54"/>
      <c r="M292" s="54"/>
      <c r="N292" s="54"/>
      <c r="O292" s="54"/>
      <c r="P292" s="54"/>
      <c r="T292" s="4"/>
      <c r="U292" s="4"/>
      <c r="V292" s="4"/>
      <c r="W292" s="4"/>
      <c r="X292" s="4"/>
      <c r="Y292" s="4"/>
    </row>
    <row r="293" spans="1:25" s="45" customFormat="1" ht="12.75">
      <c r="A293" s="136"/>
      <c r="B293" s="82"/>
      <c r="C293" s="83"/>
      <c r="D293" s="84"/>
      <c r="E293" s="61"/>
      <c r="F293" s="62" t="str">
        <f t="shared" si="8"/>
        <v> </v>
      </c>
      <c r="G293" s="39" t="str">
        <f t="shared" si="9"/>
        <v>/</v>
      </c>
      <c r="H293" s="40"/>
      <c r="I293" s="41"/>
      <c r="J293" s="41"/>
      <c r="K293" s="42"/>
      <c r="L293" s="42"/>
      <c r="M293" s="42"/>
      <c r="N293" s="42"/>
      <c r="O293" s="42"/>
      <c r="P293" s="42"/>
      <c r="Q293" s="43"/>
      <c r="R293" s="44"/>
      <c r="T293" s="46"/>
      <c r="U293" s="46"/>
      <c r="V293" s="46"/>
      <c r="W293" s="46"/>
      <c r="X293" s="46"/>
      <c r="Y293" s="46"/>
    </row>
    <row r="294" spans="1:25" ht="12.75">
      <c r="A294" s="137"/>
      <c r="B294" s="118"/>
      <c r="C294" s="119"/>
      <c r="D294" s="120"/>
      <c r="E294" s="99"/>
      <c r="F294" s="38" t="str">
        <f t="shared" si="8"/>
        <v> </v>
      </c>
      <c r="G294" s="51" t="str">
        <f t="shared" si="9"/>
        <v>/</v>
      </c>
      <c r="H294" s="52"/>
      <c r="I294" s="53"/>
      <c r="J294" s="53"/>
      <c r="K294" s="54"/>
      <c r="L294" s="54"/>
      <c r="M294" s="54"/>
      <c r="N294" s="54"/>
      <c r="O294" s="54"/>
      <c r="P294" s="54"/>
      <c r="T294" s="4"/>
      <c r="U294" s="4"/>
      <c r="V294" s="4"/>
      <c r="W294" s="4"/>
      <c r="X294" s="4"/>
      <c r="Y294" s="4"/>
    </row>
    <row r="295" spans="1:25" s="45" customFormat="1" ht="12.75">
      <c r="A295" s="136"/>
      <c r="B295" s="82"/>
      <c r="C295" s="83"/>
      <c r="D295" s="84"/>
      <c r="E295" s="61"/>
      <c r="F295" s="62" t="str">
        <f t="shared" si="8"/>
        <v> </v>
      </c>
      <c r="G295" s="39" t="str">
        <f t="shared" si="9"/>
        <v>/</v>
      </c>
      <c r="H295" s="40"/>
      <c r="I295" s="41"/>
      <c r="J295" s="41"/>
      <c r="K295" s="42"/>
      <c r="L295" s="42"/>
      <c r="M295" s="42"/>
      <c r="N295" s="42"/>
      <c r="O295" s="42"/>
      <c r="P295" s="42"/>
      <c r="Q295" s="43"/>
      <c r="R295" s="44"/>
      <c r="T295" s="46"/>
      <c r="U295" s="46"/>
      <c r="V295" s="46"/>
      <c r="W295" s="46"/>
      <c r="X295" s="46"/>
      <c r="Y295" s="46"/>
    </row>
    <row r="296" spans="1:25" ht="12.75">
      <c r="A296" s="137"/>
      <c r="B296" s="118"/>
      <c r="C296" s="119"/>
      <c r="D296" s="120"/>
      <c r="E296" s="99"/>
      <c r="F296" s="38" t="str">
        <f t="shared" si="8"/>
        <v> </v>
      </c>
      <c r="G296" s="51" t="str">
        <f t="shared" si="9"/>
        <v>/</v>
      </c>
      <c r="H296" s="52"/>
      <c r="I296" s="53"/>
      <c r="J296" s="53"/>
      <c r="K296" s="54"/>
      <c r="L296" s="54"/>
      <c r="M296" s="54"/>
      <c r="N296" s="54"/>
      <c r="O296" s="54"/>
      <c r="P296" s="54"/>
      <c r="T296" s="4"/>
      <c r="U296" s="4"/>
      <c r="V296" s="4"/>
      <c r="W296" s="4"/>
      <c r="X296" s="4"/>
      <c r="Y296" s="4"/>
    </row>
    <row r="297" spans="1:25" s="45" customFormat="1" ht="12.75">
      <c r="A297" s="136"/>
      <c r="B297" s="82"/>
      <c r="C297" s="83"/>
      <c r="D297" s="84"/>
      <c r="E297" s="61"/>
      <c r="F297" s="62" t="str">
        <f t="shared" si="8"/>
        <v> </v>
      </c>
      <c r="G297" s="39" t="str">
        <f t="shared" si="9"/>
        <v>/</v>
      </c>
      <c r="H297" s="40"/>
      <c r="I297" s="41"/>
      <c r="J297" s="41"/>
      <c r="K297" s="42"/>
      <c r="L297" s="42"/>
      <c r="M297" s="42"/>
      <c r="N297" s="42"/>
      <c r="O297" s="42"/>
      <c r="P297" s="42"/>
      <c r="Q297" s="43"/>
      <c r="R297" s="44"/>
      <c r="T297" s="46"/>
      <c r="U297" s="46"/>
      <c r="V297" s="46"/>
      <c r="W297" s="46"/>
      <c r="X297" s="46"/>
      <c r="Y297" s="46"/>
    </row>
    <row r="298" spans="1:25" ht="12.75">
      <c r="A298" s="137"/>
      <c r="B298" s="118"/>
      <c r="C298" s="119"/>
      <c r="D298" s="120"/>
      <c r="E298" s="99"/>
      <c r="F298" s="38" t="str">
        <f t="shared" si="8"/>
        <v> </v>
      </c>
      <c r="G298" s="51" t="str">
        <f t="shared" si="9"/>
        <v>/</v>
      </c>
      <c r="H298" s="52"/>
      <c r="I298" s="53"/>
      <c r="J298" s="53"/>
      <c r="K298" s="54"/>
      <c r="L298" s="54"/>
      <c r="M298" s="54"/>
      <c r="N298" s="54"/>
      <c r="O298" s="54"/>
      <c r="P298" s="54"/>
      <c r="T298" s="4"/>
      <c r="U298" s="4"/>
      <c r="V298" s="4"/>
      <c r="W298" s="4"/>
      <c r="X298" s="4"/>
      <c r="Y298" s="4"/>
    </row>
    <row r="299" spans="1:25" s="45" customFormat="1" ht="12.75">
      <c r="A299" s="136"/>
      <c r="B299" s="82"/>
      <c r="C299" s="83"/>
      <c r="D299" s="84"/>
      <c r="E299" s="61"/>
      <c r="F299" s="62" t="str">
        <f t="shared" si="8"/>
        <v> </v>
      </c>
      <c r="G299" s="39" t="str">
        <f t="shared" si="9"/>
        <v>/</v>
      </c>
      <c r="H299" s="40"/>
      <c r="I299" s="41"/>
      <c r="J299" s="41"/>
      <c r="K299" s="42"/>
      <c r="L299" s="42"/>
      <c r="M299" s="42"/>
      <c r="N299" s="42"/>
      <c r="O299" s="42"/>
      <c r="P299" s="42"/>
      <c r="Q299" s="43"/>
      <c r="R299" s="44"/>
      <c r="T299" s="46"/>
      <c r="U299" s="46"/>
      <c r="V299" s="46"/>
      <c r="W299" s="46"/>
      <c r="X299" s="46"/>
      <c r="Y299" s="46"/>
    </row>
    <row r="300" spans="1:25" ht="12.75">
      <c r="A300" s="137"/>
      <c r="B300" s="118"/>
      <c r="C300" s="119"/>
      <c r="D300" s="120"/>
      <c r="E300" s="99"/>
      <c r="F300" s="38" t="str">
        <f t="shared" si="8"/>
        <v> </v>
      </c>
      <c r="G300" s="51" t="str">
        <f t="shared" si="9"/>
        <v>/</v>
      </c>
      <c r="H300" s="52"/>
      <c r="I300" s="53"/>
      <c r="J300" s="53"/>
      <c r="K300" s="54"/>
      <c r="L300" s="54"/>
      <c r="M300" s="54"/>
      <c r="N300" s="54"/>
      <c r="O300" s="54"/>
      <c r="P300" s="54"/>
      <c r="T300" s="4"/>
      <c r="U300" s="4"/>
      <c r="V300" s="4"/>
      <c r="W300" s="4"/>
      <c r="X300" s="4"/>
      <c r="Y300" s="4"/>
    </row>
    <row r="301" spans="1:25" s="45" customFormat="1" ht="12.75">
      <c r="A301" s="136"/>
      <c r="B301" s="82"/>
      <c r="C301" s="83"/>
      <c r="D301" s="84"/>
      <c r="E301" s="61"/>
      <c r="F301" s="62" t="str">
        <f t="shared" si="8"/>
        <v> </v>
      </c>
      <c r="G301" s="39" t="str">
        <f t="shared" si="9"/>
        <v>/</v>
      </c>
      <c r="H301" s="40"/>
      <c r="I301" s="41"/>
      <c r="J301" s="41"/>
      <c r="K301" s="42"/>
      <c r="L301" s="42"/>
      <c r="M301" s="42"/>
      <c r="N301" s="42"/>
      <c r="O301" s="42"/>
      <c r="P301" s="42"/>
      <c r="Q301" s="43"/>
      <c r="R301" s="44"/>
      <c r="T301" s="46"/>
      <c r="U301" s="46"/>
      <c r="V301" s="46"/>
      <c r="W301" s="46"/>
      <c r="X301" s="46"/>
      <c r="Y301" s="46"/>
    </row>
    <row r="302" spans="1:25" ht="12.75">
      <c r="A302" s="137"/>
      <c r="B302" s="118"/>
      <c r="C302" s="119"/>
      <c r="D302" s="120"/>
      <c r="E302" s="99"/>
      <c r="F302" s="38" t="str">
        <f t="shared" si="8"/>
        <v> </v>
      </c>
      <c r="G302" s="51" t="str">
        <f t="shared" si="9"/>
        <v>/</v>
      </c>
      <c r="H302" s="52"/>
      <c r="I302" s="53"/>
      <c r="J302" s="53"/>
      <c r="K302" s="54"/>
      <c r="L302" s="54"/>
      <c r="M302" s="54"/>
      <c r="N302" s="54"/>
      <c r="O302" s="54"/>
      <c r="P302" s="54"/>
      <c r="T302" s="4"/>
      <c r="U302" s="4"/>
      <c r="V302" s="4"/>
      <c r="W302" s="4"/>
      <c r="X302" s="4"/>
      <c r="Y302" s="4"/>
    </row>
    <row r="303" spans="1:25" s="45" customFormat="1" ht="12.75">
      <c r="A303" s="136"/>
      <c r="B303" s="82"/>
      <c r="C303" s="83"/>
      <c r="D303" s="84"/>
      <c r="E303" s="61"/>
      <c r="F303" s="62" t="str">
        <f t="shared" si="8"/>
        <v> </v>
      </c>
      <c r="G303" s="39" t="str">
        <f t="shared" si="9"/>
        <v>/</v>
      </c>
      <c r="H303" s="40"/>
      <c r="I303" s="41"/>
      <c r="J303" s="41"/>
      <c r="K303" s="42"/>
      <c r="L303" s="42"/>
      <c r="M303" s="42"/>
      <c r="N303" s="42"/>
      <c r="O303" s="42"/>
      <c r="P303" s="42"/>
      <c r="Q303" s="43"/>
      <c r="R303" s="44"/>
      <c r="T303" s="46"/>
      <c r="U303" s="46"/>
      <c r="V303" s="46"/>
      <c r="W303" s="46"/>
      <c r="X303" s="46"/>
      <c r="Y303" s="46"/>
    </row>
    <row r="304" spans="1:25" ht="12.75">
      <c r="A304" s="137"/>
      <c r="B304" s="118"/>
      <c r="C304" s="119"/>
      <c r="D304" s="120"/>
      <c r="E304" s="99"/>
      <c r="F304" s="38" t="str">
        <f t="shared" si="8"/>
        <v> </v>
      </c>
      <c r="G304" s="51" t="str">
        <f t="shared" si="9"/>
        <v>/</v>
      </c>
      <c r="H304" s="52"/>
      <c r="I304" s="53"/>
      <c r="J304" s="53"/>
      <c r="K304" s="54"/>
      <c r="L304" s="54"/>
      <c r="M304" s="54"/>
      <c r="N304" s="54"/>
      <c r="O304" s="54"/>
      <c r="P304" s="54"/>
      <c r="T304" s="4"/>
      <c r="U304" s="4"/>
      <c r="V304" s="4"/>
      <c r="W304" s="4"/>
      <c r="X304" s="4"/>
      <c r="Y304" s="4"/>
    </row>
    <row r="305" spans="1:25" s="45" customFormat="1" ht="12.75">
      <c r="A305" s="136"/>
      <c r="B305" s="82"/>
      <c r="C305" s="83"/>
      <c r="D305" s="84"/>
      <c r="E305" s="61"/>
      <c r="F305" s="62" t="str">
        <f t="shared" si="8"/>
        <v> </v>
      </c>
      <c r="G305" s="39" t="str">
        <f t="shared" si="9"/>
        <v>/</v>
      </c>
      <c r="H305" s="40"/>
      <c r="I305" s="41"/>
      <c r="J305" s="41"/>
      <c r="K305" s="42"/>
      <c r="L305" s="42"/>
      <c r="M305" s="42"/>
      <c r="N305" s="42"/>
      <c r="O305" s="42"/>
      <c r="P305" s="42"/>
      <c r="Q305" s="43"/>
      <c r="R305" s="44"/>
      <c r="T305" s="46"/>
      <c r="U305" s="46"/>
      <c r="V305" s="46"/>
      <c r="W305" s="46"/>
      <c r="X305" s="46"/>
      <c r="Y305" s="46"/>
    </row>
    <row r="306" spans="1:25" ht="12.75">
      <c r="A306" s="137"/>
      <c r="B306" s="118"/>
      <c r="C306" s="119"/>
      <c r="D306" s="120"/>
      <c r="E306" s="99"/>
      <c r="F306" s="38" t="str">
        <f t="shared" si="8"/>
        <v> </v>
      </c>
      <c r="G306" s="51" t="str">
        <f t="shared" si="9"/>
        <v>/</v>
      </c>
      <c r="H306" s="52"/>
      <c r="I306" s="53"/>
      <c r="J306" s="53"/>
      <c r="K306" s="54"/>
      <c r="L306" s="54"/>
      <c r="M306" s="54"/>
      <c r="N306" s="54"/>
      <c r="O306" s="54"/>
      <c r="P306" s="54"/>
      <c r="T306" s="4"/>
      <c r="U306" s="4"/>
      <c r="V306" s="4"/>
      <c r="W306" s="4"/>
      <c r="X306" s="4"/>
      <c r="Y306" s="4"/>
    </row>
    <row r="307" spans="1:25" s="45" customFormat="1" ht="12.75">
      <c r="A307" s="136"/>
      <c r="B307" s="82"/>
      <c r="C307" s="83"/>
      <c r="D307" s="84"/>
      <c r="E307" s="61"/>
      <c r="F307" s="62" t="str">
        <f t="shared" si="8"/>
        <v> </v>
      </c>
      <c r="G307" s="39" t="str">
        <f t="shared" si="9"/>
        <v>/</v>
      </c>
      <c r="H307" s="40"/>
      <c r="I307" s="41"/>
      <c r="J307" s="41"/>
      <c r="K307" s="42"/>
      <c r="L307" s="42"/>
      <c r="M307" s="42"/>
      <c r="N307" s="42"/>
      <c r="O307" s="42"/>
      <c r="P307" s="42"/>
      <c r="Q307" s="43"/>
      <c r="R307" s="44"/>
      <c r="T307" s="46"/>
      <c r="U307" s="46"/>
      <c r="V307" s="46"/>
      <c r="W307" s="46"/>
      <c r="X307" s="46"/>
      <c r="Y307" s="46"/>
    </row>
    <row r="308" spans="1:25" ht="12.75">
      <c r="A308" s="137"/>
      <c r="B308" s="118"/>
      <c r="C308" s="119"/>
      <c r="D308" s="120"/>
      <c r="E308" s="99"/>
      <c r="F308" s="38" t="str">
        <f t="shared" si="8"/>
        <v> </v>
      </c>
      <c r="G308" s="51" t="str">
        <f t="shared" si="9"/>
        <v>/</v>
      </c>
      <c r="H308" s="52"/>
      <c r="I308" s="53"/>
      <c r="J308" s="53"/>
      <c r="K308" s="54"/>
      <c r="L308" s="54"/>
      <c r="M308" s="54"/>
      <c r="N308" s="54"/>
      <c r="O308" s="54"/>
      <c r="P308" s="54"/>
      <c r="T308" s="4"/>
      <c r="U308" s="4"/>
      <c r="V308" s="4"/>
      <c r="W308" s="4"/>
      <c r="X308" s="4"/>
      <c r="Y308" s="4"/>
    </row>
    <row r="309" spans="1:25" s="45" customFormat="1" ht="12.75">
      <c r="A309" s="136"/>
      <c r="B309" s="82"/>
      <c r="C309" s="83"/>
      <c r="D309" s="84"/>
      <c r="E309" s="61"/>
      <c r="F309" s="62" t="str">
        <f t="shared" si="8"/>
        <v> </v>
      </c>
      <c r="G309" s="39" t="str">
        <f t="shared" si="9"/>
        <v>/</v>
      </c>
      <c r="H309" s="40"/>
      <c r="I309" s="41"/>
      <c r="J309" s="41"/>
      <c r="K309" s="42"/>
      <c r="L309" s="42"/>
      <c r="M309" s="42"/>
      <c r="N309" s="42"/>
      <c r="O309" s="42"/>
      <c r="P309" s="42"/>
      <c r="Q309" s="43"/>
      <c r="R309" s="44"/>
      <c r="T309" s="46"/>
      <c r="U309" s="46"/>
      <c r="V309" s="46"/>
      <c r="W309" s="46"/>
      <c r="X309" s="46"/>
      <c r="Y309" s="46"/>
    </row>
    <row r="310" spans="1:25" ht="12.75">
      <c r="A310" s="137"/>
      <c r="B310" s="118"/>
      <c r="C310" s="119"/>
      <c r="D310" s="120"/>
      <c r="E310" s="99"/>
      <c r="F310" s="38" t="str">
        <f t="shared" si="8"/>
        <v> </v>
      </c>
      <c r="G310" s="51" t="str">
        <f t="shared" si="9"/>
        <v>/</v>
      </c>
      <c r="H310" s="52"/>
      <c r="I310" s="53"/>
      <c r="J310" s="53"/>
      <c r="K310" s="54"/>
      <c r="L310" s="54"/>
      <c r="M310" s="54"/>
      <c r="N310" s="54"/>
      <c r="O310" s="54"/>
      <c r="P310" s="54"/>
      <c r="T310" s="4"/>
      <c r="U310" s="4"/>
      <c r="V310" s="4"/>
      <c r="W310" s="4"/>
      <c r="X310" s="4"/>
      <c r="Y310" s="4"/>
    </row>
    <row r="311" spans="1:25" s="45" customFormat="1" ht="12.75">
      <c r="A311" s="136"/>
      <c r="B311" s="124"/>
      <c r="C311" s="125"/>
      <c r="D311" s="126"/>
      <c r="E311" s="61"/>
      <c r="F311" s="62" t="str">
        <f t="shared" si="8"/>
        <v> </v>
      </c>
      <c r="G311" s="39" t="str">
        <f t="shared" si="9"/>
        <v>/</v>
      </c>
      <c r="H311" s="40"/>
      <c r="I311" s="41"/>
      <c r="J311" s="41"/>
      <c r="K311" s="42"/>
      <c r="L311" s="42"/>
      <c r="M311" s="42"/>
      <c r="N311" s="42"/>
      <c r="O311" s="42"/>
      <c r="P311" s="42"/>
      <c r="Q311" s="43"/>
      <c r="R311" s="44"/>
      <c r="T311" s="46"/>
      <c r="U311" s="46"/>
      <c r="V311" s="46"/>
      <c r="W311" s="46"/>
      <c r="X311" s="46"/>
      <c r="Y311" s="46"/>
    </row>
    <row r="312" spans="1:25" ht="12.75">
      <c r="A312" s="137"/>
      <c r="B312" s="127"/>
      <c r="C312" s="128"/>
      <c r="D312" s="129"/>
      <c r="E312" s="99"/>
      <c r="F312" s="38" t="str">
        <f t="shared" si="8"/>
        <v> </v>
      </c>
      <c r="G312" s="51" t="str">
        <f t="shared" si="9"/>
        <v>/</v>
      </c>
      <c r="H312" s="52"/>
      <c r="I312" s="53"/>
      <c r="J312" s="53"/>
      <c r="K312" s="54"/>
      <c r="L312" s="54"/>
      <c r="M312" s="54"/>
      <c r="N312" s="54"/>
      <c r="O312" s="54"/>
      <c r="P312" s="54"/>
      <c r="T312" s="4"/>
      <c r="U312" s="4"/>
      <c r="V312" s="4"/>
      <c r="W312" s="4"/>
      <c r="X312" s="4"/>
      <c r="Y312" s="4"/>
    </row>
    <row r="313" spans="1:25" s="45" customFormat="1" ht="12.75">
      <c r="A313" s="136"/>
      <c r="B313" s="124"/>
      <c r="C313" s="125"/>
      <c r="D313" s="126"/>
      <c r="E313" s="61"/>
      <c r="F313" s="62" t="str">
        <f t="shared" si="8"/>
        <v> </v>
      </c>
      <c r="G313" s="39" t="str">
        <f t="shared" si="9"/>
        <v>/</v>
      </c>
      <c r="H313" s="40"/>
      <c r="I313" s="41"/>
      <c r="J313" s="41"/>
      <c r="K313" s="42"/>
      <c r="L313" s="42"/>
      <c r="M313" s="42"/>
      <c r="N313" s="42"/>
      <c r="O313" s="42"/>
      <c r="P313" s="42"/>
      <c r="Q313" s="43"/>
      <c r="R313" s="44"/>
      <c r="T313" s="46"/>
      <c r="U313" s="46"/>
      <c r="V313" s="46"/>
      <c r="W313" s="46"/>
      <c r="X313" s="46"/>
      <c r="Y313" s="46"/>
    </row>
    <row r="314" spans="1:25" s="32" customFormat="1" ht="13.5" thickBot="1">
      <c r="A314" s="21"/>
      <c r="B314" s="138"/>
      <c r="C314" s="139"/>
      <c r="D314" s="140"/>
      <c r="E314" s="73"/>
      <c r="F314" s="74" t="str">
        <f t="shared" si="8"/>
        <v> </v>
      </c>
      <c r="G314" s="75" t="str">
        <f t="shared" si="9"/>
        <v>/</v>
      </c>
      <c r="H314" s="76"/>
      <c r="I314" s="77"/>
      <c r="J314" s="77"/>
      <c r="K314" s="78"/>
      <c r="L314" s="78"/>
      <c r="M314" s="78"/>
      <c r="N314" s="78"/>
      <c r="O314" s="78"/>
      <c r="P314" s="78"/>
      <c r="Q314" s="79"/>
      <c r="R314" s="80"/>
      <c r="T314" s="81"/>
      <c r="U314" s="81"/>
      <c r="V314" s="81"/>
      <c r="W314" s="81"/>
      <c r="X314" s="81"/>
      <c r="Y314" s="81"/>
    </row>
    <row r="315" spans="1:25" s="45" customFormat="1" ht="12.75">
      <c r="A315" s="136"/>
      <c r="B315" s="82"/>
      <c r="C315" s="83">
        <v>1</v>
      </c>
      <c r="D315" s="84"/>
      <c r="E315" s="61"/>
      <c r="F315" s="62" t="str">
        <f t="shared" si="8"/>
        <v> </v>
      </c>
      <c r="G315" s="39" t="str">
        <f t="shared" si="9"/>
        <v>/1</v>
      </c>
      <c r="H315" s="40"/>
      <c r="I315" s="41"/>
      <c r="J315" s="41"/>
      <c r="K315" s="42"/>
      <c r="L315" s="42"/>
      <c r="M315" s="42"/>
      <c r="N315" s="42"/>
      <c r="O315" s="42"/>
      <c r="P315" s="42"/>
      <c r="Q315" s="43"/>
      <c r="R315" s="44"/>
      <c r="T315" s="46"/>
      <c r="U315" s="46"/>
      <c r="V315" s="46"/>
      <c r="W315" s="46"/>
      <c r="X315" s="46"/>
      <c r="Y315" s="46"/>
    </row>
    <row r="316" spans="1:25" ht="12.75">
      <c r="A316" s="141"/>
      <c r="B316" s="118"/>
      <c r="C316" s="119">
        <v>1</v>
      </c>
      <c r="D316" s="120"/>
      <c r="E316" s="99"/>
      <c r="F316" s="38" t="str">
        <f t="shared" si="8"/>
        <v> </v>
      </c>
      <c r="G316" s="51" t="str">
        <f t="shared" si="9"/>
        <v>/1</v>
      </c>
      <c r="H316" s="52"/>
      <c r="I316" s="53"/>
      <c r="J316" s="53"/>
      <c r="K316" s="54"/>
      <c r="L316" s="54"/>
      <c r="M316" s="54"/>
      <c r="N316" s="54"/>
      <c r="O316" s="54"/>
      <c r="P316" s="54"/>
      <c r="T316" s="4"/>
      <c r="U316" s="4"/>
      <c r="V316" s="4"/>
      <c r="W316" s="4"/>
      <c r="X316" s="4"/>
      <c r="Y316" s="4"/>
    </row>
    <row r="317" spans="1:25" s="45" customFormat="1" ht="12.75">
      <c r="A317" s="136"/>
      <c r="B317" s="82"/>
      <c r="C317" s="83">
        <v>2</v>
      </c>
      <c r="D317" s="84"/>
      <c r="E317" s="61"/>
      <c r="F317" s="62" t="str">
        <f t="shared" si="8"/>
        <v> </v>
      </c>
      <c r="G317" s="39" t="str">
        <f t="shared" si="9"/>
        <v>/2</v>
      </c>
      <c r="H317" s="40"/>
      <c r="I317" s="41"/>
      <c r="J317" s="41"/>
      <c r="K317" s="42"/>
      <c r="L317" s="42"/>
      <c r="M317" s="42"/>
      <c r="N317" s="42"/>
      <c r="O317" s="42"/>
      <c r="P317" s="42"/>
      <c r="Q317" s="43"/>
      <c r="R317" s="44"/>
      <c r="T317" s="46"/>
      <c r="U317" s="46"/>
      <c r="V317" s="46"/>
      <c r="W317" s="46"/>
      <c r="X317" s="46"/>
      <c r="Y317" s="46"/>
    </row>
    <row r="318" spans="1:25" ht="12.75">
      <c r="A318" s="141"/>
      <c r="B318" s="118"/>
      <c r="C318" s="119">
        <v>1</v>
      </c>
      <c r="D318" s="120"/>
      <c r="E318" s="99"/>
      <c r="F318" s="38" t="str">
        <f t="shared" si="8"/>
        <v> </v>
      </c>
      <c r="G318" s="51" t="str">
        <f t="shared" si="9"/>
        <v>/1</v>
      </c>
      <c r="H318" s="52"/>
      <c r="I318" s="53"/>
      <c r="J318" s="53"/>
      <c r="K318" s="54"/>
      <c r="L318" s="54"/>
      <c r="M318" s="54"/>
      <c r="N318" s="54"/>
      <c r="O318" s="54"/>
      <c r="P318" s="54"/>
      <c r="T318" s="4"/>
      <c r="U318" s="4"/>
      <c r="V318" s="4"/>
      <c r="W318" s="4"/>
      <c r="X318" s="4"/>
      <c r="Y318" s="4"/>
    </row>
    <row r="319" spans="1:25" s="45" customFormat="1" ht="12.75">
      <c r="A319" s="136"/>
      <c r="B319" s="82"/>
      <c r="C319" s="83">
        <v>1</v>
      </c>
      <c r="D319" s="84"/>
      <c r="E319" s="61"/>
      <c r="F319" s="62" t="str">
        <f t="shared" si="8"/>
        <v> </v>
      </c>
      <c r="G319" s="39" t="str">
        <f t="shared" si="9"/>
        <v>/1</v>
      </c>
      <c r="H319" s="40"/>
      <c r="I319" s="41"/>
      <c r="J319" s="41"/>
      <c r="K319" s="42"/>
      <c r="L319" s="42"/>
      <c r="M319" s="42"/>
      <c r="N319" s="42"/>
      <c r="O319" s="42"/>
      <c r="P319" s="42"/>
      <c r="Q319" s="43"/>
      <c r="R319" s="44"/>
      <c r="T319" s="46"/>
      <c r="U319" s="46"/>
      <c r="V319" s="46"/>
      <c r="W319" s="46"/>
      <c r="X319" s="46"/>
      <c r="Y319" s="46"/>
    </row>
    <row r="320" spans="1:25" ht="12.75">
      <c r="A320" s="141"/>
      <c r="B320" s="118"/>
      <c r="C320" s="119">
        <v>1</v>
      </c>
      <c r="D320" s="120"/>
      <c r="E320" s="99"/>
      <c r="F320" s="38" t="str">
        <f t="shared" si="8"/>
        <v> </v>
      </c>
      <c r="G320" s="51" t="str">
        <f t="shared" si="9"/>
        <v>/1</v>
      </c>
      <c r="H320" s="52"/>
      <c r="I320" s="53"/>
      <c r="J320" s="53"/>
      <c r="K320" s="54"/>
      <c r="L320" s="54"/>
      <c r="M320" s="54"/>
      <c r="N320" s="54"/>
      <c r="O320" s="54"/>
      <c r="P320" s="54"/>
      <c r="T320" s="4"/>
      <c r="U320" s="4"/>
      <c r="V320" s="4"/>
      <c r="W320" s="4"/>
      <c r="X320" s="4"/>
      <c r="Y320" s="4"/>
    </row>
    <row r="321" spans="1:25" s="45" customFormat="1" ht="12.75">
      <c r="A321" s="136"/>
      <c r="B321" s="82"/>
      <c r="C321" s="83">
        <v>1</v>
      </c>
      <c r="D321" s="84"/>
      <c r="E321" s="61"/>
      <c r="F321" s="62" t="str">
        <f t="shared" si="8"/>
        <v> </v>
      </c>
      <c r="G321" s="39" t="str">
        <f t="shared" si="9"/>
        <v>/1</v>
      </c>
      <c r="H321" s="40"/>
      <c r="I321" s="41"/>
      <c r="J321" s="41"/>
      <c r="K321" s="42"/>
      <c r="L321" s="42"/>
      <c r="M321" s="42"/>
      <c r="N321" s="42"/>
      <c r="O321" s="42"/>
      <c r="P321" s="42"/>
      <c r="Q321" s="43"/>
      <c r="R321" s="44"/>
      <c r="T321" s="46"/>
      <c r="U321" s="46"/>
      <c r="V321" s="46"/>
      <c r="W321" s="46"/>
      <c r="X321" s="46"/>
      <c r="Y321" s="46"/>
    </row>
    <row r="322" spans="1:25" ht="12.75">
      <c r="A322" s="141"/>
      <c r="B322" s="118"/>
      <c r="C322" s="119">
        <v>1</v>
      </c>
      <c r="D322" s="120"/>
      <c r="E322" s="99"/>
      <c r="F322" s="38" t="str">
        <f t="shared" si="8"/>
        <v> </v>
      </c>
      <c r="G322" s="51" t="str">
        <f t="shared" si="9"/>
        <v>/1</v>
      </c>
      <c r="H322" s="52"/>
      <c r="I322" s="53"/>
      <c r="J322" s="53"/>
      <c r="K322" s="54"/>
      <c r="L322" s="54"/>
      <c r="M322" s="54"/>
      <c r="N322" s="54"/>
      <c r="O322" s="54"/>
      <c r="P322" s="54"/>
      <c r="T322" s="4"/>
      <c r="U322" s="4"/>
      <c r="V322" s="4"/>
      <c r="W322" s="4"/>
      <c r="X322" s="4"/>
      <c r="Y322" s="4"/>
    </row>
    <row r="323" spans="1:25" s="45" customFormat="1" ht="12.75">
      <c r="A323" s="136"/>
      <c r="B323" s="82"/>
      <c r="C323" s="83">
        <v>1</v>
      </c>
      <c r="D323" s="84"/>
      <c r="E323" s="61"/>
      <c r="F323" s="62" t="str">
        <f t="shared" si="8"/>
        <v> </v>
      </c>
      <c r="G323" s="39" t="str">
        <f t="shared" si="9"/>
        <v>/1</v>
      </c>
      <c r="H323" s="40"/>
      <c r="I323" s="66"/>
      <c r="J323" s="41"/>
      <c r="K323" s="42"/>
      <c r="L323" s="42"/>
      <c r="M323" s="42"/>
      <c r="N323" s="42"/>
      <c r="O323" s="42"/>
      <c r="P323" s="42"/>
      <c r="Q323" s="43"/>
      <c r="R323" s="44"/>
      <c r="T323" s="46"/>
      <c r="U323" s="46"/>
      <c r="V323" s="46"/>
      <c r="W323" s="46"/>
      <c r="X323" s="46"/>
      <c r="Y323" s="46"/>
    </row>
    <row r="324" spans="1:25" ht="12.75">
      <c r="A324" s="141"/>
      <c r="B324" s="118"/>
      <c r="C324" s="119">
        <v>2</v>
      </c>
      <c r="D324" s="120"/>
      <c r="E324" s="99"/>
      <c r="F324" s="38" t="str">
        <f t="shared" si="8"/>
        <v> </v>
      </c>
      <c r="G324" s="51" t="str">
        <f t="shared" si="9"/>
        <v>/2</v>
      </c>
      <c r="H324" s="52"/>
      <c r="I324" s="53"/>
      <c r="J324" s="53"/>
      <c r="K324" s="54"/>
      <c r="L324" s="54"/>
      <c r="M324" s="54"/>
      <c r="N324" s="54"/>
      <c r="O324" s="54"/>
      <c r="P324" s="54"/>
      <c r="T324" s="4"/>
      <c r="U324" s="4"/>
      <c r="V324" s="4"/>
      <c r="W324" s="4"/>
      <c r="X324" s="4"/>
      <c r="Y324" s="4"/>
    </row>
    <row r="325" spans="1:25" s="45" customFormat="1" ht="12.75">
      <c r="A325" s="136"/>
      <c r="B325" s="82"/>
      <c r="C325" s="83">
        <v>1</v>
      </c>
      <c r="D325" s="84"/>
      <c r="E325" s="61"/>
      <c r="F325" s="62" t="str">
        <f aca="true" t="shared" si="10" ref="F325:F388">CONCATENATE(D325," ",E325)</f>
        <v> </v>
      </c>
      <c r="G325" s="39" t="str">
        <f aca="true" t="shared" si="11" ref="G325:G388">CONCATENATE(B325,"/",C325)</f>
        <v>/1</v>
      </c>
      <c r="H325" s="40"/>
      <c r="I325" s="41"/>
      <c r="J325" s="41"/>
      <c r="K325" s="42"/>
      <c r="L325" s="42"/>
      <c r="M325" s="42"/>
      <c r="N325" s="42"/>
      <c r="O325" s="42"/>
      <c r="P325" s="42"/>
      <c r="Q325" s="43"/>
      <c r="R325" s="44"/>
      <c r="T325" s="46"/>
      <c r="U325" s="46"/>
      <c r="V325" s="46"/>
      <c r="W325" s="46"/>
      <c r="X325" s="46"/>
      <c r="Y325" s="46"/>
    </row>
    <row r="326" spans="1:25" ht="12.75">
      <c r="A326" s="141"/>
      <c r="B326" s="118"/>
      <c r="C326" s="119">
        <v>1</v>
      </c>
      <c r="D326" s="120"/>
      <c r="E326" s="99"/>
      <c r="F326" s="38" t="str">
        <f t="shared" si="10"/>
        <v> </v>
      </c>
      <c r="G326" s="51" t="str">
        <f t="shared" si="11"/>
        <v>/1</v>
      </c>
      <c r="H326" s="52"/>
      <c r="I326" s="53"/>
      <c r="J326" s="53"/>
      <c r="K326" s="54"/>
      <c r="L326" s="54"/>
      <c r="M326" s="54"/>
      <c r="N326" s="54"/>
      <c r="O326" s="54"/>
      <c r="P326" s="54"/>
      <c r="T326" s="4"/>
      <c r="U326" s="4"/>
      <c r="V326" s="4"/>
      <c r="W326" s="4"/>
      <c r="X326" s="4"/>
      <c r="Y326" s="4"/>
    </row>
    <row r="327" spans="1:25" s="45" customFormat="1" ht="12.75">
      <c r="A327" s="136"/>
      <c r="B327" s="82"/>
      <c r="C327" s="83">
        <v>1</v>
      </c>
      <c r="D327" s="84"/>
      <c r="E327" s="61"/>
      <c r="F327" s="62" t="str">
        <f t="shared" si="10"/>
        <v> </v>
      </c>
      <c r="G327" s="39" t="str">
        <f t="shared" si="11"/>
        <v>/1</v>
      </c>
      <c r="H327" s="40"/>
      <c r="I327" s="41"/>
      <c r="J327" s="41"/>
      <c r="K327" s="42"/>
      <c r="L327" s="42"/>
      <c r="M327" s="42"/>
      <c r="N327" s="42"/>
      <c r="O327" s="42"/>
      <c r="P327" s="42"/>
      <c r="Q327" s="43"/>
      <c r="R327" s="44"/>
      <c r="T327" s="46"/>
      <c r="U327" s="46"/>
      <c r="V327" s="46"/>
      <c r="W327" s="46"/>
      <c r="X327" s="46"/>
      <c r="Y327" s="46"/>
    </row>
    <row r="328" spans="1:25" ht="12.75">
      <c r="A328" s="141"/>
      <c r="B328" s="118"/>
      <c r="C328" s="119">
        <v>1</v>
      </c>
      <c r="D328" s="120"/>
      <c r="E328" s="99"/>
      <c r="F328" s="38" t="str">
        <f t="shared" si="10"/>
        <v> </v>
      </c>
      <c r="G328" s="51" t="str">
        <f t="shared" si="11"/>
        <v>/1</v>
      </c>
      <c r="H328" s="52"/>
      <c r="I328" s="85"/>
      <c r="J328" s="53"/>
      <c r="K328" s="54"/>
      <c r="L328" s="54"/>
      <c r="M328" s="54"/>
      <c r="N328" s="54"/>
      <c r="O328" s="54"/>
      <c r="P328" s="54"/>
      <c r="T328" s="4"/>
      <c r="U328" s="4"/>
      <c r="V328" s="4"/>
      <c r="W328" s="4"/>
      <c r="X328" s="4"/>
      <c r="Y328" s="4"/>
    </row>
    <row r="329" spans="1:25" s="45" customFormat="1" ht="12.75">
      <c r="A329" s="136"/>
      <c r="B329" s="82"/>
      <c r="C329" s="83">
        <v>2</v>
      </c>
      <c r="D329" s="84"/>
      <c r="E329" s="61"/>
      <c r="F329" s="62" t="str">
        <f t="shared" si="10"/>
        <v> </v>
      </c>
      <c r="G329" s="39" t="str">
        <f t="shared" si="11"/>
        <v>/2</v>
      </c>
      <c r="H329" s="40"/>
      <c r="I329" s="41"/>
      <c r="J329" s="41"/>
      <c r="K329" s="42"/>
      <c r="L329" s="42"/>
      <c r="M329" s="42"/>
      <c r="N329" s="42"/>
      <c r="O329" s="42"/>
      <c r="P329" s="42"/>
      <c r="Q329" s="43"/>
      <c r="R329" s="44"/>
      <c r="T329" s="46"/>
      <c r="U329" s="46"/>
      <c r="V329" s="46"/>
      <c r="W329" s="46"/>
      <c r="X329" s="46"/>
      <c r="Y329" s="46"/>
    </row>
    <row r="330" spans="1:25" ht="12.75">
      <c r="A330" s="141"/>
      <c r="B330" s="118"/>
      <c r="C330" s="119">
        <v>2</v>
      </c>
      <c r="D330" s="120"/>
      <c r="E330" s="99"/>
      <c r="F330" s="38" t="str">
        <f t="shared" si="10"/>
        <v> </v>
      </c>
      <c r="G330" s="51" t="str">
        <f t="shared" si="11"/>
        <v>/2</v>
      </c>
      <c r="H330" s="52"/>
      <c r="I330" s="53"/>
      <c r="J330" s="53"/>
      <c r="K330" s="54"/>
      <c r="L330" s="54"/>
      <c r="M330" s="54"/>
      <c r="N330" s="54"/>
      <c r="O330" s="54"/>
      <c r="P330" s="54"/>
      <c r="T330" s="4"/>
      <c r="U330" s="4"/>
      <c r="V330" s="4"/>
      <c r="W330" s="4"/>
      <c r="X330" s="4"/>
      <c r="Y330" s="4"/>
    </row>
    <row r="331" spans="1:25" s="45" customFormat="1" ht="12.75">
      <c r="A331" s="136"/>
      <c r="B331" s="82"/>
      <c r="C331" s="83"/>
      <c r="D331" s="84"/>
      <c r="E331" s="61"/>
      <c r="F331" s="62" t="str">
        <f t="shared" si="10"/>
        <v> </v>
      </c>
      <c r="G331" s="39" t="str">
        <f t="shared" si="11"/>
        <v>/</v>
      </c>
      <c r="H331" s="40"/>
      <c r="I331" s="41"/>
      <c r="J331" s="41"/>
      <c r="K331" s="42"/>
      <c r="L331" s="42"/>
      <c r="M331" s="42"/>
      <c r="N331" s="42"/>
      <c r="O331" s="42"/>
      <c r="P331" s="42"/>
      <c r="Q331" s="43"/>
      <c r="R331" s="44"/>
      <c r="T331" s="46"/>
      <c r="U331" s="46"/>
      <c r="V331" s="46"/>
      <c r="W331" s="46"/>
      <c r="X331" s="46"/>
      <c r="Y331" s="46"/>
    </row>
    <row r="332" spans="1:25" ht="12.75">
      <c r="A332" s="141"/>
      <c r="B332" s="118"/>
      <c r="C332" s="119">
        <v>2</v>
      </c>
      <c r="D332" s="120"/>
      <c r="E332" s="99"/>
      <c r="F332" s="38" t="str">
        <f t="shared" si="10"/>
        <v> </v>
      </c>
      <c r="G332" s="51" t="str">
        <f t="shared" si="11"/>
        <v>/2</v>
      </c>
      <c r="H332" s="52"/>
      <c r="I332" s="53"/>
      <c r="J332" s="53"/>
      <c r="K332" s="54"/>
      <c r="L332" s="54"/>
      <c r="M332" s="54"/>
      <c r="N332" s="54"/>
      <c r="O332" s="54"/>
      <c r="P332" s="54"/>
      <c r="T332" s="4"/>
      <c r="U332" s="4"/>
      <c r="V332" s="4"/>
      <c r="W332" s="4"/>
      <c r="X332" s="4"/>
      <c r="Y332" s="4"/>
    </row>
    <row r="333" spans="1:25" s="45" customFormat="1" ht="12.75">
      <c r="A333" s="136"/>
      <c r="B333" s="82"/>
      <c r="C333" s="83">
        <v>3</v>
      </c>
      <c r="D333" s="84"/>
      <c r="E333" s="61"/>
      <c r="F333" s="62" t="str">
        <f t="shared" si="10"/>
        <v> </v>
      </c>
      <c r="G333" s="39" t="str">
        <f t="shared" si="11"/>
        <v>/3</v>
      </c>
      <c r="H333" s="40"/>
      <c r="I333" s="41"/>
      <c r="J333" s="41"/>
      <c r="K333" s="42"/>
      <c r="L333" s="42"/>
      <c r="M333" s="42"/>
      <c r="N333" s="42"/>
      <c r="O333" s="42"/>
      <c r="P333" s="42"/>
      <c r="Q333" s="43"/>
      <c r="R333" s="44"/>
      <c r="T333" s="46"/>
      <c r="U333" s="46"/>
      <c r="V333" s="46"/>
      <c r="W333" s="46"/>
      <c r="X333" s="46"/>
      <c r="Y333" s="46"/>
    </row>
    <row r="334" spans="1:25" ht="12.75">
      <c r="A334" s="141"/>
      <c r="B334" s="127"/>
      <c r="C334" s="128">
        <v>2</v>
      </c>
      <c r="D334" s="129"/>
      <c r="E334" s="99"/>
      <c r="F334" s="38" t="str">
        <f t="shared" si="10"/>
        <v> </v>
      </c>
      <c r="G334" s="51" t="str">
        <f t="shared" si="11"/>
        <v>/2</v>
      </c>
      <c r="H334" s="52"/>
      <c r="I334" s="53"/>
      <c r="J334" s="53"/>
      <c r="K334" s="54"/>
      <c r="L334" s="54"/>
      <c r="M334" s="54"/>
      <c r="N334" s="54"/>
      <c r="O334" s="54"/>
      <c r="P334" s="54"/>
      <c r="T334" s="4"/>
      <c r="U334" s="4"/>
      <c r="V334" s="4"/>
      <c r="W334" s="4"/>
      <c r="X334" s="4"/>
      <c r="Y334" s="4"/>
    </row>
    <row r="335" spans="1:25" s="45" customFormat="1" ht="12.75">
      <c r="A335" s="136"/>
      <c r="B335" s="124"/>
      <c r="C335" s="125">
        <v>2</v>
      </c>
      <c r="D335" s="126"/>
      <c r="E335" s="61"/>
      <c r="F335" s="62" t="str">
        <f t="shared" si="10"/>
        <v> </v>
      </c>
      <c r="G335" s="39" t="str">
        <f t="shared" si="11"/>
        <v>/2</v>
      </c>
      <c r="H335" s="40"/>
      <c r="I335" s="41"/>
      <c r="J335" s="41"/>
      <c r="K335" s="42"/>
      <c r="L335" s="42"/>
      <c r="M335" s="42"/>
      <c r="N335" s="42"/>
      <c r="O335" s="42"/>
      <c r="P335" s="42"/>
      <c r="Q335" s="43"/>
      <c r="R335" s="44"/>
      <c r="T335" s="46"/>
      <c r="U335" s="46"/>
      <c r="V335" s="46"/>
      <c r="W335" s="46"/>
      <c r="X335" s="46"/>
      <c r="Y335" s="46"/>
    </row>
    <row r="336" spans="1:25" ht="12.75">
      <c r="A336" s="141"/>
      <c r="B336" s="47"/>
      <c r="C336" s="48">
        <v>2</v>
      </c>
      <c r="D336" s="49"/>
      <c r="E336" s="50"/>
      <c r="F336" s="38" t="str">
        <f t="shared" si="10"/>
        <v> </v>
      </c>
      <c r="G336" s="51" t="str">
        <f t="shared" si="11"/>
        <v>/2</v>
      </c>
      <c r="H336" s="52"/>
      <c r="I336" s="53"/>
      <c r="J336" s="53"/>
      <c r="K336" s="54"/>
      <c r="L336" s="54"/>
      <c r="M336" s="54"/>
      <c r="N336" s="54"/>
      <c r="O336" s="54"/>
      <c r="P336" s="54"/>
      <c r="T336" s="4"/>
      <c r="U336" s="4"/>
      <c r="V336" s="4"/>
      <c r="W336" s="4"/>
      <c r="X336" s="4"/>
      <c r="Y336" s="4"/>
    </row>
    <row r="337" spans="1:25" s="45" customFormat="1" ht="12.75">
      <c r="A337" s="136"/>
      <c r="B337" s="58"/>
      <c r="C337" s="59">
        <v>3</v>
      </c>
      <c r="D337" s="68"/>
      <c r="E337" s="61"/>
      <c r="F337" s="62" t="str">
        <f t="shared" si="10"/>
        <v> </v>
      </c>
      <c r="G337" s="39" t="str">
        <f t="shared" si="11"/>
        <v>/3</v>
      </c>
      <c r="H337" s="40"/>
      <c r="I337" s="41"/>
      <c r="J337" s="41"/>
      <c r="K337" s="42"/>
      <c r="L337" s="42"/>
      <c r="M337" s="42"/>
      <c r="N337" s="42"/>
      <c r="O337" s="42"/>
      <c r="P337" s="42"/>
      <c r="Q337" s="43"/>
      <c r="R337" s="44"/>
      <c r="T337" s="46"/>
      <c r="U337" s="46"/>
      <c r="V337" s="46"/>
      <c r="W337" s="46"/>
      <c r="X337" s="46"/>
      <c r="Y337" s="46"/>
    </row>
    <row r="338" spans="1:25" ht="12.75">
      <c r="A338" s="141"/>
      <c r="B338" s="47"/>
      <c r="C338" s="48">
        <v>2</v>
      </c>
      <c r="D338" s="49"/>
      <c r="E338" s="50"/>
      <c r="F338" s="38" t="str">
        <f t="shared" si="10"/>
        <v> </v>
      </c>
      <c r="G338" s="51" t="str">
        <f t="shared" si="11"/>
        <v>/2</v>
      </c>
      <c r="H338" s="52"/>
      <c r="I338" s="53"/>
      <c r="J338" s="53"/>
      <c r="K338" s="54"/>
      <c r="L338" s="54"/>
      <c r="M338" s="54"/>
      <c r="N338" s="54"/>
      <c r="O338" s="54"/>
      <c r="P338" s="54"/>
      <c r="T338" s="4"/>
      <c r="U338" s="4"/>
      <c r="V338" s="4"/>
      <c r="W338" s="4"/>
      <c r="X338" s="4"/>
      <c r="Y338" s="4"/>
    </row>
    <row r="339" spans="1:25" s="45" customFormat="1" ht="12.75">
      <c r="A339" s="136"/>
      <c r="B339" s="124"/>
      <c r="C339" s="125"/>
      <c r="D339" s="126"/>
      <c r="E339" s="61"/>
      <c r="F339" s="62" t="str">
        <f t="shared" si="10"/>
        <v> </v>
      </c>
      <c r="G339" s="39" t="str">
        <f t="shared" si="11"/>
        <v>/</v>
      </c>
      <c r="H339" s="40"/>
      <c r="I339" s="41"/>
      <c r="J339" s="41"/>
      <c r="K339" s="42"/>
      <c r="L339" s="42"/>
      <c r="M339" s="42"/>
      <c r="N339" s="42"/>
      <c r="O339" s="42"/>
      <c r="P339" s="42"/>
      <c r="Q339" s="43"/>
      <c r="R339" s="44"/>
      <c r="T339" s="46"/>
      <c r="U339" s="46"/>
      <c r="V339" s="46"/>
      <c r="W339" s="46"/>
      <c r="X339" s="46"/>
      <c r="Y339" s="46"/>
    </row>
    <row r="340" spans="1:25" ht="12.75">
      <c r="A340" s="141"/>
      <c r="B340" s="127"/>
      <c r="C340" s="128"/>
      <c r="D340" s="129"/>
      <c r="E340" s="99"/>
      <c r="F340" s="38" t="str">
        <f t="shared" si="10"/>
        <v> </v>
      </c>
      <c r="G340" s="51" t="str">
        <f t="shared" si="11"/>
        <v>/</v>
      </c>
      <c r="H340" s="52"/>
      <c r="I340" s="53"/>
      <c r="J340" s="53"/>
      <c r="K340" s="54"/>
      <c r="L340" s="54"/>
      <c r="M340" s="54"/>
      <c r="N340" s="54"/>
      <c r="O340" s="54"/>
      <c r="P340" s="54"/>
      <c r="T340" s="4"/>
      <c r="U340" s="4"/>
      <c r="V340" s="4"/>
      <c r="W340" s="4"/>
      <c r="X340" s="4"/>
      <c r="Y340" s="4"/>
    </row>
    <row r="341" spans="1:25" s="45" customFormat="1" ht="12.75">
      <c r="A341" s="136"/>
      <c r="B341" s="124"/>
      <c r="C341" s="125"/>
      <c r="D341" s="126"/>
      <c r="E341" s="61"/>
      <c r="F341" s="62" t="str">
        <f t="shared" si="10"/>
        <v> </v>
      </c>
      <c r="G341" s="39" t="str">
        <f t="shared" si="11"/>
        <v>/</v>
      </c>
      <c r="H341" s="40"/>
      <c r="I341" s="41"/>
      <c r="J341" s="41"/>
      <c r="K341" s="42"/>
      <c r="L341" s="42"/>
      <c r="M341" s="42"/>
      <c r="N341" s="42"/>
      <c r="O341" s="42"/>
      <c r="P341" s="42"/>
      <c r="Q341" s="43"/>
      <c r="R341" s="44"/>
      <c r="T341" s="46"/>
      <c r="U341" s="46"/>
      <c r="V341" s="46"/>
      <c r="W341" s="46"/>
      <c r="X341" s="46"/>
      <c r="Y341" s="46"/>
    </row>
    <row r="342" spans="1:25" ht="12.75">
      <c r="A342" s="141"/>
      <c r="B342" s="127"/>
      <c r="C342" s="128"/>
      <c r="D342" s="129"/>
      <c r="E342" s="99"/>
      <c r="F342" s="38" t="str">
        <f t="shared" si="10"/>
        <v> </v>
      </c>
      <c r="G342" s="51" t="str">
        <f t="shared" si="11"/>
        <v>/</v>
      </c>
      <c r="H342" s="52"/>
      <c r="I342" s="53"/>
      <c r="J342" s="53"/>
      <c r="K342" s="54"/>
      <c r="L342" s="54"/>
      <c r="M342" s="54"/>
      <c r="N342" s="54"/>
      <c r="O342" s="54"/>
      <c r="P342" s="54"/>
      <c r="T342" s="4"/>
      <c r="U342" s="4"/>
      <c r="V342" s="4"/>
      <c r="W342" s="4"/>
      <c r="X342" s="4"/>
      <c r="Y342" s="4"/>
    </row>
    <row r="343" spans="1:25" s="45" customFormat="1" ht="12.75">
      <c r="A343" s="136"/>
      <c r="B343" s="124"/>
      <c r="C343" s="125"/>
      <c r="D343" s="126"/>
      <c r="E343" s="61"/>
      <c r="F343" s="62" t="str">
        <f t="shared" si="10"/>
        <v> </v>
      </c>
      <c r="G343" s="39" t="str">
        <f t="shared" si="11"/>
        <v>/</v>
      </c>
      <c r="H343" s="40"/>
      <c r="I343" s="41"/>
      <c r="J343" s="41"/>
      <c r="K343" s="42"/>
      <c r="L343" s="42"/>
      <c r="M343" s="42"/>
      <c r="N343" s="42"/>
      <c r="O343" s="42"/>
      <c r="P343" s="42"/>
      <c r="Q343" s="43"/>
      <c r="R343" s="44"/>
      <c r="T343" s="46"/>
      <c r="U343" s="46"/>
      <c r="V343" s="46"/>
      <c r="W343" s="46"/>
      <c r="X343" s="46"/>
      <c r="Y343" s="46"/>
    </row>
    <row r="344" spans="1:25" ht="12.75">
      <c r="A344" s="141"/>
      <c r="B344" s="127"/>
      <c r="C344" s="128"/>
      <c r="D344" s="129"/>
      <c r="E344" s="99"/>
      <c r="F344" s="38" t="str">
        <f t="shared" si="10"/>
        <v> </v>
      </c>
      <c r="G344" s="51" t="str">
        <f t="shared" si="11"/>
        <v>/</v>
      </c>
      <c r="H344" s="52"/>
      <c r="I344" s="53"/>
      <c r="J344" s="53"/>
      <c r="K344" s="54"/>
      <c r="L344" s="54"/>
      <c r="M344" s="54"/>
      <c r="N344" s="54"/>
      <c r="O344" s="54"/>
      <c r="P344" s="54"/>
      <c r="T344" s="4"/>
      <c r="U344" s="4"/>
      <c r="V344" s="4"/>
      <c r="W344" s="4"/>
      <c r="X344" s="4"/>
      <c r="Y344" s="4"/>
    </row>
    <row r="345" spans="1:25" s="45" customFormat="1" ht="12.75">
      <c r="A345" s="136"/>
      <c r="B345" s="124"/>
      <c r="C345" s="125"/>
      <c r="D345" s="126"/>
      <c r="E345" s="61"/>
      <c r="F345" s="62" t="str">
        <f t="shared" si="10"/>
        <v> </v>
      </c>
      <c r="G345" s="39" t="str">
        <f t="shared" si="11"/>
        <v>/</v>
      </c>
      <c r="H345" s="40"/>
      <c r="I345" s="41"/>
      <c r="J345" s="41"/>
      <c r="K345" s="42"/>
      <c r="L345" s="42"/>
      <c r="M345" s="42"/>
      <c r="N345" s="42"/>
      <c r="O345" s="42"/>
      <c r="P345" s="42"/>
      <c r="Q345" s="43"/>
      <c r="R345" s="44"/>
      <c r="T345" s="46"/>
      <c r="U345" s="46"/>
      <c r="V345" s="46"/>
      <c r="W345" s="46"/>
      <c r="X345" s="46"/>
      <c r="Y345" s="46"/>
    </row>
    <row r="346" spans="1:25" ht="12.75">
      <c r="A346" s="141"/>
      <c r="B346" s="127"/>
      <c r="C346" s="128"/>
      <c r="D346" s="129"/>
      <c r="E346" s="99"/>
      <c r="F346" s="38" t="str">
        <f t="shared" si="10"/>
        <v> </v>
      </c>
      <c r="G346" s="51" t="str">
        <f t="shared" si="11"/>
        <v>/</v>
      </c>
      <c r="H346" s="52"/>
      <c r="I346" s="53"/>
      <c r="J346" s="53"/>
      <c r="K346" s="54"/>
      <c r="L346" s="54"/>
      <c r="M346" s="54"/>
      <c r="N346" s="54"/>
      <c r="O346" s="54"/>
      <c r="P346" s="54"/>
      <c r="T346" s="4"/>
      <c r="U346" s="4"/>
      <c r="V346" s="4"/>
      <c r="W346" s="4"/>
      <c r="X346" s="4"/>
      <c r="Y346" s="4"/>
    </row>
    <row r="347" spans="1:25" s="45" customFormat="1" ht="12.75">
      <c r="A347" s="136"/>
      <c r="B347" s="124"/>
      <c r="C347" s="125"/>
      <c r="D347" s="126"/>
      <c r="E347" s="61"/>
      <c r="F347" s="62" t="str">
        <f t="shared" si="10"/>
        <v> </v>
      </c>
      <c r="G347" s="39" t="str">
        <f t="shared" si="11"/>
        <v>/</v>
      </c>
      <c r="H347" s="40"/>
      <c r="I347" s="41"/>
      <c r="J347" s="41"/>
      <c r="K347" s="42"/>
      <c r="L347" s="42"/>
      <c r="M347" s="42"/>
      <c r="N347" s="42"/>
      <c r="O347" s="42"/>
      <c r="P347" s="42"/>
      <c r="Q347" s="43"/>
      <c r="R347" s="44"/>
      <c r="T347" s="46"/>
      <c r="U347" s="46"/>
      <c r="V347" s="46"/>
      <c r="W347" s="46"/>
      <c r="X347" s="46"/>
      <c r="Y347" s="46"/>
    </row>
    <row r="348" spans="1:25" ht="12.75">
      <c r="A348" s="141"/>
      <c r="B348" s="127"/>
      <c r="C348" s="128"/>
      <c r="D348" s="129"/>
      <c r="E348" s="99"/>
      <c r="F348" s="38" t="str">
        <f t="shared" si="10"/>
        <v> </v>
      </c>
      <c r="G348" s="51" t="str">
        <f t="shared" si="11"/>
        <v>/</v>
      </c>
      <c r="H348" s="52"/>
      <c r="I348" s="53"/>
      <c r="J348" s="53"/>
      <c r="K348" s="54"/>
      <c r="L348" s="54"/>
      <c r="M348" s="54"/>
      <c r="N348" s="54"/>
      <c r="O348" s="54"/>
      <c r="P348" s="54"/>
      <c r="T348" s="4"/>
      <c r="U348" s="4"/>
      <c r="V348" s="4"/>
      <c r="W348" s="4"/>
      <c r="X348" s="4"/>
      <c r="Y348" s="4"/>
    </row>
    <row r="349" spans="1:25" s="45" customFormat="1" ht="12.75">
      <c r="A349" s="136"/>
      <c r="B349" s="124"/>
      <c r="C349" s="125"/>
      <c r="D349" s="126"/>
      <c r="E349" s="61"/>
      <c r="F349" s="62" t="str">
        <f t="shared" si="10"/>
        <v> </v>
      </c>
      <c r="G349" s="39" t="str">
        <f t="shared" si="11"/>
        <v>/</v>
      </c>
      <c r="H349" s="40"/>
      <c r="I349" s="41"/>
      <c r="J349" s="41"/>
      <c r="K349" s="42"/>
      <c r="L349" s="42"/>
      <c r="M349" s="42"/>
      <c r="N349" s="42"/>
      <c r="O349" s="42"/>
      <c r="P349" s="42"/>
      <c r="Q349" s="43"/>
      <c r="R349" s="44"/>
      <c r="T349" s="46"/>
      <c r="U349" s="46"/>
      <c r="V349" s="46"/>
      <c r="W349" s="46"/>
      <c r="X349" s="46"/>
      <c r="Y349" s="46"/>
    </row>
    <row r="350" spans="1:25" ht="12.75">
      <c r="A350" s="141"/>
      <c r="B350" s="127"/>
      <c r="C350" s="128"/>
      <c r="D350" s="129"/>
      <c r="E350" s="99"/>
      <c r="F350" s="38" t="str">
        <f t="shared" si="10"/>
        <v> </v>
      </c>
      <c r="G350" s="51" t="str">
        <f t="shared" si="11"/>
        <v>/</v>
      </c>
      <c r="H350" s="52"/>
      <c r="I350" s="53"/>
      <c r="J350" s="53"/>
      <c r="K350" s="54"/>
      <c r="L350" s="54"/>
      <c r="M350" s="54"/>
      <c r="N350" s="54"/>
      <c r="O350" s="54"/>
      <c r="P350" s="54"/>
      <c r="T350" s="4"/>
      <c r="U350" s="4"/>
      <c r="V350" s="4"/>
      <c r="W350" s="4"/>
      <c r="X350" s="4"/>
      <c r="Y350" s="4"/>
    </row>
    <row r="351" spans="1:25" s="45" customFormat="1" ht="12.75">
      <c r="A351" s="136"/>
      <c r="B351" s="124"/>
      <c r="C351" s="125"/>
      <c r="D351" s="126"/>
      <c r="E351" s="61"/>
      <c r="F351" s="62" t="str">
        <f t="shared" si="10"/>
        <v> </v>
      </c>
      <c r="G351" s="39" t="str">
        <f t="shared" si="11"/>
        <v>/</v>
      </c>
      <c r="H351" s="40"/>
      <c r="I351" s="41"/>
      <c r="J351" s="41"/>
      <c r="K351" s="42"/>
      <c r="L351" s="42"/>
      <c r="M351" s="42"/>
      <c r="N351" s="42"/>
      <c r="O351" s="42"/>
      <c r="P351" s="42"/>
      <c r="Q351" s="43"/>
      <c r="R351" s="44"/>
      <c r="T351" s="46"/>
      <c r="U351" s="46"/>
      <c r="V351" s="46"/>
      <c r="W351" s="46"/>
      <c r="X351" s="46"/>
      <c r="Y351" s="46"/>
    </row>
    <row r="352" spans="1:25" ht="12.75">
      <c r="A352" s="141"/>
      <c r="B352" s="127"/>
      <c r="C352" s="128"/>
      <c r="D352" s="129"/>
      <c r="E352" s="99"/>
      <c r="F352" s="38" t="str">
        <f t="shared" si="10"/>
        <v> </v>
      </c>
      <c r="G352" s="51" t="str">
        <f t="shared" si="11"/>
        <v>/</v>
      </c>
      <c r="H352" s="52"/>
      <c r="I352" s="53"/>
      <c r="J352" s="53"/>
      <c r="K352" s="54"/>
      <c r="L352" s="54"/>
      <c r="M352" s="54"/>
      <c r="N352" s="54"/>
      <c r="O352" s="54"/>
      <c r="P352" s="54"/>
      <c r="T352" s="4"/>
      <c r="U352" s="4"/>
      <c r="V352" s="4"/>
      <c r="W352" s="4"/>
      <c r="X352" s="4"/>
      <c r="Y352" s="4"/>
    </row>
    <row r="353" spans="1:25" s="45" customFormat="1" ht="12.75">
      <c r="A353" s="136"/>
      <c r="B353" s="124"/>
      <c r="C353" s="125"/>
      <c r="D353" s="126"/>
      <c r="E353" s="61"/>
      <c r="F353" s="62" t="str">
        <f t="shared" si="10"/>
        <v> </v>
      </c>
      <c r="G353" s="39" t="str">
        <f t="shared" si="11"/>
        <v>/</v>
      </c>
      <c r="H353" s="40"/>
      <c r="I353" s="41"/>
      <c r="J353" s="41"/>
      <c r="K353" s="42"/>
      <c r="L353" s="42"/>
      <c r="M353" s="42"/>
      <c r="N353" s="42"/>
      <c r="O353" s="42"/>
      <c r="P353" s="42"/>
      <c r="Q353" s="43"/>
      <c r="R353" s="44"/>
      <c r="T353" s="46"/>
      <c r="U353" s="46"/>
      <c r="V353" s="46"/>
      <c r="W353" s="46"/>
      <c r="X353" s="46"/>
      <c r="Y353" s="46"/>
    </row>
    <row r="354" spans="1:25" ht="12.75">
      <c r="A354" s="141"/>
      <c r="B354" s="127"/>
      <c r="C354" s="128"/>
      <c r="D354" s="129"/>
      <c r="E354" s="99"/>
      <c r="F354" s="38" t="str">
        <f t="shared" si="10"/>
        <v> </v>
      </c>
      <c r="G354" s="51" t="str">
        <f t="shared" si="11"/>
        <v>/</v>
      </c>
      <c r="H354" s="52"/>
      <c r="I354" s="53"/>
      <c r="J354" s="53"/>
      <c r="K354" s="54"/>
      <c r="L354" s="54"/>
      <c r="M354" s="54"/>
      <c r="N354" s="54"/>
      <c r="O354" s="54"/>
      <c r="P354" s="54"/>
      <c r="T354" s="4"/>
      <c r="U354" s="4"/>
      <c r="V354" s="4"/>
      <c r="W354" s="4"/>
      <c r="X354" s="4"/>
      <c r="Y354" s="4"/>
    </row>
    <row r="355" spans="1:25" s="154" customFormat="1" ht="13.5" thickBot="1">
      <c r="A355" s="142"/>
      <c r="B355" s="143"/>
      <c r="C355" s="144"/>
      <c r="D355" s="145"/>
      <c r="E355" s="146"/>
      <c r="F355" s="147" t="str">
        <f t="shared" si="10"/>
        <v> </v>
      </c>
      <c r="G355" s="148" t="str">
        <f t="shared" si="11"/>
        <v>/</v>
      </c>
      <c r="H355" s="149"/>
      <c r="I355" s="150"/>
      <c r="J355" s="150"/>
      <c r="K355" s="151"/>
      <c r="L355" s="151"/>
      <c r="M355" s="151"/>
      <c r="N355" s="151"/>
      <c r="O355" s="151"/>
      <c r="P355" s="151"/>
      <c r="Q355" s="152"/>
      <c r="R355" s="153"/>
      <c r="T355" s="155"/>
      <c r="U355" s="155"/>
      <c r="V355" s="155"/>
      <c r="W355" s="155"/>
      <c r="X355" s="155"/>
      <c r="Y355" s="155"/>
    </row>
    <row r="356" spans="1:25" ht="12.75">
      <c r="A356" s="12"/>
      <c r="B356" s="127"/>
      <c r="C356" s="128">
        <v>2</v>
      </c>
      <c r="D356" s="129"/>
      <c r="E356" s="99"/>
      <c r="F356" s="38" t="str">
        <f t="shared" si="10"/>
        <v> </v>
      </c>
      <c r="G356" s="51" t="str">
        <f t="shared" si="11"/>
        <v>/2</v>
      </c>
      <c r="H356" s="52"/>
      <c r="I356" s="53"/>
      <c r="J356" s="53"/>
      <c r="K356" s="54"/>
      <c r="L356" s="54"/>
      <c r="M356" s="54"/>
      <c r="N356" s="54"/>
      <c r="O356" s="54"/>
      <c r="P356" s="54"/>
      <c r="T356" s="4"/>
      <c r="U356" s="4"/>
      <c r="V356" s="4"/>
      <c r="W356" s="4"/>
      <c r="X356" s="4"/>
      <c r="Y356" s="4"/>
    </row>
    <row r="357" spans="1:25" s="45" customFormat="1" ht="12.75">
      <c r="A357" s="156"/>
      <c r="B357" s="124"/>
      <c r="C357" s="125">
        <v>2</v>
      </c>
      <c r="D357" s="126"/>
      <c r="E357" s="61"/>
      <c r="F357" s="62" t="str">
        <f t="shared" si="10"/>
        <v> </v>
      </c>
      <c r="G357" s="39" t="str">
        <f t="shared" si="11"/>
        <v>/2</v>
      </c>
      <c r="H357" s="40"/>
      <c r="I357" s="41"/>
      <c r="J357" s="41"/>
      <c r="K357" s="42"/>
      <c r="L357" s="42"/>
      <c r="M357" s="42"/>
      <c r="N357" s="42"/>
      <c r="O357" s="42"/>
      <c r="P357" s="42"/>
      <c r="Q357" s="43"/>
      <c r="R357" s="44"/>
      <c r="T357" s="46"/>
      <c r="U357" s="46"/>
      <c r="V357" s="46"/>
      <c r="W357" s="46"/>
      <c r="X357" s="46"/>
      <c r="Y357" s="46"/>
    </row>
    <row r="358" spans="1:25" ht="12.75">
      <c r="A358" s="12"/>
      <c r="B358" s="127"/>
      <c r="C358" s="128">
        <v>2</v>
      </c>
      <c r="D358" s="129"/>
      <c r="E358" s="99"/>
      <c r="F358" s="38" t="str">
        <f t="shared" si="10"/>
        <v> </v>
      </c>
      <c r="G358" s="51" t="str">
        <f t="shared" si="11"/>
        <v>/2</v>
      </c>
      <c r="H358" s="52"/>
      <c r="I358" s="53"/>
      <c r="J358" s="53"/>
      <c r="K358" s="54"/>
      <c r="L358" s="54"/>
      <c r="M358" s="54"/>
      <c r="N358" s="54"/>
      <c r="O358" s="54"/>
      <c r="P358" s="54"/>
      <c r="T358" s="4"/>
      <c r="U358" s="4"/>
      <c r="V358" s="4"/>
      <c r="W358" s="4"/>
      <c r="X358" s="4"/>
      <c r="Y358" s="4"/>
    </row>
    <row r="359" spans="1:25" s="45" customFormat="1" ht="12.75">
      <c r="A359" s="156"/>
      <c r="B359" s="124"/>
      <c r="C359" s="125">
        <v>2</v>
      </c>
      <c r="D359" s="126"/>
      <c r="E359" s="61"/>
      <c r="F359" s="62" t="str">
        <f t="shared" si="10"/>
        <v> </v>
      </c>
      <c r="G359" s="39" t="str">
        <f t="shared" si="11"/>
        <v>/2</v>
      </c>
      <c r="H359" s="40"/>
      <c r="I359" s="41"/>
      <c r="J359" s="41"/>
      <c r="K359" s="42"/>
      <c r="L359" s="42"/>
      <c r="M359" s="42"/>
      <c r="N359" s="42"/>
      <c r="O359" s="42"/>
      <c r="P359" s="42"/>
      <c r="Q359" s="43"/>
      <c r="R359" s="44"/>
      <c r="T359" s="46"/>
      <c r="U359" s="46"/>
      <c r="V359" s="46"/>
      <c r="W359" s="46"/>
      <c r="X359" s="46"/>
      <c r="Y359" s="46"/>
    </row>
    <row r="360" spans="1:25" ht="12.75">
      <c r="A360" s="12"/>
      <c r="B360" s="127"/>
      <c r="C360" s="128">
        <v>2</v>
      </c>
      <c r="D360" s="129"/>
      <c r="E360" s="99"/>
      <c r="F360" s="38" t="str">
        <f t="shared" si="10"/>
        <v> </v>
      </c>
      <c r="G360" s="51" t="str">
        <f t="shared" si="11"/>
        <v>/2</v>
      </c>
      <c r="H360" s="52"/>
      <c r="I360" s="53"/>
      <c r="J360" s="53"/>
      <c r="K360" s="54"/>
      <c r="L360" s="54"/>
      <c r="M360" s="54"/>
      <c r="N360" s="54"/>
      <c r="O360" s="54"/>
      <c r="P360" s="54"/>
      <c r="T360" s="4"/>
      <c r="U360" s="4"/>
      <c r="V360" s="4"/>
      <c r="W360" s="4"/>
      <c r="X360" s="4"/>
      <c r="Y360" s="4"/>
    </row>
    <row r="361" spans="1:25" s="45" customFormat="1" ht="12.75">
      <c r="A361" s="156"/>
      <c r="B361" s="124"/>
      <c r="C361" s="125">
        <v>2</v>
      </c>
      <c r="D361" s="126"/>
      <c r="E361" s="61"/>
      <c r="F361" s="62" t="str">
        <f t="shared" si="10"/>
        <v> </v>
      </c>
      <c r="G361" s="39" t="str">
        <f t="shared" si="11"/>
        <v>/2</v>
      </c>
      <c r="H361" s="40"/>
      <c r="I361" s="41"/>
      <c r="J361" s="41"/>
      <c r="K361" s="42"/>
      <c r="L361" s="42"/>
      <c r="M361" s="42"/>
      <c r="N361" s="42"/>
      <c r="O361" s="42"/>
      <c r="P361" s="42"/>
      <c r="Q361" s="43"/>
      <c r="R361" s="44"/>
      <c r="T361" s="46"/>
      <c r="U361" s="46"/>
      <c r="V361" s="46"/>
      <c r="W361" s="46"/>
      <c r="X361" s="46"/>
      <c r="Y361" s="46"/>
    </row>
    <row r="362" spans="1:25" ht="12.75">
      <c r="A362" s="12"/>
      <c r="B362" s="127"/>
      <c r="C362" s="128">
        <v>2</v>
      </c>
      <c r="D362" s="129"/>
      <c r="E362" s="99"/>
      <c r="F362" s="38" t="str">
        <f t="shared" si="10"/>
        <v> </v>
      </c>
      <c r="G362" s="51" t="str">
        <f t="shared" si="11"/>
        <v>/2</v>
      </c>
      <c r="H362" s="52"/>
      <c r="I362" s="53"/>
      <c r="J362" s="53"/>
      <c r="K362" s="54"/>
      <c r="L362" s="54"/>
      <c r="M362" s="54"/>
      <c r="N362" s="54"/>
      <c r="O362" s="54"/>
      <c r="P362" s="54"/>
      <c r="T362" s="4"/>
      <c r="U362" s="4"/>
      <c r="V362" s="4"/>
      <c r="W362" s="4"/>
      <c r="X362" s="4"/>
      <c r="Y362" s="4"/>
    </row>
    <row r="363" spans="1:25" s="45" customFormat="1" ht="12.75">
      <c r="A363" s="156"/>
      <c r="B363" s="124"/>
      <c r="C363" s="125">
        <v>2</v>
      </c>
      <c r="D363" s="126"/>
      <c r="E363" s="61"/>
      <c r="F363" s="62" t="str">
        <f t="shared" si="10"/>
        <v> </v>
      </c>
      <c r="G363" s="39" t="str">
        <f t="shared" si="11"/>
        <v>/2</v>
      </c>
      <c r="H363" s="40"/>
      <c r="I363" s="41"/>
      <c r="J363" s="41"/>
      <c r="K363" s="42"/>
      <c r="L363" s="42"/>
      <c r="M363" s="42"/>
      <c r="N363" s="42"/>
      <c r="O363" s="42"/>
      <c r="P363" s="42"/>
      <c r="Q363" s="43"/>
      <c r="R363" s="44"/>
      <c r="T363" s="46"/>
      <c r="U363" s="46"/>
      <c r="V363" s="46"/>
      <c r="W363" s="46"/>
      <c r="X363" s="46"/>
      <c r="Y363" s="46"/>
    </row>
    <row r="364" spans="1:25" ht="12.75">
      <c r="A364" s="12"/>
      <c r="B364" s="127"/>
      <c r="C364" s="128">
        <v>2</v>
      </c>
      <c r="D364" s="129"/>
      <c r="E364" s="99"/>
      <c r="F364" s="38" t="str">
        <f t="shared" si="10"/>
        <v> </v>
      </c>
      <c r="G364" s="51" t="str">
        <f t="shared" si="11"/>
        <v>/2</v>
      </c>
      <c r="H364" s="52"/>
      <c r="I364" s="53"/>
      <c r="J364" s="53"/>
      <c r="K364" s="54"/>
      <c r="L364" s="54"/>
      <c r="M364" s="54"/>
      <c r="N364" s="54"/>
      <c r="O364" s="54"/>
      <c r="P364" s="54"/>
      <c r="T364" s="4"/>
      <c r="U364" s="4"/>
      <c r="V364" s="4"/>
      <c r="W364" s="4"/>
      <c r="X364" s="4"/>
      <c r="Y364" s="4"/>
    </row>
    <row r="365" spans="1:25" s="45" customFormat="1" ht="12.75">
      <c r="A365" s="156"/>
      <c r="B365" s="124"/>
      <c r="C365" s="125"/>
      <c r="D365" s="126"/>
      <c r="E365" s="61"/>
      <c r="F365" s="62" t="str">
        <f t="shared" si="10"/>
        <v> </v>
      </c>
      <c r="G365" s="39" t="str">
        <f t="shared" si="11"/>
        <v>/</v>
      </c>
      <c r="H365" s="40"/>
      <c r="I365" s="41"/>
      <c r="J365" s="41"/>
      <c r="K365" s="42"/>
      <c r="L365" s="42"/>
      <c r="M365" s="42"/>
      <c r="N365" s="42"/>
      <c r="O365" s="42"/>
      <c r="P365" s="42"/>
      <c r="Q365" s="43"/>
      <c r="R365" s="44"/>
      <c r="T365" s="46"/>
      <c r="U365" s="46"/>
      <c r="V365" s="46"/>
      <c r="W365" s="46"/>
      <c r="X365" s="46"/>
      <c r="Y365" s="46"/>
    </row>
    <row r="366" spans="1:25" ht="12.75">
      <c r="A366" s="12"/>
      <c r="B366" s="127"/>
      <c r="C366" s="128"/>
      <c r="D366" s="129"/>
      <c r="E366" s="99"/>
      <c r="F366" s="38" t="str">
        <f t="shared" si="10"/>
        <v> </v>
      </c>
      <c r="G366" s="51" t="str">
        <f t="shared" si="11"/>
        <v>/</v>
      </c>
      <c r="H366" s="52"/>
      <c r="I366" s="53"/>
      <c r="J366" s="53"/>
      <c r="K366" s="54"/>
      <c r="L366" s="54"/>
      <c r="M366" s="54"/>
      <c r="N366" s="54"/>
      <c r="O366" s="54"/>
      <c r="P366" s="54"/>
      <c r="T366" s="4"/>
      <c r="U366" s="4"/>
      <c r="V366" s="4"/>
      <c r="W366" s="4"/>
      <c r="X366" s="4"/>
      <c r="Y366" s="4"/>
    </row>
    <row r="367" spans="1:25" s="45" customFormat="1" ht="12.75">
      <c r="A367" s="156"/>
      <c r="B367" s="124"/>
      <c r="C367" s="125">
        <v>2</v>
      </c>
      <c r="D367" s="126"/>
      <c r="E367" s="61"/>
      <c r="F367" s="62" t="str">
        <f t="shared" si="10"/>
        <v> </v>
      </c>
      <c r="G367" s="39" t="str">
        <f t="shared" si="11"/>
        <v>/2</v>
      </c>
      <c r="H367" s="40"/>
      <c r="I367" s="41"/>
      <c r="J367" s="41"/>
      <c r="K367" s="42"/>
      <c r="L367" s="42"/>
      <c r="M367" s="42"/>
      <c r="N367" s="42"/>
      <c r="O367" s="42"/>
      <c r="P367" s="42"/>
      <c r="Q367" s="43"/>
      <c r="R367" s="44"/>
      <c r="T367" s="46"/>
      <c r="U367" s="46"/>
      <c r="V367" s="46"/>
      <c r="W367" s="46"/>
      <c r="X367" s="46"/>
      <c r="Y367" s="46"/>
    </row>
    <row r="368" spans="1:25" ht="12.75">
      <c r="A368" s="12"/>
      <c r="B368" s="127"/>
      <c r="C368" s="128">
        <v>1</v>
      </c>
      <c r="D368" s="129"/>
      <c r="E368" s="99"/>
      <c r="F368" s="38" t="str">
        <f t="shared" si="10"/>
        <v> </v>
      </c>
      <c r="G368" s="51" t="str">
        <f t="shared" si="11"/>
        <v>/1</v>
      </c>
      <c r="H368" s="52"/>
      <c r="I368" s="53"/>
      <c r="J368" s="53"/>
      <c r="K368" s="54"/>
      <c r="L368" s="54"/>
      <c r="M368" s="54"/>
      <c r="N368" s="54"/>
      <c r="O368" s="54"/>
      <c r="P368" s="54"/>
      <c r="T368" s="4"/>
      <c r="U368" s="4"/>
      <c r="V368" s="4"/>
      <c r="W368" s="4"/>
      <c r="X368" s="4"/>
      <c r="Y368" s="4"/>
    </row>
    <row r="369" spans="1:25" s="45" customFormat="1" ht="12.75">
      <c r="A369" s="156"/>
      <c r="B369" s="58"/>
      <c r="C369" s="59">
        <v>1</v>
      </c>
      <c r="D369" s="126"/>
      <c r="E369" s="61"/>
      <c r="F369" s="62" t="str">
        <f t="shared" si="10"/>
        <v> </v>
      </c>
      <c r="G369" s="39" t="str">
        <f t="shared" si="11"/>
        <v>/1</v>
      </c>
      <c r="H369" s="40"/>
      <c r="I369" s="41"/>
      <c r="J369" s="41"/>
      <c r="K369" s="42"/>
      <c r="L369" s="42"/>
      <c r="M369" s="42"/>
      <c r="N369" s="42"/>
      <c r="O369" s="42"/>
      <c r="P369" s="42"/>
      <c r="Q369" s="43"/>
      <c r="R369" s="44"/>
      <c r="T369" s="46"/>
      <c r="U369" s="46"/>
      <c r="V369" s="46"/>
      <c r="W369" s="46"/>
      <c r="X369" s="46"/>
      <c r="Y369" s="46"/>
    </row>
    <row r="370" spans="1:25" ht="12.75">
      <c r="A370" s="12"/>
      <c r="B370" s="127"/>
      <c r="C370" s="128"/>
      <c r="D370" s="129"/>
      <c r="E370" s="99"/>
      <c r="F370" s="38" t="str">
        <f t="shared" si="10"/>
        <v> </v>
      </c>
      <c r="G370" s="51" t="str">
        <f t="shared" si="11"/>
        <v>/</v>
      </c>
      <c r="H370" s="52"/>
      <c r="I370" s="53"/>
      <c r="J370" s="53"/>
      <c r="K370" s="54"/>
      <c r="L370" s="54"/>
      <c r="M370" s="54"/>
      <c r="N370" s="54"/>
      <c r="O370" s="54"/>
      <c r="P370" s="54"/>
      <c r="T370" s="4"/>
      <c r="U370" s="4"/>
      <c r="V370" s="4"/>
      <c r="W370" s="4"/>
      <c r="X370" s="4"/>
      <c r="Y370" s="4"/>
    </row>
    <row r="371" spans="1:25" s="45" customFormat="1" ht="12.75">
      <c r="A371" s="156"/>
      <c r="B371" s="124"/>
      <c r="C371" s="125"/>
      <c r="D371" s="126"/>
      <c r="E371" s="61"/>
      <c r="F371" s="62" t="str">
        <f t="shared" si="10"/>
        <v> </v>
      </c>
      <c r="G371" s="39" t="str">
        <f t="shared" si="11"/>
        <v>/</v>
      </c>
      <c r="H371" s="40"/>
      <c r="I371" s="41"/>
      <c r="J371" s="41"/>
      <c r="K371" s="42"/>
      <c r="L371" s="42"/>
      <c r="M371" s="42"/>
      <c r="N371" s="42"/>
      <c r="O371" s="42"/>
      <c r="P371" s="42"/>
      <c r="Q371" s="43"/>
      <c r="R371" s="44"/>
      <c r="T371" s="46"/>
      <c r="U371" s="46"/>
      <c r="V371" s="46"/>
      <c r="W371" s="46"/>
      <c r="X371" s="46"/>
      <c r="Y371" s="46"/>
    </row>
    <row r="372" spans="1:25" ht="12.75">
      <c r="A372" s="12"/>
      <c r="B372" s="127"/>
      <c r="C372" s="128"/>
      <c r="D372" s="129"/>
      <c r="E372" s="99"/>
      <c r="F372" s="38" t="str">
        <f t="shared" si="10"/>
        <v> </v>
      </c>
      <c r="G372" s="51" t="str">
        <f t="shared" si="11"/>
        <v>/</v>
      </c>
      <c r="H372" s="52"/>
      <c r="I372" s="53"/>
      <c r="J372" s="53"/>
      <c r="K372" s="54"/>
      <c r="L372" s="54"/>
      <c r="M372" s="54"/>
      <c r="N372" s="54"/>
      <c r="O372" s="54"/>
      <c r="P372" s="54"/>
      <c r="T372" s="4"/>
      <c r="U372" s="4"/>
      <c r="V372" s="4"/>
      <c r="W372" s="4"/>
      <c r="X372" s="4"/>
      <c r="Y372" s="4"/>
    </row>
    <row r="373" spans="1:25" s="45" customFormat="1" ht="12.75">
      <c r="A373" s="156"/>
      <c r="B373" s="124"/>
      <c r="C373" s="125"/>
      <c r="D373" s="126"/>
      <c r="E373" s="61"/>
      <c r="F373" s="62" t="str">
        <f t="shared" si="10"/>
        <v> </v>
      </c>
      <c r="G373" s="39" t="str">
        <f t="shared" si="11"/>
        <v>/</v>
      </c>
      <c r="H373" s="40"/>
      <c r="I373" s="41"/>
      <c r="J373" s="41"/>
      <c r="K373" s="42"/>
      <c r="L373" s="42"/>
      <c r="M373" s="42"/>
      <c r="N373" s="42"/>
      <c r="O373" s="42"/>
      <c r="P373" s="42"/>
      <c r="Q373" s="43"/>
      <c r="R373" s="44"/>
      <c r="T373" s="46"/>
      <c r="U373" s="46"/>
      <c r="V373" s="46"/>
      <c r="W373" s="46"/>
      <c r="X373" s="46"/>
      <c r="Y373" s="46"/>
    </row>
    <row r="374" spans="1:25" ht="12.75">
      <c r="A374" s="12"/>
      <c r="B374" s="127"/>
      <c r="C374" s="128"/>
      <c r="D374" s="129"/>
      <c r="E374" s="99"/>
      <c r="F374" s="38" t="str">
        <f t="shared" si="10"/>
        <v> </v>
      </c>
      <c r="G374" s="51" t="str">
        <f t="shared" si="11"/>
        <v>/</v>
      </c>
      <c r="H374" s="52"/>
      <c r="I374" s="53"/>
      <c r="J374" s="53"/>
      <c r="K374" s="54"/>
      <c r="L374" s="54"/>
      <c r="M374" s="54"/>
      <c r="N374" s="54"/>
      <c r="O374" s="54"/>
      <c r="P374" s="54"/>
      <c r="T374" s="4"/>
      <c r="U374" s="4"/>
      <c r="V374" s="4"/>
      <c r="W374" s="4"/>
      <c r="X374" s="4"/>
      <c r="Y374" s="4"/>
    </row>
    <row r="375" spans="1:25" s="45" customFormat="1" ht="12.75">
      <c r="A375" s="156"/>
      <c r="B375" s="124"/>
      <c r="C375" s="125"/>
      <c r="D375" s="126"/>
      <c r="E375" s="61"/>
      <c r="F375" s="62" t="str">
        <f t="shared" si="10"/>
        <v> </v>
      </c>
      <c r="G375" s="39" t="str">
        <f t="shared" si="11"/>
        <v>/</v>
      </c>
      <c r="H375" s="40"/>
      <c r="I375" s="41"/>
      <c r="J375" s="41"/>
      <c r="K375" s="42"/>
      <c r="L375" s="42"/>
      <c r="M375" s="42"/>
      <c r="N375" s="42"/>
      <c r="O375" s="42"/>
      <c r="P375" s="42"/>
      <c r="Q375" s="43"/>
      <c r="R375" s="44"/>
      <c r="T375" s="46"/>
      <c r="U375" s="46"/>
      <c r="V375" s="46"/>
      <c r="W375" s="46"/>
      <c r="X375" s="46"/>
      <c r="Y375" s="46"/>
    </row>
    <row r="376" spans="1:25" ht="12.75">
      <c r="A376" s="12"/>
      <c r="B376" s="127"/>
      <c r="C376" s="128"/>
      <c r="D376" s="129"/>
      <c r="E376" s="99"/>
      <c r="F376" s="38" t="str">
        <f t="shared" si="10"/>
        <v> </v>
      </c>
      <c r="G376" s="51" t="str">
        <f t="shared" si="11"/>
        <v>/</v>
      </c>
      <c r="H376" s="52"/>
      <c r="I376" s="53"/>
      <c r="J376" s="53"/>
      <c r="K376" s="54"/>
      <c r="L376" s="54"/>
      <c r="M376" s="54"/>
      <c r="N376" s="54"/>
      <c r="O376" s="54"/>
      <c r="P376" s="54"/>
      <c r="T376" s="4"/>
      <c r="U376" s="4"/>
      <c r="V376" s="4"/>
      <c r="W376" s="4"/>
      <c r="X376" s="4"/>
      <c r="Y376" s="4"/>
    </row>
    <row r="377" spans="1:25" s="45" customFormat="1" ht="12.75">
      <c r="A377" s="156"/>
      <c r="B377" s="124"/>
      <c r="C377" s="125"/>
      <c r="D377" s="126"/>
      <c r="E377" s="61"/>
      <c r="F377" s="62" t="str">
        <f t="shared" si="10"/>
        <v> </v>
      </c>
      <c r="G377" s="39" t="str">
        <f t="shared" si="11"/>
        <v>/</v>
      </c>
      <c r="H377" s="40"/>
      <c r="I377" s="41"/>
      <c r="J377" s="41"/>
      <c r="K377" s="42"/>
      <c r="L377" s="42"/>
      <c r="M377" s="42"/>
      <c r="N377" s="42"/>
      <c r="O377" s="42"/>
      <c r="P377" s="42"/>
      <c r="Q377" s="43"/>
      <c r="R377" s="44"/>
      <c r="T377" s="46"/>
      <c r="U377" s="46"/>
      <c r="V377" s="46"/>
      <c r="W377" s="46"/>
      <c r="X377" s="46"/>
      <c r="Y377" s="46"/>
    </row>
    <row r="378" spans="1:25" ht="12.75">
      <c r="A378" s="12"/>
      <c r="B378" s="127"/>
      <c r="C378" s="128"/>
      <c r="D378" s="157"/>
      <c r="E378" s="99"/>
      <c r="F378" s="38" t="str">
        <f t="shared" si="10"/>
        <v> </v>
      </c>
      <c r="G378" s="51" t="str">
        <f t="shared" si="11"/>
        <v>/</v>
      </c>
      <c r="H378" s="52"/>
      <c r="I378" s="53"/>
      <c r="J378" s="53"/>
      <c r="K378" s="54"/>
      <c r="L378" s="54"/>
      <c r="M378" s="54"/>
      <c r="N378" s="54"/>
      <c r="O378" s="54"/>
      <c r="P378" s="54"/>
      <c r="T378" s="4"/>
      <c r="U378" s="4"/>
      <c r="V378" s="4"/>
      <c r="W378" s="4"/>
      <c r="X378" s="4"/>
      <c r="Y378" s="4"/>
    </row>
    <row r="379" spans="1:25" s="45" customFormat="1" ht="12.75">
      <c r="A379" s="156"/>
      <c r="B379" s="124"/>
      <c r="C379" s="125"/>
      <c r="D379" s="126"/>
      <c r="E379" s="61"/>
      <c r="F379" s="62" t="str">
        <f t="shared" si="10"/>
        <v> </v>
      </c>
      <c r="G379" s="39" t="str">
        <f t="shared" si="11"/>
        <v>/</v>
      </c>
      <c r="H379" s="40"/>
      <c r="I379" s="41"/>
      <c r="J379" s="41"/>
      <c r="K379" s="42"/>
      <c r="L379" s="42"/>
      <c r="M379" s="42"/>
      <c r="N379" s="42"/>
      <c r="O379" s="42"/>
      <c r="P379" s="42"/>
      <c r="Q379" s="43"/>
      <c r="R379" s="44"/>
      <c r="T379" s="46"/>
      <c r="U379" s="46"/>
      <c r="V379" s="46"/>
      <c r="W379" s="46"/>
      <c r="X379" s="46"/>
      <c r="Y379" s="46"/>
    </row>
    <row r="380" spans="1:25" ht="12.75">
      <c r="A380" s="12"/>
      <c r="B380" s="127"/>
      <c r="C380" s="128"/>
      <c r="D380" s="129"/>
      <c r="E380" s="99"/>
      <c r="F380" s="38" t="str">
        <f t="shared" si="10"/>
        <v> </v>
      </c>
      <c r="G380" s="51" t="str">
        <f t="shared" si="11"/>
        <v>/</v>
      </c>
      <c r="H380" s="52"/>
      <c r="I380" s="53"/>
      <c r="J380" s="53"/>
      <c r="K380" s="54"/>
      <c r="L380" s="54"/>
      <c r="M380" s="54"/>
      <c r="N380" s="54"/>
      <c r="O380" s="54"/>
      <c r="P380" s="54"/>
      <c r="T380" s="4"/>
      <c r="U380" s="4"/>
      <c r="V380" s="4"/>
      <c r="W380" s="4"/>
      <c r="X380" s="4"/>
      <c r="Y380" s="4"/>
    </row>
    <row r="381" spans="1:25" s="45" customFormat="1" ht="12.75">
      <c r="A381" s="156"/>
      <c r="B381" s="58"/>
      <c r="C381" s="59"/>
      <c r="D381" s="60"/>
      <c r="E381" s="61"/>
      <c r="F381" s="62" t="str">
        <f t="shared" si="10"/>
        <v> </v>
      </c>
      <c r="G381" s="39" t="str">
        <f t="shared" si="11"/>
        <v>/</v>
      </c>
      <c r="H381" s="40"/>
      <c r="I381" s="41"/>
      <c r="J381" s="41"/>
      <c r="K381" s="42"/>
      <c r="L381" s="42"/>
      <c r="M381" s="42"/>
      <c r="N381" s="42"/>
      <c r="O381" s="42"/>
      <c r="P381" s="42"/>
      <c r="Q381" s="43"/>
      <c r="R381" s="44"/>
      <c r="T381" s="46"/>
      <c r="U381" s="46"/>
      <c r="V381" s="46"/>
      <c r="W381" s="46"/>
      <c r="X381" s="46"/>
      <c r="Y381" s="46"/>
    </row>
    <row r="382" spans="1:25" ht="12.75">
      <c r="A382" s="12"/>
      <c r="B382" s="47"/>
      <c r="C382" s="48"/>
      <c r="D382" s="49"/>
      <c r="E382" s="50"/>
      <c r="F382" s="38" t="str">
        <f t="shared" si="10"/>
        <v> </v>
      </c>
      <c r="G382" s="51" t="str">
        <f t="shared" si="11"/>
        <v>/</v>
      </c>
      <c r="H382" s="52"/>
      <c r="I382" s="53"/>
      <c r="J382" s="53"/>
      <c r="K382" s="54"/>
      <c r="L382" s="54"/>
      <c r="M382" s="54"/>
      <c r="N382" s="54"/>
      <c r="O382" s="54"/>
      <c r="P382" s="54"/>
      <c r="T382" s="4"/>
      <c r="U382" s="4"/>
      <c r="V382" s="4"/>
      <c r="W382" s="4"/>
      <c r="X382" s="4"/>
      <c r="Y382" s="4"/>
    </row>
    <row r="383" spans="1:25" s="45" customFormat="1" ht="12.75">
      <c r="A383" s="156"/>
      <c r="B383" s="124"/>
      <c r="C383" s="125"/>
      <c r="D383" s="126"/>
      <c r="E383" s="61"/>
      <c r="F383" s="62" t="str">
        <f t="shared" si="10"/>
        <v> </v>
      </c>
      <c r="G383" s="39" t="str">
        <f t="shared" si="11"/>
        <v>/</v>
      </c>
      <c r="H383" s="40"/>
      <c r="I383" s="41"/>
      <c r="J383" s="41"/>
      <c r="K383" s="42"/>
      <c r="L383" s="42"/>
      <c r="M383" s="42"/>
      <c r="N383" s="42"/>
      <c r="O383" s="42"/>
      <c r="P383" s="42"/>
      <c r="Q383" s="43"/>
      <c r="R383" s="44"/>
      <c r="T383" s="46"/>
      <c r="U383" s="46"/>
      <c r="V383" s="46"/>
      <c r="W383" s="46"/>
      <c r="X383" s="46"/>
      <c r="Y383" s="46"/>
    </row>
    <row r="384" spans="1:25" ht="12.75">
      <c r="A384" s="12"/>
      <c r="B384" s="127"/>
      <c r="C384" s="128"/>
      <c r="D384" s="129"/>
      <c r="E384" s="99"/>
      <c r="F384" s="38" t="str">
        <f t="shared" si="10"/>
        <v> </v>
      </c>
      <c r="G384" s="51" t="str">
        <f t="shared" si="11"/>
        <v>/</v>
      </c>
      <c r="H384" s="52"/>
      <c r="I384" s="53"/>
      <c r="J384" s="53"/>
      <c r="K384" s="54"/>
      <c r="L384" s="54"/>
      <c r="M384" s="54"/>
      <c r="N384" s="54"/>
      <c r="O384" s="54"/>
      <c r="P384" s="54"/>
      <c r="T384" s="4"/>
      <c r="U384" s="4"/>
      <c r="V384" s="4"/>
      <c r="W384" s="4"/>
      <c r="X384" s="4"/>
      <c r="Y384" s="4"/>
    </row>
    <row r="385" spans="1:25" s="45" customFormat="1" ht="12.75">
      <c r="A385" s="156"/>
      <c r="B385" s="124"/>
      <c r="C385" s="125"/>
      <c r="D385" s="126"/>
      <c r="E385" s="61"/>
      <c r="F385" s="62" t="str">
        <f t="shared" si="10"/>
        <v> </v>
      </c>
      <c r="G385" s="39" t="str">
        <f t="shared" si="11"/>
        <v>/</v>
      </c>
      <c r="H385" s="40"/>
      <c r="I385" s="41"/>
      <c r="J385" s="41"/>
      <c r="K385" s="42"/>
      <c r="L385" s="42"/>
      <c r="M385" s="42"/>
      <c r="N385" s="42"/>
      <c r="O385" s="42"/>
      <c r="P385" s="42"/>
      <c r="Q385" s="43"/>
      <c r="R385" s="44"/>
      <c r="T385" s="46"/>
      <c r="U385" s="46"/>
      <c r="V385" s="46"/>
      <c r="W385" s="46"/>
      <c r="X385" s="46"/>
      <c r="Y385" s="46"/>
    </row>
    <row r="386" spans="1:25" ht="12.75">
      <c r="A386" s="12"/>
      <c r="B386" s="158"/>
      <c r="C386" s="159"/>
      <c r="D386" s="160"/>
      <c r="E386" s="161"/>
      <c r="F386" s="38" t="str">
        <f t="shared" si="10"/>
        <v> </v>
      </c>
      <c r="G386" s="51" t="str">
        <f t="shared" si="11"/>
        <v>/</v>
      </c>
      <c r="H386" s="52"/>
      <c r="I386" s="53"/>
      <c r="J386" s="53"/>
      <c r="K386" s="54"/>
      <c r="L386" s="54"/>
      <c r="M386" s="54"/>
      <c r="N386" s="54"/>
      <c r="O386" s="54"/>
      <c r="P386" s="54"/>
      <c r="T386" s="4"/>
      <c r="U386" s="4"/>
      <c r="V386" s="4"/>
      <c r="W386" s="4"/>
      <c r="X386" s="4"/>
      <c r="Y386" s="4"/>
    </row>
    <row r="387" spans="1:25" s="45" customFormat="1" ht="12.75">
      <c r="A387" s="156"/>
      <c r="B387" s="162"/>
      <c r="C387" s="163"/>
      <c r="D387" s="164"/>
      <c r="E387" s="165"/>
      <c r="F387" s="62" t="str">
        <f t="shared" si="10"/>
        <v> </v>
      </c>
      <c r="G387" s="39" t="str">
        <f t="shared" si="11"/>
        <v>/</v>
      </c>
      <c r="H387" s="40"/>
      <c r="I387" s="41"/>
      <c r="J387" s="41"/>
      <c r="K387" s="42"/>
      <c r="L387" s="42"/>
      <c r="M387" s="42"/>
      <c r="N387" s="42"/>
      <c r="O387" s="42"/>
      <c r="P387" s="42"/>
      <c r="Q387" s="43"/>
      <c r="R387" s="44"/>
      <c r="T387" s="46"/>
      <c r="U387" s="46"/>
      <c r="V387" s="46"/>
      <c r="W387" s="46"/>
      <c r="X387" s="46"/>
      <c r="Y387" s="46"/>
    </row>
    <row r="388" spans="1:25" ht="12.75">
      <c r="A388" s="12"/>
      <c r="B388" s="158"/>
      <c r="C388" s="159"/>
      <c r="D388" s="160"/>
      <c r="E388" s="161"/>
      <c r="F388" s="38" t="str">
        <f t="shared" si="10"/>
        <v> </v>
      </c>
      <c r="G388" s="51" t="str">
        <f t="shared" si="11"/>
        <v>/</v>
      </c>
      <c r="H388" s="52"/>
      <c r="I388" s="53"/>
      <c r="J388" s="53"/>
      <c r="K388" s="54"/>
      <c r="L388" s="54"/>
      <c r="M388" s="54"/>
      <c r="N388" s="54"/>
      <c r="O388" s="54"/>
      <c r="P388" s="54"/>
      <c r="T388" s="4"/>
      <c r="U388" s="4"/>
      <c r="V388" s="4"/>
      <c r="W388" s="4"/>
      <c r="X388" s="4"/>
      <c r="Y388" s="4"/>
    </row>
    <row r="389" spans="1:25" s="45" customFormat="1" ht="12.75">
      <c r="A389" s="156"/>
      <c r="B389" s="162"/>
      <c r="C389" s="163"/>
      <c r="D389" s="164"/>
      <c r="E389" s="165"/>
      <c r="F389" s="62" t="str">
        <f aca="true" t="shared" si="12" ref="F389:F411">CONCATENATE(D389," ",E389)</f>
        <v> </v>
      </c>
      <c r="G389" s="39" t="str">
        <f aca="true" t="shared" si="13" ref="G389:G411">CONCATENATE(B389,"/",C389)</f>
        <v>/</v>
      </c>
      <c r="H389" s="40"/>
      <c r="I389" s="41"/>
      <c r="J389" s="41"/>
      <c r="K389" s="42"/>
      <c r="L389" s="42"/>
      <c r="M389" s="42"/>
      <c r="N389" s="42"/>
      <c r="O389" s="42"/>
      <c r="P389" s="42"/>
      <c r="Q389" s="43"/>
      <c r="R389" s="44"/>
      <c r="T389" s="46"/>
      <c r="U389" s="46"/>
      <c r="V389" s="46"/>
      <c r="W389" s="46"/>
      <c r="X389" s="46"/>
      <c r="Y389" s="46"/>
    </row>
    <row r="390" spans="1:25" ht="12.75">
      <c r="A390" s="12"/>
      <c r="B390" s="158"/>
      <c r="C390" s="159"/>
      <c r="D390" s="160"/>
      <c r="E390" s="161"/>
      <c r="F390" s="38" t="str">
        <f t="shared" si="12"/>
        <v> </v>
      </c>
      <c r="G390" s="51" t="str">
        <f t="shared" si="13"/>
        <v>/</v>
      </c>
      <c r="H390" s="52"/>
      <c r="I390" s="53"/>
      <c r="J390" s="53"/>
      <c r="K390" s="54"/>
      <c r="L390" s="54"/>
      <c r="M390" s="54"/>
      <c r="N390" s="54"/>
      <c r="O390" s="54"/>
      <c r="P390" s="54"/>
      <c r="T390" s="4"/>
      <c r="U390" s="4"/>
      <c r="V390" s="4"/>
      <c r="W390" s="4"/>
      <c r="X390" s="4"/>
      <c r="Y390" s="4"/>
    </row>
    <row r="391" spans="1:25" s="45" customFormat="1" ht="12.75">
      <c r="A391" s="156"/>
      <c r="B391" s="162"/>
      <c r="C391" s="163"/>
      <c r="D391" s="164"/>
      <c r="E391" s="165"/>
      <c r="F391" s="62" t="str">
        <f t="shared" si="12"/>
        <v> </v>
      </c>
      <c r="G391" s="39" t="str">
        <f t="shared" si="13"/>
        <v>/</v>
      </c>
      <c r="H391" s="40"/>
      <c r="I391" s="41"/>
      <c r="J391" s="41"/>
      <c r="K391" s="42"/>
      <c r="L391" s="42"/>
      <c r="M391" s="42"/>
      <c r="N391" s="42"/>
      <c r="O391" s="42"/>
      <c r="P391" s="42"/>
      <c r="Q391" s="43"/>
      <c r="R391" s="44"/>
      <c r="T391" s="46"/>
      <c r="U391" s="46"/>
      <c r="V391" s="46"/>
      <c r="W391" s="46"/>
      <c r="X391" s="46"/>
      <c r="Y391" s="46"/>
    </row>
    <row r="392" spans="1:25" ht="12.75">
      <c r="A392" s="12"/>
      <c r="B392" s="158"/>
      <c r="C392" s="159"/>
      <c r="D392" s="160"/>
      <c r="E392" s="161"/>
      <c r="F392" s="38" t="str">
        <f t="shared" si="12"/>
        <v> </v>
      </c>
      <c r="G392" s="51" t="str">
        <f t="shared" si="13"/>
        <v>/</v>
      </c>
      <c r="H392" s="52"/>
      <c r="I392" s="53"/>
      <c r="J392" s="53"/>
      <c r="K392" s="54"/>
      <c r="L392" s="54"/>
      <c r="M392" s="54"/>
      <c r="N392" s="54"/>
      <c r="O392" s="54"/>
      <c r="P392" s="54"/>
      <c r="T392" s="4"/>
      <c r="U392" s="4"/>
      <c r="V392" s="4"/>
      <c r="W392" s="4"/>
      <c r="X392" s="4"/>
      <c r="Y392" s="4"/>
    </row>
    <row r="393" spans="1:25" s="45" customFormat="1" ht="12.75">
      <c r="A393" s="156"/>
      <c r="B393" s="162"/>
      <c r="C393" s="163"/>
      <c r="D393" s="164"/>
      <c r="E393" s="165"/>
      <c r="F393" s="62" t="str">
        <f t="shared" si="12"/>
        <v> </v>
      </c>
      <c r="G393" s="39" t="str">
        <f t="shared" si="13"/>
        <v>/</v>
      </c>
      <c r="H393" s="40"/>
      <c r="I393" s="41"/>
      <c r="J393" s="41"/>
      <c r="K393" s="42"/>
      <c r="L393" s="42"/>
      <c r="M393" s="42"/>
      <c r="N393" s="42"/>
      <c r="O393" s="42"/>
      <c r="P393" s="42"/>
      <c r="Q393" s="43"/>
      <c r="R393" s="44"/>
      <c r="T393" s="46"/>
      <c r="U393" s="46"/>
      <c r="V393" s="46"/>
      <c r="W393" s="46"/>
      <c r="X393" s="46"/>
      <c r="Y393" s="46"/>
    </row>
    <row r="394" spans="1:25" ht="12.75">
      <c r="A394" s="12"/>
      <c r="B394" s="158"/>
      <c r="C394" s="159"/>
      <c r="D394" s="160"/>
      <c r="E394" s="161"/>
      <c r="F394" s="38" t="str">
        <f t="shared" si="12"/>
        <v> </v>
      </c>
      <c r="G394" s="51" t="str">
        <f t="shared" si="13"/>
        <v>/</v>
      </c>
      <c r="H394" s="52"/>
      <c r="I394" s="53"/>
      <c r="J394" s="53"/>
      <c r="K394" s="54"/>
      <c r="L394" s="54"/>
      <c r="M394" s="54"/>
      <c r="N394" s="54"/>
      <c r="O394" s="54"/>
      <c r="P394" s="54"/>
      <c r="T394" s="4"/>
      <c r="U394" s="4"/>
      <c r="V394" s="4"/>
      <c r="W394" s="4"/>
      <c r="X394" s="4"/>
      <c r="Y394" s="4"/>
    </row>
    <row r="395" spans="1:25" s="45" customFormat="1" ht="12.75">
      <c r="A395" s="156"/>
      <c r="B395" s="162"/>
      <c r="C395" s="163"/>
      <c r="D395" s="164"/>
      <c r="E395" s="165"/>
      <c r="F395" s="62" t="str">
        <f t="shared" si="12"/>
        <v> </v>
      </c>
      <c r="G395" s="39" t="str">
        <f t="shared" si="13"/>
        <v>/</v>
      </c>
      <c r="H395" s="40"/>
      <c r="I395" s="41"/>
      <c r="J395" s="41"/>
      <c r="K395" s="42"/>
      <c r="L395" s="42"/>
      <c r="M395" s="42"/>
      <c r="N395" s="42"/>
      <c r="O395" s="42"/>
      <c r="P395" s="42"/>
      <c r="Q395" s="43"/>
      <c r="R395" s="44"/>
      <c r="T395" s="46"/>
      <c r="U395" s="46"/>
      <c r="V395" s="46"/>
      <c r="W395" s="46"/>
      <c r="X395" s="46"/>
      <c r="Y395" s="46"/>
    </row>
    <row r="396" spans="1:25" ht="12.75">
      <c r="A396" s="12"/>
      <c r="B396" s="158"/>
      <c r="C396" s="159"/>
      <c r="D396" s="160"/>
      <c r="E396" s="161"/>
      <c r="F396" s="38" t="str">
        <f t="shared" si="12"/>
        <v> </v>
      </c>
      <c r="G396" s="51" t="str">
        <f t="shared" si="13"/>
        <v>/</v>
      </c>
      <c r="H396" s="52"/>
      <c r="I396" s="53"/>
      <c r="J396" s="53"/>
      <c r="K396" s="54"/>
      <c r="L396" s="54"/>
      <c r="M396" s="54"/>
      <c r="N396" s="54"/>
      <c r="O396" s="54"/>
      <c r="P396" s="54"/>
      <c r="T396" s="4"/>
      <c r="U396" s="4"/>
      <c r="V396" s="4"/>
      <c r="W396" s="4"/>
      <c r="X396" s="4"/>
      <c r="Y396" s="4"/>
    </row>
    <row r="397" spans="1:25" s="45" customFormat="1" ht="12.75">
      <c r="A397" s="156"/>
      <c r="B397" s="162"/>
      <c r="C397" s="163"/>
      <c r="D397" s="164"/>
      <c r="E397" s="165"/>
      <c r="F397" s="62" t="str">
        <f t="shared" si="12"/>
        <v> </v>
      </c>
      <c r="G397" s="39" t="str">
        <f t="shared" si="13"/>
        <v>/</v>
      </c>
      <c r="H397" s="40"/>
      <c r="I397" s="41"/>
      <c r="J397" s="41"/>
      <c r="K397" s="42"/>
      <c r="L397" s="42"/>
      <c r="M397" s="42"/>
      <c r="N397" s="42"/>
      <c r="O397" s="42"/>
      <c r="P397" s="42"/>
      <c r="Q397" s="43"/>
      <c r="R397" s="44"/>
      <c r="T397" s="46"/>
      <c r="U397" s="46"/>
      <c r="V397" s="46"/>
      <c r="W397" s="46"/>
      <c r="X397" s="46"/>
      <c r="Y397" s="46"/>
    </row>
    <row r="398" spans="1:25" ht="12.75">
      <c r="A398" s="12"/>
      <c r="B398" s="158"/>
      <c r="C398" s="159"/>
      <c r="D398" s="160"/>
      <c r="E398" s="161"/>
      <c r="F398" s="38" t="str">
        <f t="shared" si="12"/>
        <v> </v>
      </c>
      <c r="G398" s="51" t="str">
        <f t="shared" si="13"/>
        <v>/</v>
      </c>
      <c r="H398" s="52"/>
      <c r="I398" s="53"/>
      <c r="J398" s="53"/>
      <c r="K398" s="54"/>
      <c r="L398" s="54"/>
      <c r="M398" s="54"/>
      <c r="N398" s="54"/>
      <c r="O398" s="54"/>
      <c r="P398" s="54"/>
      <c r="T398" s="4"/>
      <c r="U398" s="4"/>
      <c r="V398" s="4"/>
      <c r="W398" s="4"/>
      <c r="X398" s="4"/>
      <c r="Y398" s="4"/>
    </row>
    <row r="399" spans="1:25" s="45" customFormat="1" ht="12.75">
      <c r="A399" s="156"/>
      <c r="B399" s="162"/>
      <c r="C399" s="163"/>
      <c r="D399" s="164"/>
      <c r="E399" s="165"/>
      <c r="F399" s="62" t="str">
        <f t="shared" si="12"/>
        <v> </v>
      </c>
      <c r="G399" s="39" t="str">
        <f t="shared" si="13"/>
        <v>/</v>
      </c>
      <c r="H399" s="40"/>
      <c r="I399" s="41"/>
      <c r="J399" s="41"/>
      <c r="K399" s="42"/>
      <c r="L399" s="42"/>
      <c r="M399" s="42"/>
      <c r="N399" s="42"/>
      <c r="O399" s="42"/>
      <c r="P399" s="42"/>
      <c r="Q399" s="43"/>
      <c r="R399" s="44"/>
      <c r="T399" s="46"/>
      <c r="U399" s="46"/>
      <c r="V399" s="46"/>
      <c r="W399" s="46"/>
      <c r="X399" s="46"/>
      <c r="Y399" s="46"/>
    </row>
    <row r="400" spans="1:25" ht="12.75">
      <c r="A400" s="12"/>
      <c r="B400" s="158"/>
      <c r="C400" s="159"/>
      <c r="D400" s="160"/>
      <c r="E400" s="161"/>
      <c r="F400" s="38" t="str">
        <f t="shared" si="12"/>
        <v> </v>
      </c>
      <c r="G400" s="51" t="str">
        <f t="shared" si="13"/>
        <v>/</v>
      </c>
      <c r="H400" s="52"/>
      <c r="I400" s="53"/>
      <c r="J400" s="53"/>
      <c r="K400" s="54"/>
      <c r="L400" s="54"/>
      <c r="M400" s="54"/>
      <c r="N400" s="54"/>
      <c r="O400" s="54"/>
      <c r="P400" s="54"/>
      <c r="T400" s="4"/>
      <c r="U400" s="4"/>
      <c r="V400" s="4"/>
      <c r="W400" s="4"/>
      <c r="X400" s="4"/>
      <c r="Y400" s="4"/>
    </row>
    <row r="401" spans="1:25" s="45" customFormat="1" ht="12.75">
      <c r="A401" s="156"/>
      <c r="B401" s="162"/>
      <c r="C401" s="163"/>
      <c r="D401" s="164"/>
      <c r="E401" s="165"/>
      <c r="F401" s="62" t="str">
        <f t="shared" si="12"/>
        <v> </v>
      </c>
      <c r="G401" s="39" t="str">
        <f t="shared" si="13"/>
        <v>/</v>
      </c>
      <c r="H401" s="40"/>
      <c r="I401" s="41"/>
      <c r="J401" s="41"/>
      <c r="K401" s="42"/>
      <c r="L401" s="42"/>
      <c r="M401" s="42"/>
      <c r="N401" s="42"/>
      <c r="O401" s="42"/>
      <c r="P401" s="42"/>
      <c r="Q401" s="43"/>
      <c r="R401" s="44"/>
      <c r="T401" s="46"/>
      <c r="U401" s="46"/>
      <c r="V401" s="46"/>
      <c r="W401" s="46"/>
      <c r="X401" s="46"/>
      <c r="Y401" s="46"/>
    </row>
    <row r="402" spans="1:25" ht="12.75">
      <c r="A402" s="12"/>
      <c r="B402" s="158"/>
      <c r="C402" s="159"/>
      <c r="D402" s="160"/>
      <c r="E402" s="161"/>
      <c r="F402" s="38" t="str">
        <f t="shared" si="12"/>
        <v> </v>
      </c>
      <c r="G402" s="51" t="str">
        <f t="shared" si="13"/>
        <v>/</v>
      </c>
      <c r="H402" s="52"/>
      <c r="I402" s="53"/>
      <c r="J402" s="53"/>
      <c r="K402" s="54"/>
      <c r="L402" s="54"/>
      <c r="M402" s="54"/>
      <c r="N402" s="54"/>
      <c r="O402" s="54"/>
      <c r="P402" s="54"/>
      <c r="T402" s="4"/>
      <c r="U402" s="4"/>
      <c r="V402" s="4"/>
      <c r="W402" s="4"/>
      <c r="X402" s="4"/>
      <c r="Y402" s="4"/>
    </row>
    <row r="403" spans="1:25" s="45" customFormat="1" ht="12.75">
      <c r="A403" s="156"/>
      <c r="B403" s="162"/>
      <c r="C403" s="163"/>
      <c r="D403" s="164"/>
      <c r="E403" s="165"/>
      <c r="F403" s="62" t="str">
        <f t="shared" si="12"/>
        <v> </v>
      </c>
      <c r="G403" s="39" t="str">
        <f t="shared" si="13"/>
        <v>/</v>
      </c>
      <c r="H403" s="40"/>
      <c r="I403" s="41"/>
      <c r="J403" s="41"/>
      <c r="K403" s="42"/>
      <c r="L403" s="42"/>
      <c r="M403" s="42"/>
      <c r="N403" s="42"/>
      <c r="O403" s="42"/>
      <c r="P403" s="42"/>
      <c r="Q403" s="43"/>
      <c r="R403" s="44"/>
      <c r="T403" s="46"/>
      <c r="U403" s="46"/>
      <c r="V403" s="46"/>
      <c r="W403" s="46"/>
      <c r="X403" s="46"/>
      <c r="Y403" s="46"/>
    </row>
    <row r="404" spans="1:25" ht="12.75">
      <c r="A404" s="12"/>
      <c r="B404" s="158"/>
      <c r="C404" s="159"/>
      <c r="D404" s="160"/>
      <c r="E404" s="161"/>
      <c r="F404" s="38" t="str">
        <f t="shared" si="12"/>
        <v> </v>
      </c>
      <c r="G404" s="51" t="str">
        <f t="shared" si="13"/>
        <v>/</v>
      </c>
      <c r="H404" s="52"/>
      <c r="I404" s="53"/>
      <c r="J404" s="53"/>
      <c r="K404" s="54"/>
      <c r="L404" s="54"/>
      <c r="M404" s="54"/>
      <c r="N404" s="54"/>
      <c r="O404" s="54"/>
      <c r="P404" s="54"/>
      <c r="T404" s="4"/>
      <c r="U404" s="4"/>
      <c r="V404" s="4"/>
      <c r="W404" s="4"/>
      <c r="X404" s="4"/>
      <c r="Y404" s="4"/>
    </row>
    <row r="405" spans="1:25" s="45" customFormat="1" ht="12.75">
      <c r="A405" s="156"/>
      <c r="B405" s="162"/>
      <c r="C405" s="163"/>
      <c r="D405" s="164"/>
      <c r="E405" s="165"/>
      <c r="F405" s="62" t="str">
        <f t="shared" si="12"/>
        <v> </v>
      </c>
      <c r="G405" s="39" t="str">
        <f t="shared" si="13"/>
        <v>/</v>
      </c>
      <c r="H405" s="40"/>
      <c r="I405" s="41"/>
      <c r="J405" s="41"/>
      <c r="K405" s="42"/>
      <c r="L405" s="42"/>
      <c r="M405" s="42"/>
      <c r="N405" s="42"/>
      <c r="O405" s="42"/>
      <c r="P405" s="42"/>
      <c r="Q405" s="43"/>
      <c r="R405" s="44"/>
      <c r="T405" s="46"/>
      <c r="U405" s="46"/>
      <c r="V405" s="46"/>
      <c r="W405" s="46"/>
      <c r="X405" s="46"/>
      <c r="Y405" s="46"/>
    </row>
    <row r="406" spans="1:25" ht="12.75">
      <c r="A406" s="12"/>
      <c r="B406" s="158"/>
      <c r="C406" s="159"/>
      <c r="D406" s="160"/>
      <c r="E406" s="161"/>
      <c r="F406" s="38" t="str">
        <f t="shared" si="12"/>
        <v> </v>
      </c>
      <c r="G406" s="51" t="str">
        <f t="shared" si="13"/>
        <v>/</v>
      </c>
      <c r="H406" s="52"/>
      <c r="I406" s="53"/>
      <c r="J406" s="53"/>
      <c r="K406" s="54"/>
      <c r="L406" s="54"/>
      <c r="M406" s="54"/>
      <c r="N406" s="54"/>
      <c r="O406" s="54"/>
      <c r="P406" s="54"/>
      <c r="T406" s="4"/>
      <c r="U406" s="4"/>
      <c r="V406" s="4"/>
      <c r="W406" s="4"/>
      <c r="X406" s="4"/>
      <c r="Y406" s="4"/>
    </row>
    <row r="407" spans="1:25" s="45" customFormat="1" ht="12.75">
      <c r="A407" s="156"/>
      <c r="B407" s="162"/>
      <c r="C407" s="163"/>
      <c r="D407" s="164"/>
      <c r="E407" s="165"/>
      <c r="F407" s="62" t="str">
        <f t="shared" si="12"/>
        <v> </v>
      </c>
      <c r="G407" s="39" t="str">
        <f t="shared" si="13"/>
        <v>/</v>
      </c>
      <c r="H407" s="40"/>
      <c r="I407" s="41"/>
      <c r="J407" s="41"/>
      <c r="K407" s="42"/>
      <c r="L407" s="42"/>
      <c r="M407" s="42"/>
      <c r="N407" s="42"/>
      <c r="O407" s="42"/>
      <c r="P407" s="42"/>
      <c r="Q407" s="43"/>
      <c r="R407" s="44"/>
      <c r="T407" s="46"/>
      <c r="U407" s="46"/>
      <c r="V407" s="46"/>
      <c r="W407" s="46"/>
      <c r="X407" s="46"/>
      <c r="Y407" s="46"/>
    </row>
    <row r="408" spans="1:25" ht="12.75">
      <c r="A408" s="12"/>
      <c r="B408" s="158"/>
      <c r="C408" s="159"/>
      <c r="D408" s="160"/>
      <c r="E408" s="161"/>
      <c r="F408" s="38" t="str">
        <f t="shared" si="12"/>
        <v> </v>
      </c>
      <c r="G408" s="51" t="str">
        <f t="shared" si="13"/>
        <v>/</v>
      </c>
      <c r="H408" s="52"/>
      <c r="I408" s="53"/>
      <c r="J408" s="53"/>
      <c r="K408" s="54"/>
      <c r="L408" s="54"/>
      <c r="M408" s="54"/>
      <c r="N408" s="54"/>
      <c r="O408" s="54"/>
      <c r="P408" s="54"/>
      <c r="T408" s="4"/>
      <c r="U408" s="4"/>
      <c r="V408" s="4"/>
      <c r="W408" s="4"/>
      <c r="X408" s="4"/>
      <c r="Y408" s="4"/>
    </row>
    <row r="409" spans="1:25" s="45" customFormat="1" ht="12.75">
      <c r="A409" s="156"/>
      <c r="B409" s="162"/>
      <c r="C409" s="163"/>
      <c r="D409" s="164"/>
      <c r="E409" s="165"/>
      <c r="F409" s="62" t="str">
        <f t="shared" si="12"/>
        <v> </v>
      </c>
      <c r="G409" s="39" t="str">
        <f t="shared" si="13"/>
        <v>/</v>
      </c>
      <c r="H409" s="40"/>
      <c r="I409" s="41"/>
      <c r="J409" s="41"/>
      <c r="K409" s="42"/>
      <c r="L409" s="42"/>
      <c r="M409" s="42"/>
      <c r="N409" s="42"/>
      <c r="O409" s="42"/>
      <c r="P409" s="42"/>
      <c r="Q409" s="43"/>
      <c r="R409" s="44"/>
      <c r="T409" s="46"/>
      <c r="U409" s="46"/>
      <c r="V409" s="46"/>
      <c r="W409" s="46"/>
      <c r="X409" s="46"/>
      <c r="Y409" s="46"/>
    </row>
    <row r="410" spans="1:25" ht="12.75">
      <c r="A410" s="12"/>
      <c r="B410" s="158"/>
      <c r="C410" s="159"/>
      <c r="D410" s="160"/>
      <c r="E410" s="161"/>
      <c r="F410" s="38" t="str">
        <f t="shared" si="12"/>
        <v> </v>
      </c>
      <c r="G410" s="51" t="str">
        <f t="shared" si="13"/>
        <v>/</v>
      </c>
      <c r="H410" s="52"/>
      <c r="I410" s="53"/>
      <c r="J410" s="53"/>
      <c r="K410" s="54"/>
      <c r="L410" s="54"/>
      <c r="M410" s="54"/>
      <c r="N410" s="54"/>
      <c r="O410" s="54"/>
      <c r="P410" s="54"/>
      <c r="T410" s="4"/>
      <c r="U410" s="4"/>
      <c r="V410" s="4"/>
      <c r="W410" s="4"/>
      <c r="X410" s="4"/>
      <c r="Y410" s="4"/>
    </row>
    <row r="411" spans="1:25" s="45" customFormat="1" ht="12.75">
      <c r="A411" s="156"/>
      <c r="B411" s="162"/>
      <c r="C411" s="163"/>
      <c r="D411" s="164"/>
      <c r="E411" s="165"/>
      <c r="F411" s="62" t="str">
        <f t="shared" si="12"/>
        <v> </v>
      </c>
      <c r="G411" s="39" t="str">
        <f t="shared" si="13"/>
        <v>/</v>
      </c>
      <c r="H411" s="40"/>
      <c r="I411" s="41"/>
      <c r="J411" s="41"/>
      <c r="K411" s="42"/>
      <c r="L411" s="42"/>
      <c r="M411" s="42"/>
      <c r="N411" s="42"/>
      <c r="O411" s="42"/>
      <c r="P411" s="42"/>
      <c r="Q411" s="43"/>
      <c r="R411" s="44"/>
      <c r="T411" s="46"/>
      <c r="U411" s="46"/>
      <c r="V411" s="46"/>
      <c r="W411" s="46"/>
      <c r="X411" s="46"/>
      <c r="Y411" s="46"/>
    </row>
    <row r="412" spans="1:23" ht="12.75">
      <c r="A412" s="12"/>
      <c r="B412" s="158"/>
      <c r="C412" s="159"/>
      <c r="D412" s="160"/>
      <c r="E412" s="161"/>
      <c r="F412" s="166"/>
      <c r="G412" s="167"/>
      <c r="H412" s="168"/>
      <c r="I412" s="169"/>
      <c r="J412" s="169"/>
      <c r="K412" s="54"/>
      <c r="L412" s="54"/>
      <c r="M412" s="54"/>
      <c r="N412" s="54"/>
      <c r="O412" s="54"/>
      <c r="P412" s="54"/>
      <c r="T412" s="4"/>
      <c r="U412" s="4"/>
      <c r="V412" s="4"/>
      <c r="W412" s="4"/>
    </row>
    <row r="413" spans="1:23" ht="12.75">
      <c r="A413" s="12"/>
      <c r="B413" s="158"/>
      <c r="C413" s="159"/>
      <c r="D413" s="160"/>
      <c r="E413" s="161"/>
      <c r="F413" s="166"/>
      <c r="G413" s="167"/>
      <c r="H413" s="168"/>
      <c r="I413" s="169"/>
      <c r="J413" s="169"/>
      <c r="K413" s="54"/>
      <c r="L413" s="54"/>
      <c r="M413" s="54"/>
      <c r="N413" s="54"/>
      <c r="O413" s="54"/>
      <c r="P413" s="54"/>
      <c r="T413" s="4"/>
      <c r="U413" s="4"/>
      <c r="V413" s="4"/>
      <c r="W413" s="4"/>
    </row>
    <row r="414" spans="1:23" ht="12.75">
      <c r="A414" s="12"/>
      <c r="B414" s="158"/>
      <c r="C414" s="159"/>
      <c r="D414" s="160"/>
      <c r="E414" s="161"/>
      <c r="F414" s="166"/>
      <c r="G414" s="167"/>
      <c r="H414" s="168"/>
      <c r="I414" s="169"/>
      <c r="J414" s="169"/>
      <c r="K414" s="54"/>
      <c r="L414" s="54"/>
      <c r="M414" s="54"/>
      <c r="N414" s="54"/>
      <c r="O414" s="54"/>
      <c r="P414" s="54"/>
      <c r="T414" s="4"/>
      <c r="U414" s="4"/>
      <c r="V414" s="4"/>
      <c r="W414" s="4"/>
    </row>
    <row r="415" spans="1:23" ht="12.75">
      <c r="A415" s="12"/>
      <c r="B415" s="158"/>
      <c r="C415" s="159"/>
      <c r="D415" s="160"/>
      <c r="E415" s="161"/>
      <c r="F415" s="166"/>
      <c r="G415" s="167"/>
      <c r="H415" s="168"/>
      <c r="I415" s="169"/>
      <c r="J415" s="169"/>
      <c r="K415" s="54"/>
      <c r="L415" s="54"/>
      <c r="M415" s="54"/>
      <c r="N415" s="54"/>
      <c r="O415" s="54"/>
      <c r="P415" s="54"/>
      <c r="T415" s="4"/>
      <c r="U415" s="4"/>
      <c r="V415" s="4"/>
      <c r="W415" s="4"/>
    </row>
    <row r="416" spans="1:23" ht="12.75">
      <c r="A416" s="12"/>
      <c r="B416" s="158"/>
      <c r="C416" s="159"/>
      <c r="D416" s="160"/>
      <c r="E416" s="161"/>
      <c r="F416" s="166"/>
      <c r="G416" s="167"/>
      <c r="H416" s="168"/>
      <c r="I416" s="169"/>
      <c r="J416" s="169"/>
      <c r="K416" s="54"/>
      <c r="L416" s="54"/>
      <c r="M416" s="54"/>
      <c r="N416" s="54"/>
      <c r="O416" s="54"/>
      <c r="P416" s="54"/>
      <c r="T416" s="4"/>
      <c r="U416" s="4"/>
      <c r="V416" s="4"/>
      <c r="W416" s="4"/>
    </row>
    <row r="417" spans="1:23" ht="12.75">
      <c r="A417" s="12"/>
      <c r="B417" s="158"/>
      <c r="C417" s="159"/>
      <c r="D417" s="160"/>
      <c r="E417" s="161"/>
      <c r="F417" s="166"/>
      <c r="G417" s="167"/>
      <c r="H417" s="168"/>
      <c r="I417" s="169"/>
      <c r="J417" s="169"/>
      <c r="K417" s="54"/>
      <c r="L417" s="54"/>
      <c r="M417" s="54"/>
      <c r="N417" s="54"/>
      <c r="O417" s="54"/>
      <c r="P417" s="54"/>
      <c r="T417" s="4"/>
      <c r="U417" s="4"/>
      <c r="V417" s="4"/>
      <c r="W417" s="4"/>
    </row>
    <row r="418" spans="1:23" ht="12.75">
      <c r="A418" s="12"/>
      <c r="B418" s="158"/>
      <c r="C418" s="159"/>
      <c r="D418" s="160"/>
      <c r="E418" s="161"/>
      <c r="F418" s="166"/>
      <c r="G418" s="167"/>
      <c r="H418" s="168"/>
      <c r="I418" s="169"/>
      <c r="J418" s="169"/>
      <c r="K418" s="54"/>
      <c r="L418" s="54"/>
      <c r="M418" s="54"/>
      <c r="N418" s="54"/>
      <c r="O418" s="54"/>
      <c r="P418" s="54"/>
      <c r="T418" s="4"/>
      <c r="U418" s="4"/>
      <c r="V418" s="4"/>
      <c r="W418" s="4"/>
    </row>
    <row r="419" spans="1:23" ht="12.75">
      <c r="A419" s="12"/>
      <c r="B419" s="158"/>
      <c r="C419" s="159"/>
      <c r="D419" s="160"/>
      <c r="E419" s="161"/>
      <c r="F419" s="166"/>
      <c r="G419" s="167"/>
      <c r="H419" s="168"/>
      <c r="I419" s="169"/>
      <c r="J419" s="169"/>
      <c r="K419" s="54"/>
      <c r="L419" s="54"/>
      <c r="M419" s="54"/>
      <c r="N419" s="54"/>
      <c r="O419" s="54"/>
      <c r="P419" s="54"/>
      <c r="T419" s="4"/>
      <c r="U419" s="4"/>
      <c r="V419" s="4"/>
      <c r="W419" s="4"/>
    </row>
    <row r="420" spans="1:23" ht="12.75">
      <c r="A420" s="12"/>
      <c r="B420" s="158"/>
      <c r="C420" s="159"/>
      <c r="D420" s="160"/>
      <c r="E420" s="161"/>
      <c r="F420" s="166"/>
      <c r="G420" s="167"/>
      <c r="H420" s="168"/>
      <c r="I420" s="169"/>
      <c r="J420" s="169"/>
      <c r="K420" s="54"/>
      <c r="L420" s="54"/>
      <c r="M420" s="54"/>
      <c r="N420" s="54"/>
      <c r="O420" s="54"/>
      <c r="P420" s="54"/>
      <c r="T420" s="4"/>
      <c r="U420" s="4"/>
      <c r="V420" s="4"/>
      <c r="W420" s="4"/>
    </row>
    <row r="421" spans="1:23" ht="12.75">
      <c r="A421" s="12"/>
      <c r="B421" s="158"/>
      <c r="C421" s="159"/>
      <c r="D421" s="160"/>
      <c r="E421" s="161"/>
      <c r="F421" s="166"/>
      <c r="G421" s="167"/>
      <c r="H421" s="168"/>
      <c r="I421" s="169"/>
      <c r="J421" s="169"/>
      <c r="K421" s="54"/>
      <c r="L421" s="54"/>
      <c r="M421" s="54"/>
      <c r="N421" s="54"/>
      <c r="O421" s="54"/>
      <c r="P421" s="54"/>
      <c r="T421" s="4"/>
      <c r="U421" s="4"/>
      <c r="V421" s="4"/>
      <c r="W421" s="4"/>
    </row>
    <row r="422" spans="1:23" ht="12.75">
      <c r="A422" s="12"/>
      <c r="B422" s="158"/>
      <c r="C422" s="159"/>
      <c r="D422" s="160"/>
      <c r="E422" s="161"/>
      <c r="F422" s="166"/>
      <c r="G422" s="167"/>
      <c r="H422" s="168"/>
      <c r="I422" s="169"/>
      <c r="J422" s="169"/>
      <c r="K422" s="54"/>
      <c r="L422" s="54"/>
      <c r="M422" s="54"/>
      <c r="N422" s="54"/>
      <c r="O422" s="54"/>
      <c r="P422" s="54"/>
      <c r="T422" s="4"/>
      <c r="U422" s="4"/>
      <c r="V422" s="4"/>
      <c r="W422" s="4"/>
    </row>
    <row r="423" spans="1:23" ht="12.75">
      <c r="A423" s="12"/>
      <c r="B423" s="158"/>
      <c r="C423" s="159"/>
      <c r="D423" s="160"/>
      <c r="E423" s="161"/>
      <c r="F423" s="166"/>
      <c r="G423" s="167"/>
      <c r="H423" s="168"/>
      <c r="I423" s="169"/>
      <c r="J423" s="169"/>
      <c r="K423" s="54"/>
      <c r="L423" s="54"/>
      <c r="M423" s="54"/>
      <c r="N423" s="54"/>
      <c r="O423" s="54"/>
      <c r="P423" s="54"/>
      <c r="T423" s="4"/>
      <c r="U423" s="4"/>
      <c r="V423" s="4"/>
      <c r="W423" s="4"/>
    </row>
    <row r="424" spans="1:23" ht="12.75">
      <c r="A424" s="12"/>
      <c r="B424" s="158"/>
      <c r="C424" s="159"/>
      <c r="D424" s="160"/>
      <c r="E424" s="161"/>
      <c r="F424" s="166"/>
      <c r="G424" s="167"/>
      <c r="H424" s="168"/>
      <c r="I424" s="169"/>
      <c r="J424" s="169"/>
      <c r="K424" s="54"/>
      <c r="L424" s="54"/>
      <c r="M424" s="54"/>
      <c r="N424" s="54"/>
      <c r="O424" s="54"/>
      <c r="P424" s="54"/>
      <c r="T424" s="4"/>
      <c r="U424" s="4"/>
      <c r="V424" s="4"/>
      <c r="W424" s="4"/>
    </row>
    <row r="425" spans="1:23" ht="12.75">
      <c r="A425" s="12"/>
      <c r="B425" s="158"/>
      <c r="C425" s="159"/>
      <c r="D425" s="160"/>
      <c r="E425" s="161"/>
      <c r="F425" s="166"/>
      <c r="G425" s="167"/>
      <c r="H425" s="168"/>
      <c r="I425" s="169"/>
      <c r="J425" s="169"/>
      <c r="K425" s="54"/>
      <c r="L425" s="54"/>
      <c r="M425" s="54"/>
      <c r="N425" s="54"/>
      <c r="O425" s="54"/>
      <c r="P425" s="54"/>
      <c r="T425" s="4"/>
      <c r="U425" s="4"/>
      <c r="V425" s="4"/>
      <c r="W425" s="4"/>
    </row>
    <row r="426" spans="1:23" ht="12.75">
      <c r="A426" s="12"/>
      <c r="B426" s="158"/>
      <c r="C426" s="159"/>
      <c r="D426" s="160"/>
      <c r="E426" s="161"/>
      <c r="F426" s="166"/>
      <c r="G426" s="167"/>
      <c r="H426" s="168"/>
      <c r="I426" s="169"/>
      <c r="J426" s="169"/>
      <c r="K426" s="54"/>
      <c r="L426" s="54"/>
      <c r="M426" s="54"/>
      <c r="N426" s="54"/>
      <c r="O426" s="54"/>
      <c r="P426" s="54"/>
      <c r="T426" s="4"/>
      <c r="U426" s="4"/>
      <c r="V426" s="4"/>
      <c r="W426" s="4"/>
    </row>
    <row r="427" spans="1:23" ht="12.75">
      <c r="A427" s="12"/>
      <c r="B427" s="158"/>
      <c r="C427" s="159"/>
      <c r="D427" s="160"/>
      <c r="E427" s="161"/>
      <c r="F427" s="166"/>
      <c r="G427" s="167"/>
      <c r="H427" s="168"/>
      <c r="I427" s="169"/>
      <c r="J427" s="169"/>
      <c r="K427" s="54"/>
      <c r="L427" s="54"/>
      <c r="M427" s="54"/>
      <c r="N427" s="54"/>
      <c r="O427" s="54"/>
      <c r="P427" s="54"/>
      <c r="T427" s="4"/>
      <c r="U427" s="4"/>
      <c r="V427" s="4"/>
      <c r="W427" s="4"/>
    </row>
    <row r="428" spans="1:23" ht="12.75">
      <c r="A428" s="12"/>
      <c r="B428" s="158"/>
      <c r="C428" s="159"/>
      <c r="D428" s="160"/>
      <c r="E428" s="161"/>
      <c r="F428" s="166"/>
      <c r="G428" s="167"/>
      <c r="H428" s="168"/>
      <c r="I428" s="169"/>
      <c r="J428" s="169"/>
      <c r="K428" s="54"/>
      <c r="L428" s="54"/>
      <c r="M428" s="54"/>
      <c r="N428" s="54"/>
      <c r="O428" s="54"/>
      <c r="P428" s="54"/>
      <c r="T428" s="4"/>
      <c r="U428" s="4"/>
      <c r="V428" s="4"/>
      <c r="W428" s="4"/>
    </row>
    <row r="429" spans="1:23" ht="12.75">
      <c r="A429" s="12"/>
      <c r="B429" s="158"/>
      <c r="C429" s="159"/>
      <c r="D429" s="160"/>
      <c r="E429" s="161"/>
      <c r="F429" s="166"/>
      <c r="G429" s="167"/>
      <c r="H429" s="168"/>
      <c r="I429" s="169"/>
      <c r="J429" s="169"/>
      <c r="K429" s="54"/>
      <c r="L429" s="54"/>
      <c r="M429" s="54"/>
      <c r="N429" s="54"/>
      <c r="O429" s="54"/>
      <c r="P429" s="54"/>
      <c r="T429" s="4"/>
      <c r="U429" s="4"/>
      <c r="V429" s="4"/>
      <c r="W429" s="4"/>
    </row>
    <row r="430" spans="1:23" ht="12.75">
      <c r="A430" s="12"/>
      <c r="B430" s="158"/>
      <c r="C430" s="159"/>
      <c r="D430" s="160"/>
      <c r="E430" s="161"/>
      <c r="F430" s="166"/>
      <c r="G430" s="167"/>
      <c r="H430" s="168"/>
      <c r="I430" s="169"/>
      <c r="J430" s="169"/>
      <c r="K430" s="54"/>
      <c r="L430" s="54"/>
      <c r="M430" s="54"/>
      <c r="N430" s="54"/>
      <c r="O430" s="54"/>
      <c r="P430" s="54"/>
      <c r="T430" s="4"/>
      <c r="U430" s="4"/>
      <c r="V430" s="4"/>
      <c r="W430" s="4"/>
    </row>
    <row r="431" spans="1:23" ht="12.75">
      <c r="A431" s="12"/>
      <c r="B431" s="158"/>
      <c r="C431" s="159"/>
      <c r="D431" s="160"/>
      <c r="E431" s="161"/>
      <c r="F431" s="166"/>
      <c r="G431" s="167"/>
      <c r="H431" s="168"/>
      <c r="I431" s="169"/>
      <c r="J431" s="169"/>
      <c r="K431" s="54"/>
      <c r="L431" s="54"/>
      <c r="M431" s="54"/>
      <c r="N431" s="54"/>
      <c r="O431" s="54"/>
      <c r="P431" s="54"/>
      <c r="T431" s="4"/>
      <c r="U431" s="4"/>
      <c r="V431" s="4"/>
      <c r="W431" s="4"/>
    </row>
    <row r="432" spans="1:23" ht="12.75">
      <c r="A432" s="12"/>
      <c r="B432" s="158"/>
      <c r="C432" s="159"/>
      <c r="D432" s="160"/>
      <c r="E432" s="161"/>
      <c r="F432" s="166"/>
      <c r="G432" s="167"/>
      <c r="H432" s="168"/>
      <c r="I432" s="169"/>
      <c r="J432" s="169"/>
      <c r="K432" s="54"/>
      <c r="L432" s="54"/>
      <c r="M432" s="54"/>
      <c r="N432" s="54"/>
      <c r="O432" s="54"/>
      <c r="P432" s="54"/>
      <c r="T432" s="4"/>
      <c r="U432" s="4"/>
      <c r="V432" s="4"/>
      <c r="W432" s="4"/>
    </row>
    <row r="433" spans="1:23" ht="12.75">
      <c r="A433" s="12"/>
      <c r="B433" s="158"/>
      <c r="C433" s="159"/>
      <c r="D433" s="160"/>
      <c r="E433" s="161"/>
      <c r="F433" s="166"/>
      <c r="G433" s="167"/>
      <c r="H433" s="168"/>
      <c r="I433" s="169"/>
      <c r="J433" s="169"/>
      <c r="K433" s="54"/>
      <c r="L433" s="54"/>
      <c r="M433" s="54"/>
      <c r="N433" s="54"/>
      <c r="O433" s="54"/>
      <c r="P433" s="54"/>
      <c r="T433" s="4"/>
      <c r="U433" s="4"/>
      <c r="V433" s="4"/>
      <c r="W433" s="4"/>
    </row>
    <row r="434" spans="1:23" ht="12.75">
      <c r="A434" s="12"/>
      <c r="B434" s="158"/>
      <c r="C434" s="159"/>
      <c r="D434" s="160"/>
      <c r="E434" s="161"/>
      <c r="F434" s="166"/>
      <c r="G434" s="167"/>
      <c r="H434" s="168"/>
      <c r="I434" s="169"/>
      <c r="J434" s="169"/>
      <c r="K434" s="54"/>
      <c r="L434" s="54"/>
      <c r="M434" s="54"/>
      <c r="N434" s="54"/>
      <c r="O434" s="54"/>
      <c r="P434" s="54"/>
      <c r="T434" s="4"/>
      <c r="U434" s="4"/>
      <c r="V434" s="4"/>
      <c r="W434" s="4"/>
    </row>
    <row r="435" spans="1:23" ht="12.75">
      <c r="A435" s="12"/>
      <c r="B435" s="158"/>
      <c r="C435" s="159"/>
      <c r="D435" s="160"/>
      <c r="E435" s="161"/>
      <c r="F435" s="166"/>
      <c r="G435" s="167"/>
      <c r="H435" s="168"/>
      <c r="I435" s="169"/>
      <c r="J435" s="169"/>
      <c r="K435" s="54"/>
      <c r="L435" s="54"/>
      <c r="M435" s="54"/>
      <c r="N435" s="54"/>
      <c r="O435" s="54"/>
      <c r="P435" s="54"/>
      <c r="T435" s="4"/>
      <c r="U435" s="4"/>
      <c r="V435" s="4"/>
      <c r="W435" s="4"/>
    </row>
    <row r="436" spans="1:23" ht="12.75">
      <c r="A436" s="12"/>
      <c r="B436" s="158"/>
      <c r="C436" s="159"/>
      <c r="D436" s="160"/>
      <c r="E436" s="161"/>
      <c r="F436" s="166"/>
      <c r="G436" s="167"/>
      <c r="H436" s="168"/>
      <c r="I436" s="169"/>
      <c r="J436" s="169"/>
      <c r="K436" s="54"/>
      <c r="L436" s="54"/>
      <c r="M436" s="54"/>
      <c r="N436" s="54"/>
      <c r="O436" s="54"/>
      <c r="P436" s="54"/>
      <c r="T436" s="4"/>
      <c r="U436" s="4"/>
      <c r="V436" s="4"/>
      <c r="W436" s="4"/>
    </row>
    <row r="437" spans="1:23" ht="12.75">
      <c r="A437" s="12"/>
      <c r="B437" s="158"/>
      <c r="C437" s="159"/>
      <c r="D437" s="160"/>
      <c r="E437" s="161"/>
      <c r="F437" s="166"/>
      <c r="G437" s="167"/>
      <c r="H437" s="168"/>
      <c r="I437" s="169"/>
      <c r="J437" s="169"/>
      <c r="K437" s="54"/>
      <c r="L437" s="54"/>
      <c r="M437" s="54"/>
      <c r="N437" s="54"/>
      <c r="O437" s="54"/>
      <c r="P437" s="54"/>
      <c r="T437" s="4"/>
      <c r="U437" s="4"/>
      <c r="V437" s="4"/>
      <c r="W437" s="4"/>
    </row>
    <row r="438" spans="1:23" ht="12.75">
      <c r="A438" s="12"/>
      <c r="B438" s="158"/>
      <c r="C438" s="159"/>
      <c r="D438" s="160"/>
      <c r="E438" s="161"/>
      <c r="F438" s="166"/>
      <c r="G438" s="167"/>
      <c r="H438" s="168"/>
      <c r="I438" s="169"/>
      <c r="J438" s="169"/>
      <c r="K438" s="54"/>
      <c r="L438" s="54"/>
      <c r="M438" s="54"/>
      <c r="N438" s="54"/>
      <c r="O438" s="54"/>
      <c r="P438" s="54"/>
      <c r="T438" s="4"/>
      <c r="U438" s="4"/>
      <c r="V438" s="4"/>
      <c r="W438" s="4"/>
    </row>
    <row r="439" spans="1:23" ht="12.75">
      <c r="A439" s="12"/>
      <c r="B439" s="158"/>
      <c r="C439" s="159"/>
      <c r="D439" s="160"/>
      <c r="E439" s="161"/>
      <c r="F439" s="166"/>
      <c r="G439" s="167"/>
      <c r="H439" s="168"/>
      <c r="I439" s="169"/>
      <c r="J439" s="169"/>
      <c r="K439" s="54"/>
      <c r="L439" s="54"/>
      <c r="M439" s="54"/>
      <c r="N439" s="54"/>
      <c r="O439" s="54"/>
      <c r="P439" s="54"/>
      <c r="T439" s="4"/>
      <c r="U439" s="4"/>
      <c r="V439" s="4"/>
      <c r="W439" s="4"/>
    </row>
    <row r="440" spans="1:23" ht="12.75">
      <c r="A440" s="12"/>
      <c r="B440" s="158"/>
      <c r="C440" s="159"/>
      <c r="D440" s="160"/>
      <c r="E440" s="161"/>
      <c r="F440" s="166"/>
      <c r="G440" s="167"/>
      <c r="H440" s="168"/>
      <c r="I440" s="169"/>
      <c r="J440" s="169"/>
      <c r="K440" s="54"/>
      <c r="L440" s="54"/>
      <c r="M440" s="54"/>
      <c r="N440" s="54"/>
      <c r="O440" s="54"/>
      <c r="P440" s="54"/>
      <c r="T440" s="4"/>
      <c r="U440" s="4"/>
      <c r="V440" s="4"/>
      <c r="W440" s="4"/>
    </row>
    <row r="441" spans="1:23" ht="12.75">
      <c r="A441" s="12"/>
      <c r="B441" s="158"/>
      <c r="C441" s="159"/>
      <c r="D441" s="160"/>
      <c r="E441" s="161"/>
      <c r="F441" s="166"/>
      <c r="G441" s="167"/>
      <c r="H441" s="168"/>
      <c r="I441" s="169"/>
      <c r="J441" s="169"/>
      <c r="K441" s="54"/>
      <c r="L441" s="54"/>
      <c r="M441" s="54"/>
      <c r="N441" s="54"/>
      <c r="O441" s="54"/>
      <c r="P441" s="54"/>
      <c r="T441" s="4"/>
      <c r="U441" s="4"/>
      <c r="V441" s="4"/>
      <c r="W441" s="4"/>
    </row>
    <row r="442" spans="1:23" ht="12.75">
      <c r="A442" s="12"/>
      <c r="B442" s="158"/>
      <c r="C442" s="159"/>
      <c r="D442" s="160"/>
      <c r="E442" s="161"/>
      <c r="F442" s="166"/>
      <c r="G442" s="167"/>
      <c r="H442" s="168"/>
      <c r="I442" s="169"/>
      <c r="J442" s="169"/>
      <c r="K442" s="54"/>
      <c r="L442" s="54"/>
      <c r="M442" s="54"/>
      <c r="N442" s="54"/>
      <c r="O442" s="54"/>
      <c r="P442" s="54"/>
      <c r="T442" s="4"/>
      <c r="U442" s="4"/>
      <c r="V442" s="4"/>
      <c r="W442" s="4"/>
    </row>
    <row r="443" spans="1:23" ht="12.75">
      <c r="A443" s="12"/>
      <c r="B443" s="158"/>
      <c r="C443" s="159"/>
      <c r="D443" s="160"/>
      <c r="E443" s="161"/>
      <c r="F443" s="166"/>
      <c r="G443" s="167"/>
      <c r="H443" s="168"/>
      <c r="I443" s="169"/>
      <c r="J443" s="169"/>
      <c r="K443" s="54"/>
      <c r="L443" s="54"/>
      <c r="M443" s="54"/>
      <c r="N443" s="54"/>
      <c r="O443" s="54"/>
      <c r="P443" s="54"/>
      <c r="T443" s="4"/>
      <c r="U443" s="4"/>
      <c r="V443" s="4"/>
      <c r="W443" s="4"/>
    </row>
    <row r="444" spans="1:23" ht="12.75">
      <c r="A444" s="12"/>
      <c r="B444" s="158"/>
      <c r="C444" s="159"/>
      <c r="D444" s="160"/>
      <c r="E444" s="161"/>
      <c r="F444" s="166"/>
      <c r="G444" s="167"/>
      <c r="H444" s="168"/>
      <c r="I444" s="169"/>
      <c r="J444" s="169"/>
      <c r="K444" s="54"/>
      <c r="L444" s="54"/>
      <c r="M444" s="54"/>
      <c r="N444" s="54"/>
      <c r="O444" s="54"/>
      <c r="P444" s="54"/>
      <c r="T444" s="4"/>
      <c r="U444" s="4"/>
      <c r="V444" s="4"/>
      <c r="W444" s="4"/>
    </row>
    <row r="445" spans="1:23" ht="12.75">
      <c r="A445" s="12"/>
      <c r="B445" s="158"/>
      <c r="C445" s="159"/>
      <c r="D445" s="160"/>
      <c r="E445" s="161"/>
      <c r="F445" s="166"/>
      <c r="G445" s="167"/>
      <c r="H445" s="168"/>
      <c r="I445" s="169"/>
      <c r="J445" s="169"/>
      <c r="K445" s="54"/>
      <c r="L445" s="54"/>
      <c r="M445" s="54"/>
      <c r="N445" s="54"/>
      <c r="O445" s="54"/>
      <c r="P445" s="54"/>
      <c r="T445" s="4"/>
      <c r="U445" s="4"/>
      <c r="V445" s="4"/>
      <c r="W445" s="4"/>
    </row>
    <row r="446" spans="1:23" ht="12.75">
      <c r="A446" s="12"/>
      <c r="B446" s="158"/>
      <c r="C446" s="159"/>
      <c r="D446" s="160"/>
      <c r="E446" s="161"/>
      <c r="F446" s="166"/>
      <c r="G446" s="167"/>
      <c r="H446" s="168"/>
      <c r="I446" s="169"/>
      <c r="J446" s="169"/>
      <c r="K446" s="54"/>
      <c r="L446" s="54"/>
      <c r="M446" s="54"/>
      <c r="N446" s="54"/>
      <c r="O446" s="54"/>
      <c r="P446" s="54"/>
      <c r="T446" s="4"/>
      <c r="U446" s="4"/>
      <c r="V446" s="4"/>
      <c r="W446" s="4"/>
    </row>
    <row r="447" spans="1:23" ht="12.75">
      <c r="A447" s="12"/>
      <c r="B447" s="158"/>
      <c r="C447" s="159"/>
      <c r="D447" s="160"/>
      <c r="E447" s="161"/>
      <c r="F447" s="166"/>
      <c r="G447" s="167"/>
      <c r="H447" s="168"/>
      <c r="I447" s="169"/>
      <c r="J447" s="169"/>
      <c r="K447" s="54"/>
      <c r="L447" s="54"/>
      <c r="M447" s="54"/>
      <c r="N447" s="54"/>
      <c r="O447" s="54"/>
      <c r="P447" s="54"/>
      <c r="T447" s="4"/>
      <c r="U447" s="4"/>
      <c r="V447" s="4"/>
      <c r="W447" s="4"/>
    </row>
    <row r="448" spans="1:23" ht="12.75">
      <c r="A448" s="12"/>
      <c r="B448" s="158"/>
      <c r="C448" s="159"/>
      <c r="D448" s="160"/>
      <c r="E448" s="161"/>
      <c r="F448" s="166"/>
      <c r="G448" s="167"/>
      <c r="H448" s="168"/>
      <c r="I448" s="169"/>
      <c r="J448" s="169"/>
      <c r="K448" s="54"/>
      <c r="L448" s="54"/>
      <c r="M448" s="54"/>
      <c r="N448" s="54"/>
      <c r="O448" s="54"/>
      <c r="P448" s="54"/>
      <c r="T448" s="4"/>
      <c r="U448" s="4"/>
      <c r="V448" s="4"/>
      <c r="W448" s="4"/>
    </row>
    <row r="449" spans="1:23" ht="12.75">
      <c r="A449" s="12"/>
      <c r="B449" s="158"/>
      <c r="C449" s="159"/>
      <c r="D449" s="160"/>
      <c r="E449" s="161"/>
      <c r="F449" s="166"/>
      <c r="G449" s="167"/>
      <c r="H449" s="168"/>
      <c r="I449" s="169"/>
      <c r="J449" s="169"/>
      <c r="K449" s="54"/>
      <c r="L449" s="54"/>
      <c r="M449" s="54"/>
      <c r="N449" s="54"/>
      <c r="O449" s="54"/>
      <c r="P449" s="54"/>
      <c r="T449" s="4"/>
      <c r="U449" s="4"/>
      <c r="V449" s="4"/>
      <c r="W449" s="4"/>
    </row>
    <row r="450" spans="1:23" ht="12.75">
      <c r="A450" s="12"/>
      <c r="B450" s="158"/>
      <c r="C450" s="159"/>
      <c r="D450" s="160"/>
      <c r="E450" s="161"/>
      <c r="F450" s="166"/>
      <c r="G450" s="167"/>
      <c r="H450" s="168"/>
      <c r="I450" s="169"/>
      <c r="J450" s="169"/>
      <c r="K450" s="54"/>
      <c r="L450" s="54"/>
      <c r="M450" s="54"/>
      <c r="N450" s="54"/>
      <c r="O450" s="54"/>
      <c r="P450" s="54"/>
      <c r="T450" s="4"/>
      <c r="U450" s="4"/>
      <c r="V450" s="4"/>
      <c r="W450" s="4"/>
    </row>
    <row r="451" spans="1:23" ht="12.75">
      <c r="A451" s="12"/>
      <c r="B451" s="158"/>
      <c r="C451" s="159"/>
      <c r="D451" s="160"/>
      <c r="E451" s="161"/>
      <c r="F451" s="166"/>
      <c r="G451" s="167"/>
      <c r="H451" s="168"/>
      <c r="I451" s="169"/>
      <c r="J451" s="169"/>
      <c r="K451" s="54"/>
      <c r="L451" s="54"/>
      <c r="M451" s="54"/>
      <c r="N451" s="54"/>
      <c r="O451" s="54"/>
      <c r="P451" s="54"/>
      <c r="T451" s="4"/>
      <c r="U451" s="4"/>
      <c r="V451" s="4"/>
      <c r="W451" s="4"/>
    </row>
    <row r="452" spans="1:23" ht="12.75">
      <c r="A452" s="12"/>
      <c r="B452" s="158"/>
      <c r="C452" s="159"/>
      <c r="D452" s="160"/>
      <c r="E452" s="161"/>
      <c r="F452" s="166"/>
      <c r="G452" s="167"/>
      <c r="H452" s="168"/>
      <c r="I452" s="169"/>
      <c r="J452" s="169"/>
      <c r="K452" s="54"/>
      <c r="L452" s="54"/>
      <c r="M452" s="54"/>
      <c r="N452" s="54"/>
      <c r="O452" s="54"/>
      <c r="P452" s="54"/>
      <c r="T452" s="4"/>
      <c r="U452" s="4"/>
      <c r="V452" s="4"/>
      <c r="W452" s="4"/>
    </row>
    <row r="453" spans="1:23" ht="12.75">
      <c r="A453" s="12"/>
      <c r="B453" s="158"/>
      <c r="C453" s="159"/>
      <c r="D453" s="160"/>
      <c r="E453" s="161"/>
      <c r="F453" s="166"/>
      <c r="G453" s="167"/>
      <c r="H453" s="168"/>
      <c r="I453" s="169"/>
      <c r="J453" s="169"/>
      <c r="K453" s="54"/>
      <c r="L453" s="54"/>
      <c r="M453" s="54"/>
      <c r="N453" s="54"/>
      <c r="O453" s="54"/>
      <c r="P453" s="54"/>
      <c r="T453" s="4"/>
      <c r="U453" s="4"/>
      <c r="V453" s="4"/>
      <c r="W453" s="4"/>
    </row>
    <row r="454" spans="1:23" ht="12.75">
      <c r="A454" s="12"/>
      <c r="B454" s="158"/>
      <c r="C454" s="159"/>
      <c r="D454" s="160"/>
      <c r="E454" s="161"/>
      <c r="F454" s="166"/>
      <c r="G454" s="167"/>
      <c r="H454" s="168"/>
      <c r="I454" s="169"/>
      <c r="J454" s="169"/>
      <c r="K454" s="54"/>
      <c r="L454" s="54"/>
      <c r="M454" s="54"/>
      <c r="N454" s="54"/>
      <c r="O454" s="54"/>
      <c r="P454" s="54"/>
      <c r="T454" s="4"/>
      <c r="U454" s="4"/>
      <c r="V454" s="4"/>
      <c r="W454" s="4"/>
    </row>
    <row r="455" spans="1:23" ht="12.75">
      <c r="A455" s="12"/>
      <c r="B455" s="158"/>
      <c r="C455" s="159"/>
      <c r="D455" s="160"/>
      <c r="E455" s="161"/>
      <c r="F455" s="166"/>
      <c r="G455" s="167"/>
      <c r="H455" s="168"/>
      <c r="I455" s="169"/>
      <c r="J455" s="169"/>
      <c r="K455" s="54"/>
      <c r="L455" s="54"/>
      <c r="M455" s="54"/>
      <c r="N455" s="54"/>
      <c r="O455" s="54"/>
      <c r="P455" s="54"/>
      <c r="T455" s="4"/>
      <c r="U455" s="4"/>
      <c r="V455" s="4"/>
      <c r="W455" s="4"/>
    </row>
    <row r="456" spans="1:23" ht="12.75">
      <c r="A456" s="12"/>
      <c r="B456" s="158"/>
      <c r="C456" s="159"/>
      <c r="D456" s="160"/>
      <c r="E456" s="161"/>
      <c r="F456" s="166"/>
      <c r="G456" s="167"/>
      <c r="H456" s="168"/>
      <c r="I456" s="169"/>
      <c r="J456" s="169"/>
      <c r="K456" s="54"/>
      <c r="L456" s="54"/>
      <c r="M456" s="54"/>
      <c r="N456" s="54"/>
      <c r="O456" s="54"/>
      <c r="P456" s="54"/>
      <c r="T456" s="4"/>
      <c r="U456" s="4"/>
      <c r="V456" s="4"/>
      <c r="W456" s="4"/>
    </row>
    <row r="457" spans="1:23" ht="12.75">
      <c r="A457" s="12"/>
      <c r="B457" s="158"/>
      <c r="C457" s="159"/>
      <c r="D457" s="160"/>
      <c r="E457" s="161"/>
      <c r="F457" s="166"/>
      <c r="G457" s="167"/>
      <c r="H457" s="168"/>
      <c r="I457" s="169"/>
      <c r="J457" s="169"/>
      <c r="K457" s="54"/>
      <c r="L457" s="54"/>
      <c r="M457" s="54"/>
      <c r="N457" s="54"/>
      <c r="O457" s="54"/>
      <c r="P457" s="54"/>
      <c r="T457" s="4"/>
      <c r="U457" s="4"/>
      <c r="V457" s="4"/>
      <c r="W457" s="4"/>
    </row>
    <row r="458" spans="1:23" ht="12.75">
      <c r="A458" s="12"/>
      <c r="B458" s="158"/>
      <c r="C458" s="159"/>
      <c r="D458" s="160"/>
      <c r="E458" s="161"/>
      <c r="F458" s="166"/>
      <c r="G458" s="167"/>
      <c r="H458" s="168"/>
      <c r="I458" s="169"/>
      <c r="J458" s="169"/>
      <c r="K458" s="54"/>
      <c r="L458" s="54"/>
      <c r="M458" s="54"/>
      <c r="N458" s="54"/>
      <c r="O458" s="54"/>
      <c r="P458" s="54"/>
      <c r="T458" s="4"/>
      <c r="U458" s="4"/>
      <c r="V458" s="4"/>
      <c r="W458" s="4"/>
    </row>
    <row r="459" spans="1:23" ht="12.75">
      <c r="A459" s="12"/>
      <c r="B459" s="158"/>
      <c r="C459" s="159"/>
      <c r="D459" s="160"/>
      <c r="E459" s="161"/>
      <c r="F459" s="166"/>
      <c r="G459" s="167"/>
      <c r="H459" s="168"/>
      <c r="I459" s="169"/>
      <c r="J459" s="169"/>
      <c r="K459" s="54"/>
      <c r="L459" s="54"/>
      <c r="M459" s="54"/>
      <c r="N459" s="54"/>
      <c r="O459" s="54"/>
      <c r="P459" s="54"/>
      <c r="T459" s="4"/>
      <c r="U459" s="4"/>
      <c r="V459" s="4"/>
      <c r="W459" s="4"/>
    </row>
    <row r="460" spans="1:23" ht="12.75">
      <c r="A460" s="12"/>
      <c r="B460" s="158"/>
      <c r="C460" s="159"/>
      <c r="D460" s="160"/>
      <c r="E460" s="161"/>
      <c r="F460" s="166"/>
      <c r="G460" s="167"/>
      <c r="H460" s="168"/>
      <c r="I460" s="169"/>
      <c r="J460" s="169"/>
      <c r="K460" s="54"/>
      <c r="L460" s="54"/>
      <c r="M460" s="54"/>
      <c r="N460" s="54"/>
      <c r="O460" s="54"/>
      <c r="P460" s="54"/>
      <c r="T460" s="4"/>
      <c r="U460" s="4"/>
      <c r="V460" s="4"/>
      <c r="W460" s="4"/>
    </row>
    <row r="461" spans="1:23" ht="12.75">
      <c r="A461" s="12"/>
      <c r="B461" s="158"/>
      <c r="C461" s="159"/>
      <c r="D461" s="160"/>
      <c r="E461" s="161"/>
      <c r="F461" s="166"/>
      <c r="G461" s="167"/>
      <c r="H461" s="168"/>
      <c r="I461" s="169"/>
      <c r="J461" s="169"/>
      <c r="K461" s="54"/>
      <c r="L461" s="54"/>
      <c r="M461" s="54"/>
      <c r="N461" s="54"/>
      <c r="O461" s="54"/>
      <c r="P461" s="54"/>
      <c r="T461" s="4"/>
      <c r="U461" s="4"/>
      <c r="V461" s="4"/>
      <c r="W461" s="4"/>
    </row>
    <row r="462" spans="1:23" ht="12.75">
      <c r="A462" s="12"/>
      <c r="B462" s="158"/>
      <c r="C462" s="159"/>
      <c r="D462" s="160"/>
      <c r="E462" s="161"/>
      <c r="F462" s="166"/>
      <c r="G462" s="167"/>
      <c r="H462" s="168"/>
      <c r="I462" s="169"/>
      <c r="J462" s="169"/>
      <c r="K462" s="54"/>
      <c r="L462" s="54"/>
      <c r="M462" s="54"/>
      <c r="N462" s="54"/>
      <c r="O462" s="54"/>
      <c r="P462" s="54"/>
      <c r="T462" s="4"/>
      <c r="U462" s="4"/>
      <c r="V462" s="4"/>
      <c r="W462" s="4"/>
    </row>
    <row r="463" spans="1:23" ht="12.75">
      <c r="A463" s="12"/>
      <c r="B463" s="158"/>
      <c r="C463" s="159"/>
      <c r="D463" s="160"/>
      <c r="E463" s="161"/>
      <c r="F463" s="166"/>
      <c r="G463" s="167"/>
      <c r="H463" s="168"/>
      <c r="I463" s="169"/>
      <c r="J463" s="169"/>
      <c r="K463" s="54"/>
      <c r="L463" s="54"/>
      <c r="M463" s="54"/>
      <c r="N463" s="54"/>
      <c r="O463" s="54"/>
      <c r="P463" s="54"/>
      <c r="T463" s="4"/>
      <c r="U463" s="4"/>
      <c r="V463" s="4"/>
      <c r="W463" s="4"/>
    </row>
    <row r="464" spans="1:23" ht="12.75">
      <c r="A464" s="12"/>
      <c r="B464" s="158"/>
      <c r="C464" s="159"/>
      <c r="D464" s="160"/>
      <c r="E464" s="161"/>
      <c r="F464" s="166"/>
      <c r="G464" s="167"/>
      <c r="H464" s="168"/>
      <c r="I464" s="169"/>
      <c r="J464" s="169"/>
      <c r="K464" s="54"/>
      <c r="L464" s="54"/>
      <c r="M464" s="54"/>
      <c r="N464" s="54"/>
      <c r="O464" s="54"/>
      <c r="P464" s="54"/>
      <c r="T464" s="4"/>
      <c r="U464" s="4"/>
      <c r="V464" s="4"/>
      <c r="W464" s="4"/>
    </row>
    <row r="465" spans="1:23" ht="12.75">
      <c r="A465" s="12"/>
      <c r="B465" s="158"/>
      <c r="C465" s="159"/>
      <c r="D465" s="160"/>
      <c r="E465" s="161"/>
      <c r="F465" s="166"/>
      <c r="G465" s="167"/>
      <c r="H465" s="168"/>
      <c r="I465" s="169"/>
      <c r="J465" s="169"/>
      <c r="K465" s="54"/>
      <c r="L465" s="54"/>
      <c r="M465" s="54"/>
      <c r="N465" s="54"/>
      <c r="O465" s="54"/>
      <c r="P465" s="54"/>
      <c r="T465" s="4"/>
      <c r="U465" s="4"/>
      <c r="V465" s="4"/>
      <c r="W465" s="4"/>
    </row>
    <row r="466" spans="1:23" ht="12.75">
      <c r="A466" s="12"/>
      <c r="B466" s="158"/>
      <c r="C466" s="159"/>
      <c r="D466" s="160"/>
      <c r="E466" s="161"/>
      <c r="F466" s="166"/>
      <c r="G466" s="167"/>
      <c r="H466" s="168"/>
      <c r="I466" s="169"/>
      <c r="J466" s="169"/>
      <c r="K466" s="54"/>
      <c r="L466" s="54"/>
      <c r="M466" s="54"/>
      <c r="N466" s="54"/>
      <c r="O466" s="54"/>
      <c r="P466" s="54"/>
      <c r="T466" s="4"/>
      <c r="U466" s="4"/>
      <c r="V466" s="4"/>
      <c r="W466" s="4"/>
    </row>
    <row r="467" spans="1:23" ht="12.75">
      <c r="A467" s="12"/>
      <c r="B467" s="158"/>
      <c r="C467" s="159"/>
      <c r="D467" s="160"/>
      <c r="E467" s="161"/>
      <c r="F467" s="166"/>
      <c r="G467" s="167"/>
      <c r="H467" s="168"/>
      <c r="I467" s="169"/>
      <c r="J467" s="169"/>
      <c r="K467" s="54"/>
      <c r="L467" s="54"/>
      <c r="M467" s="54"/>
      <c r="N467" s="54"/>
      <c r="O467" s="54"/>
      <c r="P467" s="54"/>
      <c r="T467" s="4"/>
      <c r="U467" s="4"/>
      <c r="V467" s="4"/>
      <c r="W467" s="4"/>
    </row>
    <row r="468" spans="1:23" ht="12.75">
      <c r="A468" s="12"/>
      <c r="B468" s="158"/>
      <c r="C468" s="159"/>
      <c r="D468" s="160"/>
      <c r="E468" s="161"/>
      <c r="F468" s="166"/>
      <c r="G468" s="167"/>
      <c r="H468" s="168"/>
      <c r="I468" s="169"/>
      <c r="J468" s="169"/>
      <c r="K468" s="54"/>
      <c r="L468" s="54"/>
      <c r="M468" s="54"/>
      <c r="N468" s="54"/>
      <c r="O468" s="54"/>
      <c r="P468" s="54"/>
      <c r="T468" s="4"/>
      <c r="U468" s="4"/>
      <c r="V468" s="4"/>
      <c r="W468" s="4"/>
    </row>
    <row r="469" spans="1:23" ht="12.75">
      <c r="A469" s="12"/>
      <c r="B469" s="158"/>
      <c r="C469" s="159"/>
      <c r="D469" s="160"/>
      <c r="E469" s="161"/>
      <c r="F469" s="166"/>
      <c r="G469" s="167"/>
      <c r="H469" s="168"/>
      <c r="I469" s="169"/>
      <c r="J469" s="169"/>
      <c r="K469" s="54"/>
      <c r="L469" s="54"/>
      <c r="M469" s="54"/>
      <c r="N469" s="54"/>
      <c r="O469" s="54"/>
      <c r="P469" s="54"/>
      <c r="T469" s="4"/>
      <c r="U469" s="4"/>
      <c r="V469" s="4"/>
      <c r="W469" s="4"/>
    </row>
    <row r="470" spans="1:23" ht="12.75">
      <c r="A470" s="12"/>
      <c r="B470" s="158"/>
      <c r="C470" s="159"/>
      <c r="D470" s="160"/>
      <c r="E470" s="161"/>
      <c r="F470" s="166"/>
      <c r="G470" s="167"/>
      <c r="H470" s="168"/>
      <c r="I470" s="169"/>
      <c r="J470" s="169"/>
      <c r="K470" s="54"/>
      <c r="L470" s="54"/>
      <c r="M470" s="54"/>
      <c r="N470" s="54"/>
      <c r="O470" s="54"/>
      <c r="P470" s="54"/>
      <c r="T470" s="4"/>
      <c r="U470" s="4"/>
      <c r="V470" s="4"/>
      <c r="W470" s="4"/>
    </row>
    <row r="471" spans="1:23" ht="12.75">
      <c r="A471" s="12"/>
      <c r="B471" s="158"/>
      <c r="C471" s="159"/>
      <c r="D471" s="160"/>
      <c r="E471" s="161"/>
      <c r="F471" s="166"/>
      <c r="G471" s="167"/>
      <c r="H471" s="168"/>
      <c r="I471" s="169"/>
      <c r="J471" s="169"/>
      <c r="K471" s="54"/>
      <c r="L471" s="54"/>
      <c r="M471" s="54"/>
      <c r="N471" s="54"/>
      <c r="O471" s="54"/>
      <c r="P471" s="54"/>
      <c r="T471" s="4"/>
      <c r="U471" s="4"/>
      <c r="V471" s="4"/>
      <c r="W471" s="4"/>
    </row>
    <row r="472" spans="1:23" ht="12.75">
      <c r="A472" s="12"/>
      <c r="B472" s="158"/>
      <c r="C472" s="159"/>
      <c r="D472" s="160"/>
      <c r="E472" s="161"/>
      <c r="F472" s="166"/>
      <c r="G472" s="167"/>
      <c r="H472" s="168"/>
      <c r="I472" s="169"/>
      <c r="J472" s="169"/>
      <c r="K472" s="54"/>
      <c r="L472" s="54"/>
      <c r="M472" s="54"/>
      <c r="N472" s="54"/>
      <c r="O472" s="54"/>
      <c r="P472" s="54"/>
      <c r="T472" s="4"/>
      <c r="U472" s="4"/>
      <c r="V472" s="4"/>
      <c r="W472" s="4"/>
    </row>
    <row r="473" spans="1:23" ht="12.75">
      <c r="A473" s="12"/>
      <c r="B473" s="158"/>
      <c r="C473" s="159"/>
      <c r="D473" s="160"/>
      <c r="E473" s="161"/>
      <c r="F473" s="166"/>
      <c r="G473" s="167"/>
      <c r="H473" s="168"/>
      <c r="I473" s="169"/>
      <c r="J473" s="169"/>
      <c r="K473" s="54"/>
      <c r="L473" s="54"/>
      <c r="M473" s="54"/>
      <c r="N473" s="54"/>
      <c r="O473" s="54"/>
      <c r="P473" s="54"/>
      <c r="T473" s="4"/>
      <c r="U473" s="4"/>
      <c r="V473" s="4"/>
      <c r="W473" s="4"/>
    </row>
    <row r="474" spans="1:23" ht="12.75">
      <c r="A474" s="12"/>
      <c r="B474" s="158"/>
      <c r="C474" s="159"/>
      <c r="D474" s="160"/>
      <c r="E474" s="161"/>
      <c r="F474" s="166"/>
      <c r="G474" s="167"/>
      <c r="H474" s="168"/>
      <c r="I474" s="169"/>
      <c r="J474" s="169"/>
      <c r="K474" s="54"/>
      <c r="L474" s="54"/>
      <c r="M474" s="54"/>
      <c r="N474" s="54"/>
      <c r="O474" s="54"/>
      <c r="P474" s="54"/>
      <c r="T474" s="4"/>
      <c r="U474" s="4"/>
      <c r="V474" s="4"/>
      <c r="W474" s="4"/>
    </row>
    <row r="475" spans="1:23" ht="12.75">
      <c r="A475" s="12"/>
      <c r="B475" s="158"/>
      <c r="C475" s="159"/>
      <c r="D475" s="160"/>
      <c r="E475" s="161"/>
      <c r="F475" s="166"/>
      <c r="G475" s="167"/>
      <c r="H475" s="168"/>
      <c r="I475" s="169"/>
      <c r="J475" s="169"/>
      <c r="K475" s="54"/>
      <c r="L475" s="54"/>
      <c r="M475" s="54"/>
      <c r="N475" s="54"/>
      <c r="O475" s="54"/>
      <c r="P475" s="54"/>
      <c r="T475" s="4"/>
      <c r="U475" s="4"/>
      <c r="V475" s="4"/>
      <c r="W475" s="4"/>
    </row>
    <row r="476" spans="1:23" ht="12.75">
      <c r="A476" s="12"/>
      <c r="B476" s="158"/>
      <c r="C476" s="159"/>
      <c r="D476" s="160"/>
      <c r="E476" s="161"/>
      <c r="F476" s="166"/>
      <c r="G476" s="167"/>
      <c r="H476" s="168"/>
      <c r="I476" s="169"/>
      <c r="J476" s="169"/>
      <c r="K476" s="54"/>
      <c r="L476" s="54"/>
      <c r="M476" s="54"/>
      <c r="N476" s="54"/>
      <c r="O476" s="54"/>
      <c r="P476" s="54"/>
      <c r="T476" s="4"/>
      <c r="U476" s="4"/>
      <c r="V476" s="4"/>
      <c r="W476" s="4"/>
    </row>
    <row r="477" spans="1:23" ht="12.75">
      <c r="A477" s="12"/>
      <c r="B477" s="158"/>
      <c r="C477" s="159"/>
      <c r="D477" s="160"/>
      <c r="E477" s="161"/>
      <c r="F477" s="166"/>
      <c r="G477" s="167"/>
      <c r="H477" s="168"/>
      <c r="I477" s="169"/>
      <c r="J477" s="169"/>
      <c r="K477" s="54"/>
      <c r="L477" s="54"/>
      <c r="M477" s="54"/>
      <c r="N477" s="54"/>
      <c r="O477" s="54"/>
      <c r="P477" s="54"/>
      <c r="T477" s="4"/>
      <c r="U477" s="4"/>
      <c r="V477" s="4"/>
      <c r="W477" s="4"/>
    </row>
    <row r="478" spans="1:23" ht="12.75">
      <c r="A478" s="12"/>
      <c r="B478" s="158"/>
      <c r="C478" s="159"/>
      <c r="D478" s="160"/>
      <c r="E478" s="161"/>
      <c r="F478" s="166"/>
      <c r="G478" s="167"/>
      <c r="H478" s="168"/>
      <c r="I478" s="169"/>
      <c r="J478" s="169"/>
      <c r="K478" s="54"/>
      <c r="L478" s="54"/>
      <c r="M478" s="54"/>
      <c r="N478" s="54"/>
      <c r="O478" s="54"/>
      <c r="P478" s="54"/>
      <c r="T478" s="4"/>
      <c r="U478" s="4"/>
      <c r="V478" s="4"/>
      <c r="W478" s="4"/>
    </row>
    <row r="479" spans="1:23" ht="12.75">
      <c r="A479" s="12"/>
      <c r="B479" s="158"/>
      <c r="C479" s="159"/>
      <c r="D479" s="160"/>
      <c r="E479" s="161"/>
      <c r="F479" s="166"/>
      <c r="G479" s="167"/>
      <c r="H479" s="168"/>
      <c r="I479" s="169"/>
      <c r="J479" s="169"/>
      <c r="K479" s="54"/>
      <c r="L479" s="54"/>
      <c r="M479" s="54"/>
      <c r="N479" s="54"/>
      <c r="O479" s="54"/>
      <c r="P479" s="54"/>
      <c r="T479" s="4"/>
      <c r="U479" s="4"/>
      <c r="V479" s="4"/>
      <c r="W479" s="4"/>
    </row>
    <row r="480" spans="1:23" ht="12.75">
      <c r="A480" s="12"/>
      <c r="B480" s="158"/>
      <c r="C480" s="159"/>
      <c r="D480" s="160"/>
      <c r="E480" s="161"/>
      <c r="F480" s="166"/>
      <c r="G480" s="167"/>
      <c r="H480" s="168"/>
      <c r="I480" s="169"/>
      <c r="J480" s="169"/>
      <c r="K480" s="54"/>
      <c r="L480" s="54"/>
      <c r="M480" s="54"/>
      <c r="N480" s="54"/>
      <c r="O480" s="54"/>
      <c r="P480" s="54"/>
      <c r="T480" s="4"/>
      <c r="U480" s="4"/>
      <c r="V480" s="4"/>
      <c r="W480" s="4"/>
    </row>
    <row r="481" spans="1:23" ht="12.75">
      <c r="A481" s="12"/>
      <c r="B481" s="158"/>
      <c r="C481" s="159"/>
      <c r="D481" s="160"/>
      <c r="E481" s="161"/>
      <c r="F481" s="166"/>
      <c r="G481" s="167"/>
      <c r="H481" s="168"/>
      <c r="I481" s="169"/>
      <c r="J481" s="169"/>
      <c r="K481" s="54"/>
      <c r="L481" s="54"/>
      <c r="M481" s="54"/>
      <c r="N481" s="54"/>
      <c r="O481" s="54"/>
      <c r="P481" s="54"/>
      <c r="T481" s="4"/>
      <c r="U481" s="4"/>
      <c r="V481" s="4"/>
      <c r="W481" s="4"/>
    </row>
    <row r="482" spans="1:23" ht="12.75">
      <c r="A482" s="12"/>
      <c r="B482" s="158"/>
      <c r="C482" s="159"/>
      <c r="D482" s="160"/>
      <c r="E482" s="161"/>
      <c r="F482" s="166"/>
      <c r="G482" s="167"/>
      <c r="H482" s="168"/>
      <c r="I482" s="169"/>
      <c r="J482" s="169"/>
      <c r="K482" s="54"/>
      <c r="L482" s="54"/>
      <c r="M482" s="54"/>
      <c r="N482" s="54"/>
      <c r="O482" s="54"/>
      <c r="P482" s="54"/>
      <c r="T482" s="4"/>
      <c r="U482" s="4"/>
      <c r="V482" s="4"/>
      <c r="W482" s="4"/>
    </row>
    <row r="483" spans="1:23" ht="12.75">
      <c r="A483" s="12"/>
      <c r="B483" s="158"/>
      <c r="C483" s="159"/>
      <c r="D483" s="160"/>
      <c r="E483" s="161"/>
      <c r="F483" s="166"/>
      <c r="G483" s="167"/>
      <c r="H483" s="168"/>
      <c r="I483" s="169"/>
      <c r="J483" s="169"/>
      <c r="K483" s="54"/>
      <c r="L483" s="54"/>
      <c r="M483" s="54"/>
      <c r="N483" s="54"/>
      <c r="O483" s="54"/>
      <c r="P483" s="54"/>
      <c r="T483" s="4"/>
      <c r="U483" s="4"/>
      <c r="V483" s="4"/>
      <c r="W483" s="4"/>
    </row>
    <row r="484" spans="1:18" ht="13.5" thickBot="1">
      <c r="A484" s="170"/>
      <c r="B484" s="171"/>
      <c r="C484" s="172"/>
      <c r="D484" s="173"/>
      <c r="E484" s="174" t="s">
        <v>122</v>
      </c>
      <c r="F484" s="175"/>
      <c r="G484" s="176"/>
      <c r="H484" s="177"/>
      <c r="I484" s="178"/>
      <c r="J484" s="178"/>
      <c r="K484" s="179"/>
      <c r="L484" s="179"/>
      <c r="M484" s="179"/>
      <c r="N484" s="179"/>
      <c r="O484" s="179"/>
      <c r="P484" s="54"/>
      <c r="Q484" s="180"/>
      <c r="R484" s="181"/>
    </row>
    <row r="485" spans="2:16" ht="13.5" thickTop="1">
      <c r="B485" s="182"/>
      <c r="C485" s="159"/>
      <c r="D485" s="183"/>
      <c r="E485" s="184"/>
      <c r="F485" s="166"/>
      <c r="G485" s="167"/>
      <c r="H485" s="185"/>
      <c r="I485" s="186"/>
      <c r="J485" s="186"/>
      <c r="P485" s="54"/>
    </row>
    <row r="486" spans="2:16" ht="12.75">
      <c r="B486" s="182"/>
      <c r="C486" s="159"/>
      <c r="D486" s="183"/>
      <c r="E486" s="184"/>
      <c r="F486" s="166"/>
      <c r="G486" s="167"/>
      <c r="H486" s="185"/>
      <c r="I486" s="186"/>
      <c r="J486" s="186"/>
      <c r="P486" s="54"/>
    </row>
    <row r="487" spans="2:16" ht="12.75">
      <c r="B487" s="182"/>
      <c r="C487" s="159"/>
      <c r="D487" s="183"/>
      <c r="E487" s="184"/>
      <c r="F487" s="166"/>
      <c r="G487" s="167"/>
      <c r="H487" s="185"/>
      <c r="I487" s="186"/>
      <c r="J487" s="186"/>
      <c r="P487" s="54"/>
    </row>
    <row r="488" spans="2:16" ht="12.75">
      <c r="B488" s="182"/>
      <c r="C488" s="159"/>
      <c r="D488" s="183"/>
      <c r="E488" s="184"/>
      <c r="F488" s="166"/>
      <c r="G488" s="167"/>
      <c r="H488" s="185"/>
      <c r="I488" s="186"/>
      <c r="J488" s="186"/>
      <c r="P488" s="54"/>
    </row>
    <row r="489" spans="2:16" ht="12.75">
      <c r="B489" s="182"/>
      <c r="C489" s="159"/>
      <c r="D489" s="183"/>
      <c r="E489" s="184"/>
      <c r="F489" s="166"/>
      <c r="G489" s="167"/>
      <c r="H489" s="185"/>
      <c r="I489" s="186"/>
      <c r="J489" s="186"/>
      <c r="P489" s="54"/>
    </row>
    <row r="490" spans="2:16" ht="12.75">
      <c r="B490" s="182"/>
      <c r="C490" s="159"/>
      <c r="D490" s="183"/>
      <c r="E490" s="184"/>
      <c r="F490" s="166"/>
      <c r="G490" s="167"/>
      <c r="H490" s="185"/>
      <c r="I490" s="186"/>
      <c r="J490" s="186"/>
      <c r="P490" s="54"/>
    </row>
    <row r="491" spans="2:16" ht="12.75">
      <c r="B491" s="182"/>
      <c r="C491" s="159"/>
      <c r="D491" s="183"/>
      <c r="E491" s="184"/>
      <c r="F491" s="166"/>
      <c r="G491" s="167"/>
      <c r="H491" s="185"/>
      <c r="I491" s="186"/>
      <c r="J491" s="186"/>
      <c r="P491" s="54"/>
    </row>
    <row r="492" spans="2:16" ht="12.75">
      <c r="B492" s="182"/>
      <c r="C492" s="159"/>
      <c r="D492" s="183"/>
      <c r="E492" s="184"/>
      <c r="F492" s="166"/>
      <c r="G492" s="167"/>
      <c r="H492" s="185"/>
      <c r="I492" s="186"/>
      <c r="J492" s="186"/>
      <c r="P492" s="54"/>
    </row>
    <row r="493" spans="2:16" ht="12.75">
      <c r="B493" s="182"/>
      <c r="C493" s="159"/>
      <c r="D493" s="183"/>
      <c r="E493" s="184"/>
      <c r="F493" s="166"/>
      <c r="G493" s="167"/>
      <c r="H493" s="185"/>
      <c r="I493" s="186"/>
      <c r="J493" s="186"/>
      <c r="P493" s="54"/>
    </row>
    <row r="494" spans="2:16" ht="12.75">
      <c r="B494" s="182"/>
      <c r="C494" s="159"/>
      <c r="D494" s="183"/>
      <c r="E494" s="184"/>
      <c r="F494" s="166"/>
      <c r="G494" s="167"/>
      <c r="H494" s="185"/>
      <c r="I494" s="186"/>
      <c r="J494" s="186"/>
      <c r="P494" s="54"/>
    </row>
    <row r="495" spans="2:16" ht="12.75">
      <c r="B495" s="182"/>
      <c r="C495" s="159"/>
      <c r="D495" s="183"/>
      <c r="E495" s="184"/>
      <c r="F495" s="166"/>
      <c r="G495" s="167"/>
      <c r="H495" s="185"/>
      <c r="I495" s="186"/>
      <c r="J495" s="186"/>
      <c r="P495" s="54"/>
    </row>
    <row r="496" spans="2:16" ht="12.75">
      <c r="B496" s="182"/>
      <c r="C496" s="159"/>
      <c r="D496" s="183"/>
      <c r="E496" s="184"/>
      <c r="F496" s="166"/>
      <c r="G496" s="167"/>
      <c r="H496" s="185"/>
      <c r="I496" s="186"/>
      <c r="J496" s="186"/>
      <c r="P496" s="54"/>
    </row>
    <row r="497" spans="2:16" ht="12.75">
      <c r="B497" s="182"/>
      <c r="C497" s="159"/>
      <c r="D497" s="183"/>
      <c r="E497" s="184"/>
      <c r="F497" s="166"/>
      <c r="G497" s="167"/>
      <c r="H497" s="185"/>
      <c r="I497" s="186"/>
      <c r="J497" s="186"/>
      <c r="P497" s="54"/>
    </row>
    <row r="498" spans="2:10" ht="12.75">
      <c r="B498" s="182"/>
      <c r="C498" s="159"/>
      <c r="D498" s="183"/>
      <c r="E498" s="184"/>
      <c r="F498" s="166"/>
      <c r="G498" s="167"/>
      <c r="H498" s="185"/>
      <c r="I498" s="186"/>
      <c r="J498" s="186"/>
    </row>
    <row r="499" spans="2:10" ht="12.75">
      <c r="B499" s="182"/>
      <c r="C499" s="159"/>
      <c r="D499" s="183"/>
      <c r="E499" s="184"/>
      <c r="F499" s="166"/>
      <c r="G499" s="167"/>
      <c r="H499" s="185"/>
      <c r="I499" s="186"/>
      <c r="J499" s="186"/>
    </row>
    <row r="500" spans="2:10" ht="12.75">
      <c r="B500" s="182"/>
      <c r="C500" s="159"/>
      <c r="D500" s="183"/>
      <c r="E500" s="184"/>
      <c r="F500" s="166"/>
      <c r="G500" s="167"/>
      <c r="H500" s="185"/>
      <c r="I500" s="186"/>
      <c r="J500" s="186"/>
    </row>
    <row r="501" spans="2:10" ht="12.75">
      <c r="B501" s="182"/>
      <c r="C501" s="159"/>
      <c r="D501" s="183"/>
      <c r="E501" s="184"/>
      <c r="F501" s="166"/>
      <c r="G501" s="167"/>
      <c r="H501" s="185"/>
      <c r="I501" s="186"/>
      <c r="J501" s="186"/>
    </row>
    <row r="502" spans="2:10" ht="12.75">
      <c r="B502" s="182"/>
      <c r="C502" s="159"/>
      <c r="D502" s="183"/>
      <c r="E502" s="184"/>
      <c r="F502" s="166"/>
      <c r="G502" s="167"/>
      <c r="H502" s="185"/>
      <c r="I502" s="186"/>
      <c r="J502" s="186"/>
    </row>
    <row r="503" spans="2:10" ht="12.75">
      <c r="B503" s="182"/>
      <c r="C503" s="159"/>
      <c r="D503" s="183"/>
      <c r="E503" s="184"/>
      <c r="F503" s="166"/>
      <c r="G503" s="167"/>
      <c r="H503" s="185"/>
      <c r="I503" s="186"/>
      <c r="J503" s="186"/>
    </row>
    <row r="504" spans="2:10" ht="12.75">
      <c r="B504" s="182"/>
      <c r="C504" s="159"/>
      <c r="D504" s="183"/>
      <c r="E504" s="184"/>
      <c r="F504" s="166"/>
      <c r="G504" s="167"/>
      <c r="H504" s="185"/>
      <c r="I504" s="186"/>
      <c r="J504" s="186"/>
    </row>
    <row r="505" spans="2:10" ht="12.75">
      <c r="B505" s="182"/>
      <c r="C505" s="159"/>
      <c r="D505" s="183"/>
      <c r="E505" s="184"/>
      <c r="F505" s="166"/>
      <c r="G505" s="167"/>
      <c r="H505" s="185"/>
      <c r="I505" s="186"/>
      <c r="J505" s="186"/>
    </row>
    <row r="506" spans="2:10" ht="12.75">
      <c r="B506" s="182"/>
      <c r="C506" s="159"/>
      <c r="D506" s="183"/>
      <c r="E506" s="184"/>
      <c r="F506" s="166"/>
      <c r="G506" s="167"/>
      <c r="H506" s="185"/>
      <c r="I506" s="186"/>
      <c r="J506" s="186"/>
    </row>
    <row r="507" spans="2:10" ht="12.75">
      <c r="B507" s="182"/>
      <c r="C507" s="159"/>
      <c r="D507" s="183"/>
      <c r="E507" s="184"/>
      <c r="F507" s="166"/>
      <c r="G507" s="167"/>
      <c r="H507" s="185"/>
      <c r="I507" s="186"/>
      <c r="J507" s="186"/>
    </row>
    <row r="508" spans="2:10" ht="12.75">
      <c r="B508" s="182"/>
      <c r="C508" s="159"/>
      <c r="D508" s="183"/>
      <c r="E508" s="184"/>
      <c r="F508" s="166"/>
      <c r="G508" s="167"/>
      <c r="H508" s="185"/>
      <c r="I508" s="186"/>
      <c r="J508" s="186"/>
    </row>
    <row r="509" spans="2:10" ht="12.75">
      <c r="B509" s="182"/>
      <c r="C509" s="159"/>
      <c r="D509" s="183"/>
      <c r="E509" s="184"/>
      <c r="F509" s="166"/>
      <c r="G509" s="167"/>
      <c r="H509" s="185"/>
      <c r="I509" s="186"/>
      <c r="J509" s="186"/>
    </row>
    <row r="510" spans="2:10" ht="12.75">
      <c r="B510" s="182"/>
      <c r="C510" s="159"/>
      <c r="D510" s="183"/>
      <c r="E510" s="184"/>
      <c r="F510" s="166"/>
      <c r="G510" s="167"/>
      <c r="H510" s="185"/>
      <c r="I510" s="186"/>
      <c r="J510" s="186"/>
    </row>
    <row r="511" spans="2:10" ht="12.75">
      <c r="B511" s="182"/>
      <c r="C511" s="159"/>
      <c r="D511" s="183"/>
      <c r="E511" s="184"/>
      <c r="F511" s="166"/>
      <c r="G511" s="167"/>
      <c r="H511" s="185"/>
      <c r="I511" s="186"/>
      <c r="J511" s="186"/>
    </row>
    <row r="512" spans="2:10" ht="12.75">
      <c r="B512" s="182"/>
      <c r="C512" s="159"/>
      <c r="D512" s="183"/>
      <c r="E512" s="184"/>
      <c r="F512" s="166"/>
      <c r="G512" s="167"/>
      <c r="H512" s="185"/>
      <c r="I512" s="186"/>
      <c r="J512" s="186"/>
    </row>
    <row r="513" spans="2:10" ht="12.75">
      <c r="B513" s="182"/>
      <c r="C513" s="159"/>
      <c r="D513" s="183"/>
      <c r="E513" s="184"/>
      <c r="F513" s="166"/>
      <c r="G513" s="167"/>
      <c r="H513" s="185"/>
      <c r="I513" s="186"/>
      <c r="J513" s="186"/>
    </row>
    <row r="514" spans="2:10" ht="12.75">
      <c r="B514" s="182"/>
      <c r="C514" s="159"/>
      <c r="D514" s="183"/>
      <c r="E514" s="184"/>
      <c r="F514" s="166"/>
      <c r="G514" s="167"/>
      <c r="H514" s="185"/>
      <c r="I514" s="186"/>
      <c r="J514" s="186"/>
    </row>
    <row r="515" spans="2:10" ht="12.75">
      <c r="B515" s="182"/>
      <c r="C515" s="159"/>
      <c r="D515" s="183"/>
      <c r="E515" s="184"/>
      <c r="F515" s="166"/>
      <c r="G515" s="167"/>
      <c r="H515" s="185"/>
      <c r="I515" s="186"/>
      <c r="J515" s="186"/>
    </row>
    <row r="516" spans="2:10" ht="12.75">
      <c r="B516" s="182"/>
      <c r="C516" s="159"/>
      <c r="D516" s="183"/>
      <c r="E516" s="184"/>
      <c r="F516" s="166"/>
      <c r="G516" s="167"/>
      <c r="H516" s="185"/>
      <c r="I516" s="186"/>
      <c r="J516" s="186"/>
    </row>
    <row r="517" spans="2:10" ht="12.75">
      <c r="B517" s="182"/>
      <c r="C517" s="159"/>
      <c r="D517" s="183"/>
      <c r="E517" s="184"/>
      <c r="F517" s="166"/>
      <c r="G517" s="167"/>
      <c r="H517" s="185"/>
      <c r="I517" s="186"/>
      <c r="J517" s="186"/>
    </row>
    <row r="518" spans="2:10" ht="12.75">
      <c r="B518" s="182"/>
      <c r="C518" s="159"/>
      <c r="D518" s="183"/>
      <c r="E518" s="184"/>
      <c r="F518" s="166"/>
      <c r="G518" s="167"/>
      <c r="H518" s="185"/>
      <c r="I518" s="186"/>
      <c r="J518" s="186"/>
    </row>
    <row r="519" spans="2:10" ht="12.75">
      <c r="B519" s="182"/>
      <c r="C519" s="159"/>
      <c r="D519" s="183"/>
      <c r="E519" s="184"/>
      <c r="F519" s="166"/>
      <c r="G519" s="167"/>
      <c r="H519" s="185"/>
      <c r="I519" s="186"/>
      <c r="J519" s="186"/>
    </row>
    <row r="520" spans="2:10" ht="12.75">
      <c r="B520" s="182"/>
      <c r="C520" s="159"/>
      <c r="D520" s="183"/>
      <c r="E520" s="184"/>
      <c r="F520" s="166"/>
      <c r="G520" s="167"/>
      <c r="H520" s="185"/>
      <c r="I520" s="186"/>
      <c r="J520" s="186"/>
    </row>
    <row r="521" spans="2:10" ht="12.75">
      <c r="B521" s="182"/>
      <c r="C521" s="159"/>
      <c r="D521" s="183"/>
      <c r="E521" s="184"/>
      <c r="F521" s="166"/>
      <c r="G521" s="167"/>
      <c r="H521" s="185"/>
      <c r="I521" s="186"/>
      <c r="J521" s="186"/>
    </row>
    <row r="522" spans="2:10" ht="12.75">
      <c r="B522" s="182"/>
      <c r="C522" s="159"/>
      <c r="D522" s="183"/>
      <c r="E522" s="184"/>
      <c r="F522" s="166"/>
      <c r="G522" s="167"/>
      <c r="H522" s="185"/>
      <c r="I522" s="186"/>
      <c r="J522" s="186"/>
    </row>
    <row r="523" spans="2:10" ht="12.75">
      <c r="B523" s="182"/>
      <c r="C523" s="159"/>
      <c r="D523" s="183"/>
      <c r="E523" s="184"/>
      <c r="F523" s="166"/>
      <c r="G523" s="167"/>
      <c r="H523" s="185"/>
      <c r="I523" s="186"/>
      <c r="J523" s="186"/>
    </row>
    <row r="524" spans="2:10" ht="12.75">
      <c r="B524" s="182"/>
      <c r="C524" s="159"/>
      <c r="D524" s="183"/>
      <c r="E524" s="184"/>
      <c r="F524" s="166"/>
      <c r="G524" s="167"/>
      <c r="H524" s="185"/>
      <c r="I524" s="186"/>
      <c r="J524" s="186"/>
    </row>
    <row r="525" spans="2:10" ht="12.75">
      <c r="B525" s="182"/>
      <c r="C525" s="159"/>
      <c r="D525" s="183"/>
      <c r="E525" s="184"/>
      <c r="F525" s="166"/>
      <c r="G525" s="167"/>
      <c r="H525" s="185"/>
      <c r="I525" s="186"/>
      <c r="J525" s="186"/>
    </row>
    <row r="526" spans="2:10" ht="12.75">
      <c r="B526" s="182"/>
      <c r="C526" s="159"/>
      <c r="D526" s="183"/>
      <c r="E526" s="184"/>
      <c r="F526" s="166"/>
      <c r="G526" s="167"/>
      <c r="H526" s="185"/>
      <c r="I526" s="186"/>
      <c r="J526" s="186"/>
    </row>
    <row r="527" spans="2:10" ht="12.75">
      <c r="B527" s="182"/>
      <c r="C527" s="159"/>
      <c r="D527" s="183"/>
      <c r="E527" s="184"/>
      <c r="F527" s="166"/>
      <c r="G527" s="167"/>
      <c r="H527" s="185"/>
      <c r="I527" s="186"/>
      <c r="J527" s="186"/>
    </row>
    <row r="528" spans="2:10" ht="12.75">
      <c r="B528" s="182"/>
      <c r="C528" s="159"/>
      <c r="D528" s="183"/>
      <c r="E528" s="184"/>
      <c r="F528" s="166"/>
      <c r="G528" s="167"/>
      <c r="H528" s="185"/>
      <c r="I528" s="186"/>
      <c r="J528" s="186"/>
    </row>
    <row r="529" spans="2:10" ht="12.75">
      <c r="B529" s="182"/>
      <c r="C529" s="159"/>
      <c r="D529" s="183"/>
      <c r="E529" s="184"/>
      <c r="F529" s="166"/>
      <c r="G529" s="167"/>
      <c r="H529" s="185"/>
      <c r="I529" s="186"/>
      <c r="J529" s="186"/>
    </row>
    <row r="530" spans="2:10" ht="12.75">
      <c r="B530" s="182"/>
      <c r="C530" s="159"/>
      <c r="D530" s="183"/>
      <c r="E530" s="184"/>
      <c r="F530" s="166"/>
      <c r="G530" s="167"/>
      <c r="H530" s="185"/>
      <c r="I530" s="186"/>
      <c r="J530" s="186"/>
    </row>
    <row r="531" spans="2:10" ht="12.75">
      <c r="B531" s="182"/>
      <c r="C531" s="159"/>
      <c r="D531" s="183"/>
      <c r="E531" s="184"/>
      <c r="F531" s="166"/>
      <c r="G531" s="167"/>
      <c r="H531" s="185"/>
      <c r="I531" s="186"/>
      <c r="J531" s="186"/>
    </row>
    <row r="532" spans="2:10" ht="12.75">
      <c r="B532" s="182"/>
      <c r="C532" s="159"/>
      <c r="D532" s="183"/>
      <c r="E532" s="184"/>
      <c r="F532" s="166"/>
      <c r="G532" s="167"/>
      <c r="H532" s="185"/>
      <c r="I532" s="186"/>
      <c r="J532" s="186"/>
    </row>
    <row r="533" spans="2:10" ht="12.75">
      <c r="B533" s="182"/>
      <c r="C533" s="159"/>
      <c r="D533" s="183"/>
      <c r="E533" s="184"/>
      <c r="F533" s="166"/>
      <c r="G533" s="167"/>
      <c r="H533" s="185"/>
      <c r="I533" s="186"/>
      <c r="J533" s="186"/>
    </row>
    <row r="534" spans="2:10" ht="12.75">
      <c r="B534" s="182"/>
      <c r="C534" s="159"/>
      <c r="D534" s="183"/>
      <c r="E534" s="184"/>
      <c r="F534" s="166"/>
      <c r="G534" s="167"/>
      <c r="H534" s="185"/>
      <c r="I534" s="186"/>
      <c r="J534" s="186"/>
    </row>
    <row r="535" spans="2:10" ht="12.75">
      <c r="B535" s="182"/>
      <c r="C535" s="159"/>
      <c r="D535" s="183"/>
      <c r="E535" s="184"/>
      <c r="F535" s="166"/>
      <c r="G535" s="167"/>
      <c r="H535" s="185"/>
      <c r="I535" s="186"/>
      <c r="J535" s="186"/>
    </row>
    <row r="536" spans="2:10" ht="12.75">
      <c r="B536" s="182"/>
      <c r="C536" s="159"/>
      <c r="D536" s="183"/>
      <c r="E536" s="184"/>
      <c r="F536" s="166"/>
      <c r="G536" s="167"/>
      <c r="H536" s="185"/>
      <c r="I536" s="186"/>
      <c r="J536" s="186"/>
    </row>
    <row r="537" spans="2:10" ht="12.75">
      <c r="B537" s="182"/>
      <c r="C537" s="159"/>
      <c r="D537" s="183"/>
      <c r="E537" s="184"/>
      <c r="F537" s="166"/>
      <c r="G537" s="167"/>
      <c r="H537" s="185"/>
      <c r="I537" s="186"/>
      <c r="J537" s="186"/>
    </row>
    <row r="538" spans="2:10" ht="12.75">
      <c r="B538" s="182"/>
      <c r="C538" s="159"/>
      <c r="D538" s="183"/>
      <c r="E538" s="184"/>
      <c r="F538" s="166"/>
      <c r="G538" s="167"/>
      <c r="H538" s="185"/>
      <c r="I538" s="186"/>
      <c r="J538" s="186"/>
    </row>
    <row r="539" spans="2:10" ht="12.75">
      <c r="B539" s="182"/>
      <c r="C539" s="159"/>
      <c r="D539" s="183"/>
      <c r="E539" s="184"/>
      <c r="F539" s="166"/>
      <c r="G539" s="167"/>
      <c r="H539" s="185"/>
      <c r="I539" s="186"/>
      <c r="J539" s="186"/>
    </row>
    <row r="540" spans="2:10" ht="12.75">
      <c r="B540" s="182"/>
      <c r="C540" s="159"/>
      <c r="D540" s="183"/>
      <c r="E540" s="184"/>
      <c r="F540" s="166"/>
      <c r="G540" s="167"/>
      <c r="H540" s="185"/>
      <c r="I540" s="186"/>
      <c r="J540" s="186"/>
    </row>
    <row r="541" spans="2:10" ht="12.75">
      <c r="B541" s="182"/>
      <c r="C541" s="159"/>
      <c r="D541" s="183"/>
      <c r="E541" s="184"/>
      <c r="F541" s="166"/>
      <c r="G541" s="167"/>
      <c r="H541" s="185"/>
      <c r="I541" s="186"/>
      <c r="J541" s="186"/>
    </row>
    <row r="542" spans="2:10" ht="12.75">
      <c r="B542" s="182"/>
      <c r="C542" s="159"/>
      <c r="D542" s="183"/>
      <c r="E542" s="184"/>
      <c r="F542" s="166"/>
      <c r="G542" s="167"/>
      <c r="H542" s="185"/>
      <c r="I542" s="186"/>
      <c r="J542" s="186"/>
    </row>
    <row r="543" spans="2:10" ht="12.75">
      <c r="B543" s="182"/>
      <c r="C543" s="159"/>
      <c r="D543" s="183"/>
      <c r="E543" s="184"/>
      <c r="F543" s="166"/>
      <c r="G543" s="167"/>
      <c r="H543" s="185"/>
      <c r="I543" s="186"/>
      <c r="J543" s="186"/>
    </row>
    <row r="544" spans="2:10" ht="12.75">
      <c r="B544" s="182"/>
      <c r="C544" s="159"/>
      <c r="D544" s="183"/>
      <c r="E544" s="184"/>
      <c r="F544" s="166"/>
      <c r="G544" s="167"/>
      <c r="H544" s="185"/>
      <c r="I544" s="186"/>
      <c r="J544" s="186"/>
    </row>
    <row r="545" spans="2:10" ht="12.75">
      <c r="B545" s="182"/>
      <c r="C545" s="159"/>
      <c r="D545" s="183"/>
      <c r="E545" s="184"/>
      <c r="F545" s="166"/>
      <c r="G545" s="167"/>
      <c r="H545" s="185"/>
      <c r="I545" s="186"/>
      <c r="J545" s="186"/>
    </row>
    <row r="546" spans="2:10" ht="12.75">
      <c r="B546" s="182"/>
      <c r="C546" s="159"/>
      <c r="D546" s="183"/>
      <c r="E546" s="184"/>
      <c r="F546" s="166"/>
      <c r="G546" s="167"/>
      <c r="H546" s="185"/>
      <c r="I546" s="186"/>
      <c r="J546" s="186"/>
    </row>
    <row r="547" spans="2:10" ht="12.75">
      <c r="B547" s="182"/>
      <c r="C547" s="159"/>
      <c r="D547" s="183"/>
      <c r="E547" s="184"/>
      <c r="F547" s="166"/>
      <c r="G547" s="167"/>
      <c r="H547" s="185"/>
      <c r="I547" s="186"/>
      <c r="J547" s="186"/>
    </row>
    <row r="548" spans="2:10" ht="12.75">
      <c r="B548" s="182"/>
      <c r="C548" s="159"/>
      <c r="D548" s="183"/>
      <c r="E548" s="184"/>
      <c r="F548" s="166"/>
      <c r="G548" s="167"/>
      <c r="H548" s="185"/>
      <c r="I548" s="186"/>
      <c r="J548" s="186"/>
    </row>
    <row r="549" spans="2:10" ht="12.75">
      <c r="B549" s="182"/>
      <c r="C549" s="159"/>
      <c r="D549" s="183"/>
      <c r="E549" s="184"/>
      <c r="F549" s="166"/>
      <c r="G549" s="167"/>
      <c r="H549" s="185"/>
      <c r="I549" s="186"/>
      <c r="J549" s="186"/>
    </row>
    <row r="550" spans="2:10" ht="12.75">
      <c r="B550" s="182"/>
      <c r="C550" s="159"/>
      <c r="D550" s="183"/>
      <c r="E550" s="184"/>
      <c r="F550" s="166"/>
      <c r="G550" s="167"/>
      <c r="H550" s="185"/>
      <c r="I550" s="186"/>
      <c r="J550" s="186"/>
    </row>
    <row r="551" spans="2:10" ht="12.75">
      <c r="B551" s="182"/>
      <c r="C551" s="159"/>
      <c r="D551" s="183"/>
      <c r="E551" s="184"/>
      <c r="F551" s="166"/>
      <c r="G551" s="167"/>
      <c r="H551" s="185"/>
      <c r="I551" s="186"/>
      <c r="J551" s="186"/>
    </row>
    <row r="552" spans="2:10" ht="12.75">
      <c r="B552" s="182"/>
      <c r="C552" s="159"/>
      <c r="D552" s="183"/>
      <c r="E552" s="184"/>
      <c r="F552" s="166"/>
      <c r="G552" s="167"/>
      <c r="H552" s="185"/>
      <c r="I552" s="186"/>
      <c r="J552" s="186"/>
    </row>
    <row r="553" spans="2:10" ht="12.75">
      <c r="B553" s="182"/>
      <c r="C553" s="159"/>
      <c r="D553" s="183"/>
      <c r="E553" s="184"/>
      <c r="F553" s="166"/>
      <c r="G553" s="167"/>
      <c r="H553" s="185"/>
      <c r="I553" s="186"/>
      <c r="J553" s="186"/>
    </row>
    <row r="554" spans="2:10" ht="12.75">
      <c r="B554" s="182"/>
      <c r="C554" s="159"/>
      <c r="D554" s="183"/>
      <c r="E554" s="184"/>
      <c r="F554" s="166"/>
      <c r="G554" s="167"/>
      <c r="H554" s="185"/>
      <c r="I554" s="186"/>
      <c r="J554" s="186"/>
    </row>
    <row r="555" spans="2:10" ht="12.75">
      <c r="B555" s="182"/>
      <c r="C555" s="159"/>
      <c r="D555" s="183"/>
      <c r="E555" s="184"/>
      <c r="F555" s="166"/>
      <c r="G555" s="167"/>
      <c r="H555" s="185"/>
      <c r="I555" s="186"/>
      <c r="J555" s="186"/>
    </row>
    <row r="556" spans="2:10" ht="12.75">
      <c r="B556" s="182"/>
      <c r="C556" s="159"/>
      <c r="D556" s="183"/>
      <c r="E556" s="184"/>
      <c r="F556" s="166"/>
      <c r="G556" s="167"/>
      <c r="H556" s="185"/>
      <c r="I556" s="186"/>
      <c r="J556" s="186"/>
    </row>
    <row r="557" spans="2:10" ht="12.75">
      <c r="B557" s="182"/>
      <c r="C557" s="159"/>
      <c r="D557" s="183"/>
      <c r="E557" s="184"/>
      <c r="F557" s="166"/>
      <c r="G557" s="167"/>
      <c r="H557" s="185"/>
      <c r="I557" s="186"/>
      <c r="J557" s="186"/>
    </row>
    <row r="558" spans="2:10" ht="12.75">
      <c r="B558" s="182"/>
      <c r="C558" s="159"/>
      <c r="D558" s="183"/>
      <c r="E558" s="184"/>
      <c r="F558" s="166"/>
      <c r="G558" s="167"/>
      <c r="H558" s="185"/>
      <c r="I558" s="186"/>
      <c r="J558" s="186"/>
    </row>
    <row r="559" spans="2:10" ht="12.75">
      <c r="B559" s="182"/>
      <c r="C559" s="159"/>
      <c r="D559" s="183"/>
      <c r="E559" s="184"/>
      <c r="F559" s="166"/>
      <c r="G559" s="167"/>
      <c r="H559" s="185"/>
      <c r="I559" s="186"/>
      <c r="J559" s="186"/>
    </row>
    <row r="560" spans="2:10" ht="12.75">
      <c r="B560" s="182"/>
      <c r="C560" s="159"/>
      <c r="D560" s="183"/>
      <c r="E560" s="184"/>
      <c r="F560" s="166"/>
      <c r="G560" s="167"/>
      <c r="H560" s="185"/>
      <c r="I560" s="186"/>
      <c r="J560" s="186"/>
    </row>
    <row r="561" spans="2:10" ht="12.75">
      <c r="B561" s="182"/>
      <c r="C561" s="159"/>
      <c r="D561" s="183"/>
      <c r="E561" s="184"/>
      <c r="F561" s="187"/>
      <c r="G561" s="188"/>
      <c r="H561" s="189"/>
      <c r="I561" s="186"/>
      <c r="J561" s="186"/>
    </row>
    <row r="562" spans="2:10" ht="12.75">
      <c r="B562" s="182"/>
      <c r="C562" s="159"/>
      <c r="D562" s="183"/>
      <c r="E562" s="184"/>
      <c r="F562" s="187"/>
      <c r="G562" s="188"/>
      <c r="H562" s="189"/>
      <c r="I562" s="186"/>
      <c r="J562" s="186"/>
    </row>
    <row r="563" spans="2:10" ht="12.75">
      <c r="B563" s="182"/>
      <c r="C563" s="159"/>
      <c r="D563" s="183"/>
      <c r="E563" s="184"/>
      <c r="F563" s="187"/>
      <c r="G563" s="188"/>
      <c r="H563" s="189"/>
      <c r="I563" s="186"/>
      <c r="J563" s="186"/>
    </row>
    <row r="564" spans="2:10" ht="12.75">
      <c r="B564" s="182"/>
      <c r="C564" s="159"/>
      <c r="D564" s="183"/>
      <c r="E564" s="184"/>
      <c r="F564" s="187"/>
      <c r="G564" s="188"/>
      <c r="H564" s="189"/>
      <c r="I564" s="186"/>
      <c r="J564" s="186"/>
    </row>
    <row r="565" spans="2:10" ht="12.75">
      <c r="B565" s="182"/>
      <c r="C565" s="159"/>
      <c r="D565" s="183"/>
      <c r="E565" s="184"/>
      <c r="F565" s="187"/>
      <c r="G565" s="188"/>
      <c r="H565" s="189"/>
      <c r="I565" s="186"/>
      <c r="J565" s="186"/>
    </row>
    <row r="566" spans="2:10" ht="12.75">
      <c r="B566" s="182"/>
      <c r="C566" s="159"/>
      <c r="D566" s="183"/>
      <c r="E566" s="184"/>
      <c r="F566" s="187"/>
      <c r="G566" s="188"/>
      <c r="H566" s="189"/>
      <c r="I566" s="186"/>
      <c r="J566" s="186"/>
    </row>
    <row r="567" spans="2:10" ht="12.75">
      <c r="B567" s="182"/>
      <c r="C567" s="159"/>
      <c r="D567" s="183"/>
      <c r="E567" s="184"/>
      <c r="F567" s="187"/>
      <c r="G567" s="188"/>
      <c r="H567" s="189"/>
      <c r="I567" s="186"/>
      <c r="J567" s="186"/>
    </row>
    <row r="568" spans="2:10" ht="12.75">
      <c r="B568" s="182"/>
      <c r="C568" s="159"/>
      <c r="D568" s="183"/>
      <c r="E568" s="184"/>
      <c r="F568" s="187"/>
      <c r="G568" s="188"/>
      <c r="H568" s="189"/>
      <c r="I568" s="186"/>
      <c r="J568" s="186"/>
    </row>
    <row r="569" spans="2:10" ht="12.75">
      <c r="B569" s="182"/>
      <c r="C569" s="159"/>
      <c r="D569" s="183"/>
      <c r="E569" s="184"/>
      <c r="F569" s="187"/>
      <c r="G569" s="188"/>
      <c r="H569" s="189"/>
      <c r="I569" s="186"/>
      <c r="J569" s="186"/>
    </row>
    <row r="570" spans="2:10" ht="12.75">
      <c r="B570" s="182"/>
      <c r="C570" s="159"/>
      <c r="D570" s="183"/>
      <c r="E570" s="184"/>
      <c r="F570" s="187"/>
      <c r="G570" s="188"/>
      <c r="H570" s="189"/>
      <c r="I570" s="186"/>
      <c r="J570" s="186"/>
    </row>
    <row r="571" spans="2:10" ht="12.75">
      <c r="B571" s="182"/>
      <c r="C571" s="159"/>
      <c r="D571" s="183"/>
      <c r="E571" s="184"/>
      <c r="F571" s="187"/>
      <c r="G571" s="188"/>
      <c r="H571" s="189"/>
      <c r="I571" s="186"/>
      <c r="J571" s="186"/>
    </row>
    <row r="572" spans="2:10" ht="12.75">
      <c r="B572" s="182"/>
      <c r="C572" s="159"/>
      <c r="D572" s="183"/>
      <c r="E572" s="184"/>
      <c r="F572" s="187"/>
      <c r="G572" s="188"/>
      <c r="H572" s="189"/>
      <c r="I572" s="186"/>
      <c r="J572" s="186"/>
    </row>
    <row r="573" spans="2:10" ht="12.75">
      <c r="B573" s="182"/>
      <c r="C573" s="159"/>
      <c r="D573" s="183"/>
      <c r="E573" s="184"/>
      <c r="F573" s="187"/>
      <c r="G573" s="188"/>
      <c r="H573" s="189"/>
      <c r="I573" s="186"/>
      <c r="J573" s="186"/>
    </row>
    <row r="574" spans="2:10" ht="12.75">
      <c r="B574" s="182"/>
      <c r="C574" s="159"/>
      <c r="D574" s="183"/>
      <c r="E574" s="184"/>
      <c r="F574" s="187"/>
      <c r="G574" s="188"/>
      <c r="H574" s="189"/>
      <c r="I574" s="186"/>
      <c r="J574" s="186"/>
    </row>
    <row r="575" spans="2:10" ht="12.75">
      <c r="B575" s="182"/>
      <c r="C575" s="159"/>
      <c r="D575" s="183"/>
      <c r="E575" s="184"/>
      <c r="F575" s="187"/>
      <c r="G575" s="188"/>
      <c r="H575" s="189"/>
      <c r="I575" s="186"/>
      <c r="J575" s="186"/>
    </row>
    <row r="576" spans="2:10" ht="12.75">
      <c r="B576" s="182"/>
      <c r="C576" s="159"/>
      <c r="D576" s="183"/>
      <c r="E576" s="184"/>
      <c r="F576" s="187"/>
      <c r="G576" s="188"/>
      <c r="H576" s="189"/>
      <c r="I576" s="186"/>
      <c r="J576" s="186"/>
    </row>
    <row r="577" spans="2:10" ht="12.75">
      <c r="B577" s="182"/>
      <c r="C577" s="159"/>
      <c r="D577" s="183"/>
      <c r="E577" s="184"/>
      <c r="F577" s="187"/>
      <c r="G577" s="188"/>
      <c r="H577" s="189"/>
      <c r="I577" s="186"/>
      <c r="J577" s="186"/>
    </row>
    <row r="578" spans="2:10" ht="12.75">
      <c r="B578" s="182"/>
      <c r="C578" s="159"/>
      <c r="D578" s="183"/>
      <c r="E578" s="184"/>
      <c r="F578" s="187"/>
      <c r="G578" s="188"/>
      <c r="H578" s="189"/>
      <c r="I578" s="186"/>
      <c r="J578" s="186"/>
    </row>
    <row r="579" spans="2:10" ht="12.75">
      <c r="B579" s="182"/>
      <c r="C579" s="159"/>
      <c r="D579" s="183"/>
      <c r="E579" s="184"/>
      <c r="F579" s="187"/>
      <c r="G579" s="188"/>
      <c r="H579" s="189"/>
      <c r="I579" s="186"/>
      <c r="J579" s="186"/>
    </row>
    <row r="580" spans="2:10" ht="12.75">
      <c r="B580" s="182"/>
      <c r="C580" s="159"/>
      <c r="D580" s="183"/>
      <c r="E580" s="184"/>
      <c r="F580" s="187"/>
      <c r="G580" s="188"/>
      <c r="H580" s="189"/>
      <c r="I580" s="186"/>
      <c r="J580" s="186"/>
    </row>
    <row r="581" spans="2:10" ht="12.75">
      <c r="B581" s="182"/>
      <c r="C581" s="159"/>
      <c r="D581" s="183"/>
      <c r="E581" s="184"/>
      <c r="F581" s="187"/>
      <c r="G581" s="188"/>
      <c r="H581" s="189"/>
      <c r="I581" s="186"/>
      <c r="J581" s="186"/>
    </row>
    <row r="582" spans="2:10" ht="12.75">
      <c r="B582" s="182"/>
      <c r="C582" s="159"/>
      <c r="D582" s="183"/>
      <c r="E582" s="184"/>
      <c r="F582" s="187"/>
      <c r="G582" s="188"/>
      <c r="H582" s="189"/>
      <c r="I582" s="186"/>
      <c r="J582" s="186"/>
    </row>
    <row r="583" spans="2:10" ht="12.75">
      <c r="B583" s="182"/>
      <c r="C583" s="159"/>
      <c r="D583" s="183"/>
      <c r="E583" s="184"/>
      <c r="F583" s="187"/>
      <c r="G583" s="188"/>
      <c r="H583" s="189"/>
      <c r="I583" s="186"/>
      <c r="J583" s="186"/>
    </row>
    <row r="584" spans="2:10" ht="12.75">
      <c r="B584" s="182"/>
      <c r="C584" s="159"/>
      <c r="D584" s="183"/>
      <c r="E584" s="184"/>
      <c r="F584" s="187"/>
      <c r="G584" s="188"/>
      <c r="H584" s="189"/>
      <c r="I584" s="186"/>
      <c r="J584" s="186"/>
    </row>
    <row r="585" spans="2:10" ht="12.75">
      <c r="B585" s="182"/>
      <c r="C585" s="159"/>
      <c r="D585" s="183"/>
      <c r="E585" s="184"/>
      <c r="F585" s="187"/>
      <c r="G585" s="188"/>
      <c r="H585" s="189"/>
      <c r="I585" s="186"/>
      <c r="J585" s="186"/>
    </row>
    <row r="586" spans="2:10" ht="12.75">
      <c r="B586" s="182"/>
      <c r="C586" s="159"/>
      <c r="D586" s="183"/>
      <c r="E586" s="184"/>
      <c r="F586" s="187"/>
      <c r="G586" s="188"/>
      <c r="H586" s="189"/>
      <c r="I586" s="186"/>
      <c r="J586" s="186"/>
    </row>
    <row r="587" spans="2:10" ht="12.75">
      <c r="B587" s="182"/>
      <c r="C587" s="159"/>
      <c r="D587" s="183"/>
      <c r="E587" s="184"/>
      <c r="F587" s="187"/>
      <c r="G587" s="188"/>
      <c r="H587" s="189"/>
      <c r="I587" s="186"/>
      <c r="J587" s="186"/>
    </row>
    <row r="588" spans="2:10" ht="12.75">
      <c r="B588" s="182"/>
      <c r="C588" s="159"/>
      <c r="D588" s="183"/>
      <c r="E588" s="184"/>
      <c r="F588" s="187"/>
      <c r="G588" s="188"/>
      <c r="H588" s="189"/>
      <c r="I588" s="186"/>
      <c r="J588" s="186"/>
    </row>
    <row r="589" spans="2:10" ht="12.75">
      <c r="B589" s="182"/>
      <c r="C589" s="159"/>
      <c r="D589" s="183"/>
      <c r="E589" s="184"/>
      <c r="F589" s="187"/>
      <c r="G589" s="188"/>
      <c r="H589" s="189"/>
      <c r="I589" s="186"/>
      <c r="J589" s="186"/>
    </row>
    <row r="590" spans="2:10" ht="12.75">
      <c r="B590" s="182"/>
      <c r="C590" s="159"/>
      <c r="D590" s="183"/>
      <c r="E590" s="184"/>
      <c r="F590" s="187"/>
      <c r="G590" s="188"/>
      <c r="H590" s="189"/>
      <c r="I590" s="186"/>
      <c r="J590" s="186"/>
    </row>
    <row r="591" spans="2:10" ht="12.75">
      <c r="B591" s="182"/>
      <c r="C591" s="159"/>
      <c r="D591" s="183"/>
      <c r="E591" s="184"/>
      <c r="F591" s="187"/>
      <c r="G591" s="188"/>
      <c r="H591" s="189"/>
      <c r="I591" s="186"/>
      <c r="J591" s="186"/>
    </row>
    <row r="592" spans="2:10" ht="12.75">
      <c r="B592" s="182"/>
      <c r="C592" s="159"/>
      <c r="D592" s="183"/>
      <c r="E592" s="184"/>
      <c r="F592" s="187"/>
      <c r="G592" s="188"/>
      <c r="H592" s="189"/>
      <c r="I592" s="186"/>
      <c r="J592" s="186"/>
    </row>
    <row r="593" spans="2:10" ht="12.75">
      <c r="B593" s="182"/>
      <c r="C593" s="159"/>
      <c r="D593" s="183"/>
      <c r="E593" s="184"/>
      <c r="F593" s="187"/>
      <c r="G593" s="188"/>
      <c r="H593" s="189"/>
      <c r="I593" s="186"/>
      <c r="J593" s="186"/>
    </row>
    <row r="594" spans="2:10" ht="12.75">
      <c r="B594" s="182"/>
      <c r="C594" s="159"/>
      <c r="D594" s="183"/>
      <c r="E594" s="184"/>
      <c r="F594" s="187"/>
      <c r="G594" s="188"/>
      <c r="H594" s="189"/>
      <c r="I594" s="186"/>
      <c r="J594" s="186"/>
    </row>
    <row r="595" spans="2:10" ht="12.75">
      <c r="B595" s="182"/>
      <c r="C595" s="159"/>
      <c r="D595" s="183"/>
      <c r="E595" s="184"/>
      <c r="F595" s="187"/>
      <c r="G595" s="188"/>
      <c r="H595" s="189"/>
      <c r="I595" s="186"/>
      <c r="J595" s="186"/>
    </row>
    <row r="596" spans="2:10" ht="12.75">
      <c r="B596" s="182"/>
      <c r="C596" s="159"/>
      <c r="D596" s="183"/>
      <c r="E596" s="184"/>
      <c r="F596" s="187"/>
      <c r="G596" s="188"/>
      <c r="H596" s="189"/>
      <c r="I596" s="186"/>
      <c r="J596" s="186"/>
    </row>
    <row r="597" spans="2:10" ht="12.75">
      <c r="B597" s="182"/>
      <c r="C597" s="159"/>
      <c r="D597" s="183"/>
      <c r="E597" s="184"/>
      <c r="F597" s="187"/>
      <c r="G597" s="188"/>
      <c r="H597" s="189"/>
      <c r="I597" s="186"/>
      <c r="J597" s="186"/>
    </row>
    <row r="598" spans="2:10" ht="12.75">
      <c r="B598" s="182"/>
      <c r="C598" s="159"/>
      <c r="D598" s="183"/>
      <c r="E598" s="184"/>
      <c r="F598" s="187"/>
      <c r="G598" s="188"/>
      <c r="H598" s="189"/>
      <c r="I598" s="186"/>
      <c r="J598" s="186"/>
    </row>
    <row r="599" spans="2:10" ht="12.75">
      <c r="B599" s="182"/>
      <c r="C599" s="159"/>
      <c r="D599" s="183"/>
      <c r="E599" s="184"/>
      <c r="F599" s="187"/>
      <c r="G599" s="188"/>
      <c r="H599" s="189"/>
      <c r="I599" s="186"/>
      <c r="J599" s="186"/>
    </row>
    <row r="600" spans="2:10" ht="12.75">
      <c r="B600" s="182"/>
      <c r="C600" s="159"/>
      <c r="D600" s="183"/>
      <c r="E600" s="184"/>
      <c r="F600" s="187"/>
      <c r="G600" s="188"/>
      <c r="H600" s="189"/>
      <c r="I600" s="186"/>
      <c r="J600" s="186"/>
    </row>
    <row r="601" spans="2:10" ht="12.75">
      <c r="B601" s="182"/>
      <c r="C601" s="159"/>
      <c r="D601" s="183"/>
      <c r="E601" s="184"/>
      <c r="F601" s="187"/>
      <c r="G601" s="188"/>
      <c r="H601" s="189"/>
      <c r="I601" s="186"/>
      <c r="J601" s="186"/>
    </row>
    <row r="602" spans="2:10" ht="12.75">
      <c r="B602" s="182"/>
      <c r="C602" s="159"/>
      <c r="D602" s="183"/>
      <c r="E602" s="184"/>
      <c r="F602" s="187"/>
      <c r="G602" s="188"/>
      <c r="H602" s="189"/>
      <c r="I602" s="186"/>
      <c r="J602" s="186"/>
    </row>
    <row r="603" spans="2:10" ht="12.75">
      <c r="B603" s="182"/>
      <c r="C603" s="159"/>
      <c r="D603" s="183"/>
      <c r="E603" s="184"/>
      <c r="F603" s="187"/>
      <c r="G603" s="188"/>
      <c r="H603" s="189"/>
      <c r="I603" s="186"/>
      <c r="J603" s="186"/>
    </row>
    <row r="604" spans="2:10" ht="12.75">
      <c r="B604" s="182"/>
      <c r="C604" s="159"/>
      <c r="D604" s="183"/>
      <c r="E604" s="184"/>
      <c r="F604" s="187"/>
      <c r="G604" s="188"/>
      <c r="H604" s="189"/>
      <c r="I604" s="186"/>
      <c r="J604" s="186"/>
    </row>
    <row r="605" spans="2:10" ht="12.75">
      <c r="B605" s="182"/>
      <c r="C605" s="159"/>
      <c r="D605" s="183"/>
      <c r="E605" s="184"/>
      <c r="F605" s="187"/>
      <c r="G605" s="188"/>
      <c r="H605" s="189"/>
      <c r="I605" s="186"/>
      <c r="J605" s="186"/>
    </row>
    <row r="606" spans="2:10" ht="12.75">
      <c r="B606" s="182"/>
      <c r="C606" s="159"/>
      <c r="D606" s="183"/>
      <c r="E606" s="184"/>
      <c r="F606" s="187"/>
      <c r="G606" s="188"/>
      <c r="H606" s="189"/>
      <c r="I606" s="186"/>
      <c r="J606" s="186"/>
    </row>
    <row r="607" spans="2:10" ht="12.75">
      <c r="B607" s="182"/>
      <c r="C607" s="159"/>
      <c r="D607" s="183"/>
      <c r="E607" s="184"/>
      <c r="F607" s="187"/>
      <c r="G607" s="188"/>
      <c r="H607" s="189"/>
      <c r="I607" s="186"/>
      <c r="J607" s="186"/>
    </row>
    <row r="608" spans="2:10" ht="12.75">
      <c r="B608" s="182"/>
      <c r="C608" s="159"/>
      <c r="D608" s="183"/>
      <c r="E608" s="184"/>
      <c r="F608" s="187"/>
      <c r="G608" s="188"/>
      <c r="H608" s="189"/>
      <c r="I608" s="186"/>
      <c r="J608" s="186"/>
    </row>
    <row r="609" spans="2:10" ht="12.75">
      <c r="B609" s="182"/>
      <c r="C609" s="159"/>
      <c r="D609" s="183"/>
      <c r="E609" s="184"/>
      <c r="F609" s="187"/>
      <c r="G609" s="188"/>
      <c r="H609" s="189"/>
      <c r="I609" s="186"/>
      <c r="J609" s="186"/>
    </row>
    <row r="610" spans="2:10" ht="12.75">
      <c r="B610" s="182"/>
      <c r="C610" s="159"/>
      <c r="D610" s="183"/>
      <c r="E610" s="184"/>
      <c r="F610" s="187"/>
      <c r="G610" s="188"/>
      <c r="H610" s="189"/>
      <c r="I610" s="186"/>
      <c r="J610" s="186"/>
    </row>
    <row r="611" spans="2:10" ht="12.75">
      <c r="B611" s="182"/>
      <c r="C611" s="159"/>
      <c r="D611" s="183"/>
      <c r="E611" s="184"/>
      <c r="F611" s="187"/>
      <c r="G611" s="188"/>
      <c r="H611" s="189"/>
      <c r="I611" s="186"/>
      <c r="J611" s="186"/>
    </row>
    <row r="612" spans="2:10" ht="12.75">
      <c r="B612" s="182"/>
      <c r="C612" s="159"/>
      <c r="D612" s="183"/>
      <c r="E612" s="184"/>
      <c r="F612" s="187"/>
      <c r="G612" s="188"/>
      <c r="H612" s="189"/>
      <c r="I612" s="186"/>
      <c r="J612" s="186"/>
    </row>
    <row r="613" spans="2:10" ht="12.75">
      <c r="B613" s="182"/>
      <c r="C613" s="159"/>
      <c r="D613" s="183"/>
      <c r="E613" s="184"/>
      <c r="F613" s="187"/>
      <c r="G613" s="188"/>
      <c r="H613" s="189"/>
      <c r="I613" s="186"/>
      <c r="J613" s="186"/>
    </row>
    <row r="614" spans="2:10" ht="12.75">
      <c r="B614" s="182"/>
      <c r="C614" s="159"/>
      <c r="D614" s="183"/>
      <c r="E614" s="184"/>
      <c r="F614" s="187"/>
      <c r="G614" s="188"/>
      <c r="H614" s="189"/>
      <c r="I614" s="186"/>
      <c r="J614" s="186"/>
    </row>
    <row r="615" spans="2:10" ht="12.75">
      <c r="B615" s="182"/>
      <c r="C615" s="159"/>
      <c r="D615" s="183"/>
      <c r="E615" s="184"/>
      <c r="F615" s="187"/>
      <c r="G615" s="188"/>
      <c r="H615" s="189"/>
      <c r="I615" s="186"/>
      <c r="J615" s="186"/>
    </row>
    <row r="616" spans="2:10" ht="12.75">
      <c r="B616" s="182"/>
      <c r="C616" s="159"/>
      <c r="D616" s="183"/>
      <c r="E616" s="184"/>
      <c r="F616" s="187"/>
      <c r="G616" s="188"/>
      <c r="H616" s="189"/>
      <c r="I616" s="186"/>
      <c r="J616" s="186"/>
    </row>
    <row r="617" spans="2:10" ht="12.75">
      <c r="B617" s="182"/>
      <c r="C617" s="159"/>
      <c r="D617" s="183"/>
      <c r="E617" s="184"/>
      <c r="F617" s="187"/>
      <c r="G617" s="188"/>
      <c r="H617" s="189"/>
      <c r="I617" s="186"/>
      <c r="J617" s="186"/>
    </row>
    <row r="618" spans="2:10" ht="12.75">
      <c r="B618" s="182"/>
      <c r="C618" s="159"/>
      <c r="D618" s="183"/>
      <c r="E618" s="184"/>
      <c r="F618" s="187"/>
      <c r="G618" s="188"/>
      <c r="H618" s="189"/>
      <c r="I618" s="186"/>
      <c r="J618" s="186"/>
    </row>
    <row r="619" spans="2:10" ht="12.75">
      <c r="B619" s="182"/>
      <c r="C619" s="159"/>
      <c r="D619" s="183"/>
      <c r="E619" s="184"/>
      <c r="F619" s="187"/>
      <c r="G619" s="188"/>
      <c r="H619" s="189"/>
      <c r="I619" s="186"/>
      <c r="J619" s="186"/>
    </row>
    <row r="620" spans="2:10" ht="12.75">
      <c r="B620" s="182"/>
      <c r="C620" s="159"/>
      <c r="D620" s="183"/>
      <c r="E620" s="184"/>
      <c r="F620" s="187"/>
      <c r="G620" s="188"/>
      <c r="H620" s="189"/>
      <c r="I620" s="186"/>
      <c r="J620" s="186"/>
    </row>
    <row r="621" spans="2:10" ht="12.75">
      <c r="B621" s="182"/>
      <c r="C621" s="159"/>
      <c r="D621" s="183"/>
      <c r="E621" s="184"/>
      <c r="F621" s="187"/>
      <c r="G621" s="188"/>
      <c r="H621" s="189"/>
      <c r="I621" s="186"/>
      <c r="J621" s="186"/>
    </row>
    <row r="622" spans="2:10" ht="12.75">
      <c r="B622" s="182"/>
      <c r="C622" s="159"/>
      <c r="D622" s="183"/>
      <c r="E622" s="184"/>
      <c r="F622" s="187"/>
      <c r="G622" s="188"/>
      <c r="H622" s="189"/>
      <c r="I622" s="186"/>
      <c r="J622" s="186"/>
    </row>
    <row r="623" spans="2:10" ht="12.75">
      <c r="B623" s="182"/>
      <c r="C623" s="159"/>
      <c r="D623" s="183"/>
      <c r="E623" s="184"/>
      <c r="F623" s="187"/>
      <c r="G623" s="188"/>
      <c r="H623" s="189"/>
      <c r="I623" s="186"/>
      <c r="J623" s="186"/>
    </row>
    <row r="624" spans="2:10" ht="12.75">
      <c r="B624" s="182"/>
      <c r="C624" s="159"/>
      <c r="D624" s="183"/>
      <c r="E624" s="184"/>
      <c r="F624" s="187"/>
      <c r="G624" s="188"/>
      <c r="H624" s="189"/>
      <c r="I624" s="186"/>
      <c r="J624" s="186"/>
    </row>
    <row r="625" spans="2:10" ht="12.75">
      <c r="B625" s="182"/>
      <c r="C625" s="159"/>
      <c r="D625" s="183"/>
      <c r="E625" s="184"/>
      <c r="F625" s="187"/>
      <c r="G625" s="188"/>
      <c r="H625" s="189"/>
      <c r="I625" s="186"/>
      <c r="J625" s="186"/>
    </row>
    <row r="626" spans="2:10" ht="12.75">
      <c r="B626" s="182"/>
      <c r="C626" s="159"/>
      <c r="D626" s="183"/>
      <c r="E626" s="184"/>
      <c r="F626" s="187"/>
      <c r="G626" s="188"/>
      <c r="H626" s="189"/>
      <c r="I626" s="186"/>
      <c r="J626" s="186"/>
    </row>
    <row r="627" spans="2:10" ht="12.75">
      <c r="B627" s="182"/>
      <c r="C627" s="159"/>
      <c r="D627" s="183"/>
      <c r="E627" s="184"/>
      <c r="F627" s="187"/>
      <c r="G627" s="188"/>
      <c r="H627" s="189"/>
      <c r="I627" s="186"/>
      <c r="J627" s="186"/>
    </row>
    <row r="628" spans="2:10" ht="12.75">
      <c r="B628" s="182"/>
      <c r="C628" s="159"/>
      <c r="D628" s="183"/>
      <c r="E628" s="184"/>
      <c r="F628" s="187"/>
      <c r="G628" s="188"/>
      <c r="H628" s="189"/>
      <c r="I628" s="186"/>
      <c r="J628" s="186"/>
    </row>
    <row r="629" spans="2:10" ht="12.75">
      <c r="B629" s="182"/>
      <c r="C629" s="159"/>
      <c r="D629" s="183"/>
      <c r="E629" s="184"/>
      <c r="F629" s="187"/>
      <c r="G629" s="188"/>
      <c r="H629" s="189"/>
      <c r="I629" s="186"/>
      <c r="J629" s="186"/>
    </row>
    <row r="630" spans="2:10" ht="12.75">
      <c r="B630" s="182"/>
      <c r="C630" s="159"/>
      <c r="D630" s="183"/>
      <c r="E630" s="184"/>
      <c r="F630" s="187"/>
      <c r="G630" s="188"/>
      <c r="H630" s="189"/>
      <c r="I630" s="186"/>
      <c r="J630" s="186"/>
    </row>
    <row r="631" spans="2:10" ht="12.75">
      <c r="B631" s="182"/>
      <c r="C631" s="159"/>
      <c r="D631" s="183"/>
      <c r="E631" s="184"/>
      <c r="F631" s="187"/>
      <c r="G631" s="188"/>
      <c r="H631" s="189"/>
      <c r="I631" s="186"/>
      <c r="J631" s="186"/>
    </row>
    <row r="632" spans="2:10" ht="12.75">
      <c r="B632" s="182"/>
      <c r="C632" s="159"/>
      <c r="D632" s="183"/>
      <c r="E632" s="184"/>
      <c r="F632" s="187"/>
      <c r="G632" s="188"/>
      <c r="H632" s="189"/>
      <c r="I632" s="186"/>
      <c r="J632" s="186"/>
    </row>
    <row r="633" spans="2:10" ht="12.75">
      <c r="B633" s="182"/>
      <c r="C633" s="159"/>
      <c r="D633" s="183"/>
      <c r="E633" s="184"/>
      <c r="F633" s="187"/>
      <c r="G633" s="188"/>
      <c r="H633" s="189"/>
      <c r="I633" s="186"/>
      <c r="J633" s="186"/>
    </row>
    <row r="634" spans="2:10" ht="12.75">
      <c r="B634" s="182"/>
      <c r="C634" s="159"/>
      <c r="D634" s="183"/>
      <c r="E634" s="184"/>
      <c r="F634" s="187"/>
      <c r="G634" s="188"/>
      <c r="H634" s="189"/>
      <c r="I634" s="186"/>
      <c r="J634" s="186"/>
    </row>
    <row r="635" spans="2:10" ht="12.75">
      <c r="B635" s="182"/>
      <c r="C635" s="159"/>
      <c r="D635" s="183"/>
      <c r="E635" s="184"/>
      <c r="F635" s="187"/>
      <c r="G635" s="188"/>
      <c r="H635" s="189"/>
      <c r="I635" s="186"/>
      <c r="J635" s="186"/>
    </row>
    <row r="636" spans="2:10" ht="12.75">
      <c r="B636" s="182"/>
      <c r="C636" s="159"/>
      <c r="D636" s="183"/>
      <c r="E636" s="184"/>
      <c r="F636" s="187"/>
      <c r="G636" s="188"/>
      <c r="H636" s="189"/>
      <c r="I636" s="186"/>
      <c r="J636" s="186"/>
    </row>
    <row r="637" spans="2:10" ht="12.75">
      <c r="B637" s="182"/>
      <c r="C637" s="159"/>
      <c r="D637" s="183"/>
      <c r="E637" s="184"/>
      <c r="F637" s="187"/>
      <c r="G637" s="188"/>
      <c r="H637" s="189"/>
      <c r="I637" s="186"/>
      <c r="J637" s="186"/>
    </row>
    <row r="638" spans="2:10" ht="12.75">
      <c r="B638" s="182"/>
      <c r="C638" s="159"/>
      <c r="D638" s="183"/>
      <c r="E638" s="184"/>
      <c r="F638" s="187"/>
      <c r="G638" s="188"/>
      <c r="H638" s="189"/>
      <c r="I638" s="186"/>
      <c r="J638" s="186"/>
    </row>
    <row r="639" spans="2:10" ht="12.75">
      <c r="B639" s="182"/>
      <c r="C639" s="159"/>
      <c r="D639" s="183"/>
      <c r="E639" s="184"/>
      <c r="F639" s="187"/>
      <c r="G639" s="188"/>
      <c r="H639" s="189"/>
      <c r="I639" s="186"/>
      <c r="J639" s="186"/>
    </row>
    <row r="640" spans="2:10" ht="12.75">
      <c r="B640" s="182"/>
      <c r="C640" s="159"/>
      <c r="D640" s="183"/>
      <c r="E640" s="184"/>
      <c r="F640" s="187"/>
      <c r="G640" s="188"/>
      <c r="H640" s="189"/>
      <c r="I640" s="186"/>
      <c r="J640" s="186"/>
    </row>
    <row r="641" spans="2:10" ht="12.75">
      <c r="B641" s="182"/>
      <c r="C641" s="159"/>
      <c r="D641" s="183"/>
      <c r="E641" s="184"/>
      <c r="F641" s="187"/>
      <c r="G641" s="188"/>
      <c r="H641" s="189"/>
      <c r="I641" s="186"/>
      <c r="J641" s="186"/>
    </row>
  </sheetData>
  <sheetProtection/>
  <conditionalFormatting sqref="D5:D385">
    <cfRule type="cellIs" priority="1" dxfId="108" operator="equal" stopIfTrue="1">
      <formula>"žž"</formula>
    </cfRule>
  </conditionalFormatting>
  <printOptions gridLines="1"/>
  <pageMargins left="0.787401575" right="0.787401575" top="0.984251969" bottom="0.984251969" header="0.4921259845" footer="0.4921259845"/>
  <pageSetup horizontalDpi="180" verticalDpi="180" orientation="portrait" paperSize="9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Kučera</dc:creator>
  <cp:keywords/>
  <dc:description/>
  <cp:lastModifiedBy>Táta</cp:lastModifiedBy>
  <cp:lastPrinted>2015-08-16T12:05:33Z</cp:lastPrinted>
  <dcterms:created xsi:type="dcterms:W3CDTF">2003-07-11T21:46:55Z</dcterms:created>
  <dcterms:modified xsi:type="dcterms:W3CDTF">2015-09-26T04:17:45Z</dcterms:modified>
  <cp:category/>
  <cp:version/>
  <cp:contentType/>
  <cp:contentStatus/>
</cp:coreProperties>
</file>