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240" windowHeight="10695" activeTab="0"/>
  </bookViews>
  <sheets>
    <sheet name="ŽiC-Radlice" sheetId="1" r:id="rId1"/>
    <sheet name="KobB-VršB" sheetId="2" r:id="rId2"/>
    <sheet name="SlavC-Rapid" sheetId="3" r:id="rId3"/>
    <sheet name="VP A-RudB" sheetId="4" r:id="rId4"/>
    <sheet name="PraB-KobC" sheetId="5" r:id="rId5"/>
    <sheet name="UsB-RudC" sheetId="6" r:id="rId6"/>
    <sheet name="KoD-Ko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G57A1" localSheetId="6">#REF!</definedName>
    <definedName name="G57A1" localSheetId="4">#REF!</definedName>
    <definedName name="G57A1" localSheetId="2">#REF!</definedName>
    <definedName name="G57A1" localSheetId="5">#REF!</definedName>
    <definedName name="G57A1" localSheetId="3">#REF!</definedName>
    <definedName name="G57A1">#REF!</definedName>
    <definedName name="_xlnm.Print_Area" localSheetId="1">'KobB-VršB'!$A$1:$S$72</definedName>
    <definedName name="_xlnm.Print_Area" localSheetId="6">'KoD-KoE'!$A$1:$S$72</definedName>
    <definedName name="_xlnm.Print_Area" localSheetId="4">'PraB-KobC'!$A$1:$S$72</definedName>
    <definedName name="_xlnm.Print_Area" localSheetId="2">'SlavC-Rapid'!$A$1:$S$72</definedName>
    <definedName name="_xlnm.Print_Area" localSheetId="5">'UsB-RudC'!$A$1:$S$72</definedName>
    <definedName name="_xlnm.Print_Area" localSheetId="3">'VP A-RudB'!$A$1:$S$72</definedName>
    <definedName name="_xlnm.Print_Area" localSheetId="0">'ŽiC-Radlice'!$A$1:$S$66</definedName>
    <definedName name="výmaz" localSheetId="1">'KobB-VršB'!$D$8:$F$11,'KobB-VršB'!$D$14:$F$17,'KobB-VršB'!$D$20:$F$23,'KobB-VršB'!$D$26:$F$29,'KobB-VršB'!$D$32:$F$35,'KobB-VršB'!$D$38:$F$41,'KobB-VršB'!$N$8:$P$11,'KobB-VršB'!$N$14:$P$17,'KobB-VršB'!$N$20:$P$23,'KobB-VršB'!$N$26:$P$29,'KobB-VršB'!$N$32:$P$35,'KobB-VršB'!$N$38:$P$41,'KobB-VršB'!$A$8:$B$43,'KobB-VršB'!$K$8:$L$43</definedName>
    <definedName name="výmaz" localSheetId="6">'KoD-KoE'!$D$8:$F$11,'KoD-KoE'!$D$14:$F$17,'KoD-KoE'!$D$20:$F$23,'KoD-KoE'!$D$26:$F$29,'KoD-KoE'!$D$32:$F$35,'KoD-KoE'!$D$38:$F$41,'KoD-KoE'!$N$8:$P$11,'KoD-KoE'!$N$14:$P$17,'KoD-KoE'!$N$20:$P$23,'KoD-KoE'!$N$26:$P$29,'KoD-KoE'!$N$32:$P$35,'KoD-KoE'!$N$38:$P$41,'KoD-KoE'!$A$8:$B$43,'KoD-KoE'!$K$8:$L$43</definedName>
    <definedName name="výmaz" localSheetId="4">'PraB-KobC'!$D$8:$F$11,'PraB-KobC'!$D$14:$F$17,'PraB-KobC'!$D$20:$F$23,'PraB-KobC'!$D$26:$F$29,'PraB-KobC'!$D$32:$F$35,'PraB-KobC'!$D$38:$F$41,'PraB-KobC'!$N$8:$P$11,'PraB-KobC'!$N$14:$P$17,'PraB-KobC'!$N$20:$P$23,'PraB-KobC'!$N$26:$P$29,'PraB-KobC'!$N$32:$P$35,'PraB-KobC'!$N$38:$P$41,'PraB-KobC'!$A$8:$B$43,'PraB-KobC'!$K$8:$L$43</definedName>
    <definedName name="výmaz" localSheetId="2">'SlavC-Rapid'!$D$8:$F$11,'SlavC-Rapid'!$D$14:$F$17,'SlavC-Rapid'!$D$20:$F$23,'SlavC-Rapid'!$D$26:$F$29,'SlavC-Rapid'!$D$32:$F$35,'SlavC-Rapid'!$D$38:$F$41,'SlavC-Rapid'!$N$8:$P$11,'SlavC-Rapid'!$N$14:$P$17,'SlavC-Rapid'!$N$20:$P$23,'SlavC-Rapid'!$N$26:$P$29,'SlavC-Rapid'!$N$32:$P$35,'SlavC-Rapid'!$N$38:$P$41,'SlavC-Rapid'!$A$8:$B$43,'SlavC-Rapid'!$K$8:$L$43</definedName>
    <definedName name="výmaz" localSheetId="5">('UsB-RudC'!$D$8:$F$11,'UsB-RudC'!$D$14:$F$17,'UsB-RudC'!$D$20:$F$23,'UsB-RudC'!$D$26:$F$29,'UsB-RudC'!$D$32:$F$35,'UsB-RudC'!$D$38:$F$41,'UsB-RudC'!$N$8:$P$11,'UsB-RudC'!$N$14:$P$17,'UsB-RudC'!$N$20:$P$23,'UsB-RudC'!$N$26:$P$29,'UsB-RudC'!$N$32:$P$35,'UsB-RudC'!$N$38:$P$41,'UsB-RudC'!$A$8:$B$43,'UsB-RudC'!$K$8:$L$43)</definedName>
    <definedName name="výmaz" localSheetId="3">'VP A-RudB'!$D$8:$F$11,'VP A-RudB'!$D$14:$F$17,'VP A-RudB'!$D$20:$F$23,'VP A-RudB'!$D$26:$F$29,'VP A-RudB'!$D$32:$F$35,'VP A-RudB'!$D$38:$F$41,'VP A-RudB'!$N$8:$P$11,'VP A-RudB'!$N$14:$P$17,'VP A-RudB'!$N$20:$P$23,'VP A-RudB'!$N$26:$P$29,'VP A-RudB'!$N$32:$P$35,'VP A-RudB'!$N$38:$P$41,'VP A-RudB'!$A$8:$B$43,'VP A-RudB'!$K$8:$L$43</definedName>
    <definedName name="výmaz">'ŽiC-Radlice'!$D$8:$F$11,'ŽiC-Radlice'!$D$13:$F$16,'ŽiC-Radlice'!$D$18:$F$21,'ŽiC-Radlice'!$D$23:$F$26,'ŽiC-Radlice'!$D$28:$F$31,'ŽiC-Radlice'!$D$33:$F$36,'ŽiC-Radlice'!$N$8:$P$11,'ŽiC-Radlice'!$N$13:$P$16,'ŽiC-Radlice'!$N$18:$P$21,'ŽiC-Radlice'!$N$23:$P$26,'ŽiC-Radlice'!$N$28:$P$31,'ŽiC-Radlice'!$N$33:$P$36,'ŽiC-Radlice'!$A$8:$B$37,'ŽiC-Radlice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3" authorId="0">
      <text>
        <r>
          <rPr>
            <sz val="9"/>
            <color indexed="8"/>
            <rFont val="Tahoma"/>
            <family val="2"/>
          </rPr>
          <t>reg. č.</t>
        </r>
      </text>
    </comment>
  </commentList>
</comments>
</file>

<file path=xl/comments7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sharedStrings.xml><?xml version="1.0" encoding="utf-8"?>
<sst xmlns="http://schemas.openxmlformats.org/spreadsheetml/2006/main" count="1125" uniqueCount="186">
  <si>
    <t>24:00</t>
  </si>
  <si>
    <t>23:45</t>
  </si>
  <si>
    <t>23:30</t>
  </si>
  <si>
    <t>23:15</t>
  </si>
  <si>
    <t>23:00</t>
  </si>
  <si>
    <t>22:45</t>
  </si>
  <si>
    <t>22:30</t>
  </si>
  <si>
    <t>22:15</t>
  </si>
  <si>
    <t>22:00</t>
  </si>
  <si>
    <t>Žižkov 3/4</t>
  </si>
  <si>
    <t>SK Rapid Praha "B"</t>
  </si>
  <si>
    <t>21:45</t>
  </si>
  <si>
    <t>Zvon</t>
  </si>
  <si>
    <t>SK Uhelné sklady "D"</t>
  </si>
  <si>
    <t>21:30</t>
  </si>
  <si>
    <t>Hloubětín</t>
  </si>
  <si>
    <t>KK DP Praha "D"</t>
  </si>
  <si>
    <t>21:15</t>
  </si>
  <si>
    <t xml:space="preserve">Union 3/4 </t>
  </si>
  <si>
    <t>PSK Union Praha "F"</t>
  </si>
  <si>
    <t>19:15</t>
  </si>
  <si>
    <t>Braník 1/4</t>
  </si>
  <si>
    <t>AC Sparta Praha "B"</t>
  </si>
  <si>
    <t>19:45</t>
  </si>
  <si>
    <t>Radotín</t>
  </si>
  <si>
    <t>SC Radotín "B"</t>
  </si>
  <si>
    <t>19:30</t>
  </si>
  <si>
    <t>Eden 1/2</t>
  </si>
  <si>
    <t>KK Konstruktiva "F"</t>
  </si>
  <si>
    <t>17:00</t>
  </si>
  <si>
    <t>Rudná</t>
  </si>
  <si>
    <t>TJ Sokol Rudná "D"</t>
  </si>
  <si>
    <t>19:00</t>
  </si>
  <si>
    <t>Union 1/4</t>
  </si>
  <si>
    <t>PSK Union Praha "E"</t>
  </si>
  <si>
    <t>18:45</t>
  </si>
  <si>
    <t>SK Meteor Praha "D"</t>
  </si>
  <si>
    <t>18:30</t>
  </si>
  <si>
    <t xml:space="preserve">Meteor     </t>
  </si>
  <si>
    <t>SK Meteor Praha "E"</t>
  </si>
  <si>
    <t>18:15</t>
  </si>
  <si>
    <t>Braník 5/6</t>
  </si>
  <si>
    <t xml:space="preserve">TJ Zentiva Praha </t>
  </si>
  <si>
    <t>18:00</t>
  </si>
  <si>
    <t>Žižkov 1/4</t>
  </si>
  <si>
    <t>SK Žižkov Praha "D"</t>
  </si>
  <si>
    <t>17:45</t>
  </si>
  <si>
    <t>V.Popovice</t>
  </si>
  <si>
    <t>TJ Slavoj Velké Popovice "B"</t>
  </si>
  <si>
    <t>17:30</t>
  </si>
  <si>
    <t xml:space="preserve">Kobylisy   </t>
  </si>
  <si>
    <t>TJ S. Admira Kobylisy "D"</t>
  </si>
  <si>
    <t>17:15</t>
  </si>
  <si>
    <t xml:space="preserve">Zah. město  </t>
  </si>
  <si>
    <t>TJ Astra ZM "C"</t>
  </si>
  <si>
    <t>Datum a podpis rozhodčího</t>
  </si>
  <si>
    <t>Různé:</t>
  </si>
  <si>
    <t>Napomínání hráčů za nesportovní chování či vyloučení ze startu:</t>
  </si>
  <si>
    <t>Reg.č.</t>
  </si>
  <si>
    <t>Jméno</t>
  </si>
  <si>
    <t>Od hodu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</si>
  <si>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</si>
  <si>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</si>
  <si>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</si>
  <si>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</si>
  <si>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</si>
  <si>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</si>
  <si>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</si>
  <si>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</si>
  <si>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</si>
  <si>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</si>
  <si>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</si>
  <si>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</si>
  <si>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</si>
  <si>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</si>
  <si>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vedoucí družstev</t>
  </si>
  <si>
    <t>Jméno:</t>
  </si>
  <si>
    <t>Rozhodčí</t>
  </si>
  <si>
    <t xml:space="preserve"> </t>
  </si>
  <si>
    <t>Bodový zisk</t>
  </si>
  <si>
    <t>Miloš Beneš ml.</t>
  </si>
  <si>
    <t>Vedoucí družstva         Jméno:</t>
  </si>
  <si>
    <t>Pavel Váňa</t>
  </si>
  <si>
    <t>Celkový výkon družstva  </t>
  </si>
  <si>
    <t>Celk.</t>
  </si>
  <si>
    <t xml:space="preserve">Miloš ml. </t>
  </si>
  <si>
    <t xml:space="preserve">Tomáš </t>
  </si>
  <si>
    <t>BENEŠ</t>
  </si>
  <si>
    <t>KAZIMOUR</t>
  </si>
  <si>
    <t>Marek</t>
  </si>
  <si>
    <t xml:space="preserve">Pavel </t>
  </si>
  <si>
    <t>LEHNER</t>
  </si>
  <si>
    <t>VÁŇA</t>
  </si>
  <si>
    <t xml:space="preserve">Leoš </t>
  </si>
  <si>
    <t>Michal (náhradník)</t>
  </si>
  <si>
    <t>KOFROŇ</t>
  </si>
  <si>
    <t>Truksa</t>
  </si>
  <si>
    <t xml:space="preserve">Radek </t>
  </si>
  <si>
    <t xml:space="preserve">Petr </t>
  </si>
  <si>
    <t>OPATOVSKÝ</t>
  </si>
  <si>
    <t xml:space="preserve">Jan </t>
  </si>
  <si>
    <t>KAMÍN</t>
  </si>
  <si>
    <t>ŠPINKA</t>
  </si>
  <si>
    <t xml:space="preserve">Karel </t>
  </si>
  <si>
    <t>TUREK</t>
  </si>
  <si>
    <t>PLATIL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</si>
  <si>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</si>
  <si>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</si>
  <si>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</si>
  <si>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</si>
  <si>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</si>
  <si>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</si>
  <si>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</si>
  <si>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</si>
  <si>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</si>
  <si>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TJ Radlice  A</t>
  </si>
  <si>
    <t>SK Žižkov Praha  C</t>
  </si>
  <si>
    <t>19.10.2015</t>
  </si>
  <si>
    <t>Datum  </t>
  </si>
  <si>
    <t>Kuželna</t>
  </si>
  <si>
    <t>Zápis o utkání</t>
  </si>
  <si>
    <t>Pražský kuželkářský svaz</t>
  </si>
  <si>
    <t>Žižkov 1/2</t>
  </si>
  <si>
    <t>Vršovice</t>
  </si>
  <si>
    <t xml:space="preserve">Union 3/4  </t>
  </si>
  <si>
    <t xml:space="preserve">Union 1/2 </t>
  </si>
  <si>
    <t>SK Žižkov C</t>
  </si>
  <si>
    <t xml:space="preserve">Rudná      </t>
  </si>
  <si>
    <t>Sokol Vršovice B</t>
  </si>
  <si>
    <t>21:00</t>
  </si>
  <si>
    <t>Slavoj V. Popovice A</t>
  </si>
  <si>
    <t>SK Uhel.sklady B</t>
  </si>
  <si>
    <t xml:space="preserve">Karlov     </t>
  </si>
  <si>
    <t>TJ Praga B</t>
  </si>
  <si>
    <t>KK Slavia C</t>
  </si>
  <si>
    <t xml:space="preserve">Eden 3/4 </t>
  </si>
  <si>
    <t>Sokol Rudná C</t>
  </si>
  <si>
    <t>Eden 1/4</t>
  </si>
  <si>
    <t>Sokol Rudná B</t>
  </si>
  <si>
    <t>SK Rapid A</t>
  </si>
  <si>
    <t xml:space="preserve">Braník 5/6 </t>
  </si>
  <si>
    <t>TJ Radlice</t>
  </si>
  <si>
    <t>Braník 3/6</t>
  </si>
  <si>
    <t>KK Konstruktiva E</t>
  </si>
  <si>
    <t>Braník 3/4</t>
  </si>
  <si>
    <t>KK Konstruktiva D</t>
  </si>
  <si>
    <t xml:space="preserve">Braník 1/4 </t>
  </si>
  <si>
    <t>Sokol Kobylisy C</t>
  </si>
  <si>
    <t xml:space="preserve">Braník 1/2 </t>
  </si>
  <si>
    <t>Sokol Kobylisy B</t>
  </si>
  <si>
    <t>Hod</t>
  </si>
  <si>
    <t>Vilímovský</t>
  </si>
  <si>
    <t>Krčma</t>
  </si>
  <si>
    <t>č.r.</t>
  </si>
  <si>
    <t>Petr</t>
  </si>
  <si>
    <t>Staveník</t>
  </si>
  <si>
    <t>Fůra</t>
  </si>
  <si>
    <t>Jan</t>
  </si>
  <si>
    <t>Valta</t>
  </si>
  <si>
    <t>Václavík</t>
  </si>
  <si>
    <t>Jiří</t>
  </si>
  <si>
    <t>Filip</t>
  </si>
  <si>
    <t>Hofman</t>
  </si>
  <si>
    <t>Knap</t>
  </si>
  <si>
    <t>Vítěslav</t>
  </si>
  <si>
    <t>Harpl</t>
  </si>
  <si>
    <t>Vojtěch</t>
  </si>
  <si>
    <t>Vladimír</t>
  </si>
  <si>
    <t>Roubal</t>
  </si>
  <si>
    <t>Kněžek</t>
  </si>
  <si>
    <t>Josef</t>
  </si>
  <si>
    <t>Karel</t>
  </si>
  <si>
    <t>Pokorný</t>
  </si>
  <si>
    <t>Bernat</t>
  </si>
  <si>
    <t>František</t>
  </si>
  <si>
    <t>Pudil</t>
  </si>
  <si>
    <t>Myšák</t>
  </si>
  <si>
    <t>Braník 1/2</t>
  </si>
  <si>
    <t>Nowaková Anna</t>
  </si>
  <si>
    <t>Kšír Petr</t>
  </si>
  <si>
    <t>rozdíl</t>
  </si>
  <si>
    <t>Střídání hráčů (zranění):po 22 hodu střídal Míchala P. Mudra Jiří čr.15519</t>
  </si>
  <si>
    <t>Musil Bohumír</t>
  </si>
  <si>
    <t>Beranová Jiřina</t>
  </si>
  <si>
    <t>Perman M.</t>
  </si>
  <si>
    <t>Máca V.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</si>
</sst>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sz val="10"/>
      <color indexed="55"/>
      <name val="Arial CE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55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6">
    <xf numFmtId="0" fontId="0" fillId="0" borderId="0" xfId="0" applyFont="1" applyAlignment="1">
      <alignment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0" fontId="2" fillId="0" borderId="0" xfId="47" applyProtection="1">
      <alignment/>
      <protection locked="0"/>
    </xf>
    <xf numFmtId="49" fontId="2" fillId="0" borderId="0" xfId="47" applyNumberFormat="1" applyProtection="1">
      <alignment/>
      <protection locked="0"/>
    </xf>
    <xf numFmtId="0" fontId="2" fillId="0" borderId="10" xfId="47" applyBorder="1" applyProtection="1">
      <alignment/>
      <protection locked="0"/>
    </xf>
    <xf numFmtId="0" fontId="2" fillId="0" borderId="11" xfId="47" applyBorder="1" applyProtection="1">
      <alignment/>
      <protection locked="0"/>
    </xf>
    <xf numFmtId="0" fontId="2" fillId="0" borderId="12" xfId="47" applyBorder="1" applyProtection="1">
      <alignment/>
      <protection locked="0"/>
    </xf>
    <xf numFmtId="0" fontId="3" fillId="0" borderId="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2" fillId="0" borderId="13" xfId="47" applyBorder="1" applyAlignment="1" applyProtection="1">
      <alignment horizontal="left" wrapText="1" indent="1"/>
      <protection hidden="1"/>
    </xf>
    <xf numFmtId="0" fontId="2" fillId="0" borderId="14" xfId="47" applyBorder="1" applyAlignment="1" applyProtection="1">
      <alignment horizontal="left" wrapText="1" indent="1"/>
      <protection hidden="1"/>
    </xf>
    <xf numFmtId="0" fontId="2" fillId="0" borderId="15" xfId="47" applyBorder="1" applyAlignment="1" applyProtection="1">
      <alignment horizontal="left" indent="1"/>
      <protection hidden="1"/>
    </xf>
    <xf numFmtId="164" fontId="5" fillId="0" borderId="16" xfId="47" applyNumberFormat="1" applyFont="1" applyBorder="1" applyAlignment="1" applyProtection="1">
      <alignment horizontal="center" vertical="center"/>
      <protection hidden="1" locked="0"/>
    </xf>
    <xf numFmtId="164" fontId="5" fillId="0" borderId="17" xfId="47" applyNumberFormat="1" applyFont="1" applyBorder="1" applyAlignment="1" applyProtection="1">
      <alignment horizontal="center" vertical="center"/>
      <protection hidden="1" locked="0"/>
    </xf>
    <xf numFmtId="165" fontId="3" fillId="0" borderId="17" xfId="47" applyNumberFormat="1" applyFont="1" applyBorder="1" applyAlignment="1" applyProtection="1">
      <alignment horizontal="center" vertical="center"/>
      <protection hidden="1" locked="0"/>
    </xf>
    <xf numFmtId="165" fontId="3" fillId="0" borderId="18" xfId="47" applyNumberFormat="1" applyFont="1" applyBorder="1" applyAlignment="1" applyProtection="1">
      <alignment horizontal="center" vertical="center"/>
      <protection hidden="1" locked="0"/>
    </xf>
    <xf numFmtId="164" fontId="5" fillId="0" borderId="19" xfId="47" applyNumberFormat="1" applyFont="1" applyBorder="1" applyAlignment="1" applyProtection="1">
      <alignment horizontal="center" vertical="center"/>
      <protection hidden="1" locked="0"/>
    </xf>
    <xf numFmtId="164" fontId="5" fillId="0" borderId="20" xfId="47" applyNumberFormat="1" applyFont="1" applyBorder="1" applyAlignment="1" applyProtection="1">
      <alignment horizontal="center" vertical="center"/>
      <protection hidden="1" locked="0"/>
    </xf>
    <xf numFmtId="165" fontId="3" fillId="0" borderId="20" xfId="47" applyNumberFormat="1" applyFont="1" applyBorder="1" applyAlignment="1" applyProtection="1">
      <alignment horizontal="center" vertical="center"/>
      <protection hidden="1" locked="0"/>
    </xf>
    <xf numFmtId="165" fontId="3" fillId="0" borderId="21" xfId="47" applyNumberFormat="1" applyFont="1" applyBorder="1" applyAlignment="1" applyProtection="1">
      <alignment horizontal="center" vertical="center"/>
      <protection hidden="1" locked="0"/>
    </xf>
    <xf numFmtId="0" fontId="3" fillId="0" borderId="22" xfId="47" applyFont="1" applyBorder="1" applyAlignment="1" applyProtection="1">
      <alignment horizontal="center"/>
      <protection hidden="1"/>
    </xf>
    <xf numFmtId="0" fontId="3" fillId="0" borderId="14" xfId="47" applyFont="1" applyBorder="1" applyAlignment="1" applyProtection="1">
      <alignment horizontal="center"/>
      <protection hidden="1"/>
    </xf>
    <xf numFmtId="0" fontId="3" fillId="0" borderId="14" xfId="47" applyFont="1" applyBorder="1" applyAlignment="1" applyProtection="1">
      <alignment horizontal="left" indent="1"/>
      <protection hidden="1"/>
    </xf>
    <xf numFmtId="0" fontId="3" fillId="0" borderId="23" xfId="47" applyFont="1" applyBorder="1" applyAlignment="1" applyProtection="1">
      <alignment horizontal="left" indent="1"/>
      <protection hidden="1"/>
    </xf>
    <xf numFmtId="0" fontId="3" fillId="0" borderId="24" xfId="47" applyFont="1" applyBorder="1" applyAlignment="1" applyProtection="1">
      <alignment horizontal="center"/>
      <protection hidden="1"/>
    </xf>
    <xf numFmtId="0" fontId="2" fillId="0" borderId="14" xfId="47" applyBorder="1" applyProtection="1">
      <alignment/>
      <protection hidden="1"/>
    </xf>
    <xf numFmtId="0" fontId="3" fillId="0" borderId="25" xfId="47" applyFont="1" applyBorder="1" applyAlignment="1" applyProtection="1">
      <alignment horizontal="center"/>
      <protection hidden="1"/>
    </xf>
    <xf numFmtId="0" fontId="3" fillId="0" borderId="26" xfId="47" applyFont="1" applyBorder="1" applyAlignment="1" applyProtection="1">
      <alignment horizontal="left" indent="1"/>
      <protection hidden="1"/>
    </xf>
    <xf numFmtId="0" fontId="3" fillId="0" borderId="27" xfId="47" applyFont="1" applyBorder="1" applyAlignment="1" applyProtection="1">
      <alignment horizontal="left" indent="1"/>
      <protection hidden="1"/>
    </xf>
    <xf numFmtId="0" fontId="2" fillId="0" borderId="28" xfId="47" applyFont="1" applyBorder="1" applyAlignment="1" applyProtection="1">
      <alignment horizontal="left" indent="1"/>
      <protection hidden="1"/>
    </xf>
    <xf numFmtId="0" fontId="3" fillId="0" borderId="29" xfId="47" applyFont="1" applyBorder="1" applyAlignment="1" applyProtection="1">
      <alignment horizontal="left" indent="1"/>
      <protection hidden="1"/>
    </xf>
    <xf numFmtId="0" fontId="3" fillId="0" borderId="30" xfId="47" applyFont="1" applyBorder="1" applyAlignment="1" applyProtection="1">
      <alignment horizontal="left" indent="1"/>
      <protection hidden="1"/>
    </xf>
    <xf numFmtId="0" fontId="3" fillId="0" borderId="31" xfId="47" applyFont="1" applyBorder="1" applyAlignment="1" applyProtection="1">
      <alignment horizontal="left" indent="1"/>
      <protection hidden="1"/>
    </xf>
    <xf numFmtId="0" fontId="3" fillId="0" borderId="32" xfId="47" applyFont="1" applyBorder="1" applyAlignment="1" applyProtection="1">
      <alignment horizontal="left" indent="1"/>
      <protection hidden="1"/>
    </xf>
    <xf numFmtId="0" fontId="4" fillId="0" borderId="33" xfId="47" applyFont="1" applyBorder="1" applyAlignment="1" applyProtection="1">
      <alignment horizontal="left" indent="1"/>
      <protection hidden="1"/>
    </xf>
    <xf numFmtId="0" fontId="3" fillId="0" borderId="33" xfId="47" applyFont="1" applyBorder="1" applyAlignment="1" applyProtection="1">
      <alignment horizontal="left" indent="1"/>
      <protection hidden="1"/>
    </xf>
    <xf numFmtId="0" fontId="3" fillId="0" borderId="0" xfId="47" applyFont="1" applyAlignment="1">
      <alignment horizontal="right"/>
      <protection/>
    </xf>
    <xf numFmtId="0" fontId="7" fillId="0" borderId="0" xfId="47" applyFont="1">
      <alignment/>
      <protection/>
    </xf>
    <xf numFmtId="0" fontId="6" fillId="0" borderId="0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2" fillId="0" borderId="0" xfId="47" applyProtection="1">
      <alignment/>
      <protection hidden="1"/>
    </xf>
    <xf numFmtId="0" fontId="6" fillId="0" borderId="0" xfId="47" applyFont="1" applyBorder="1" applyAlignment="1" applyProtection="1">
      <alignment horizontal="left" indent="1"/>
      <protection hidden="1" locked="0"/>
    </xf>
    <xf numFmtId="0" fontId="2" fillId="0" borderId="0" xfId="47" applyBorder="1" applyProtection="1">
      <alignment/>
      <protection locked="0"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Alignment="1" applyProtection="1">
      <alignment horizontal="left" indent="1"/>
      <protection hidden="1"/>
    </xf>
    <xf numFmtId="0" fontId="6" fillId="0" borderId="0" xfId="47" applyFont="1" applyBorder="1" applyAlignment="1" applyProtection="1">
      <alignment horizontal="left" indent="1"/>
      <protection locked="0"/>
    </xf>
    <xf numFmtId="0" fontId="7" fillId="33" borderId="34" xfId="47" applyFont="1" applyFill="1" applyBorder="1" applyAlignment="1">
      <alignment horizontal="center" vertical="center"/>
      <protection/>
    </xf>
    <xf numFmtId="0" fontId="7" fillId="34" borderId="35" xfId="47" applyFont="1" applyFill="1" applyBorder="1" applyAlignment="1">
      <alignment horizontal="center" vertical="center"/>
      <protection/>
    </xf>
    <xf numFmtId="0" fontId="2" fillId="0" borderId="36" xfId="47" applyFill="1" applyBorder="1" applyAlignment="1">
      <alignment vertical="center"/>
      <protection/>
    </xf>
    <xf numFmtId="0" fontId="9" fillId="33" borderId="34" xfId="47" applyFont="1" applyFill="1" applyBorder="1" applyAlignment="1">
      <alignment horizontal="center" vertical="center"/>
      <protection/>
    </xf>
    <xf numFmtId="0" fontId="9" fillId="33" borderId="37" xfId="47" applyFont="1" applyFill="1" applyBorder="1" applyAlignment="1">
      <alignment horizontal="center" vertical="center"/>
      <protection/>
    </xf>
    <xf numFmtId="0" fontId="9" fillId="33" borderId="38" xfId="47" applyFont="1" applyFill="1" applyBorder="1" applyAlignment="1">
      <alignment horizontal="center" vertical="center"/>
      <protection/>
    </xf>
    <xf numFmtId="0" fontId="9" fillId="33" borderId="39" xfId="47" applyFont="1" applyFill="1" applyBorder="1" applyAlignment="1">
      <alignment horizontal="center" vertical="center"/>
      <protection/>
    </xf>
    <xf numFmtId="0" fontId="8" fillId="0" borderId="12" xfId="47" applyFont="1" applyBorder="1" applyAlignment="1">
      <alignment horizontal="right" vertical="center"/>
      <protection/>
    </xf>
    <xf numFmtId="0" fontId="2" fillId="0" borderId="12" xfId="47" applyBorder="1" applyAlignment="1">
      <alignment vertical="center"/>
      <protection/>
    </xf>
    <xf numFmtId="0" fontId="2" fillId="0" borderId="11" xfId="47" applyBorder="1" applyAlignment="1">
      <alignment vertical="center"/>
      <protection/>
    </xf>
    <xf numFmtId="0" fontId="9" fillId="0" borderId="40" xfId="47" applyFont="1" applyBorder="1" applyAlignment="1">
      <alignment horizontal="center" vertical="center"/>
      <protection/>
    </xf>
    <xf numFmtId="0" fontId="9" fillId="34" borderId="41" xfId="47" applyFont="1" applyFill="1" applyBorder="1" applyAlignment="1">
      <alignment horizontal="center" vertical="center"/>
      <protection/>
    </xf>
    <xf numFmtId="0" fontId="9" fillId="34" borderId="42" xfId="47" applyFont="1" applyFill="1" applyBorder="1" applyAlignment="1">
      <alignment horizontal="center" vertical="center"/>
      <protection/>
    </xf>
    <xf numFmtId="0" fontId="9" fillId="34" borderId="43" xfId="47" applyFont="1" applyFill="1" applyBorder="1" applyAlignment="1">
      <alignment horizontal="center" vertical="center"/>
      <protection/>
    </xf>
    <xf numFmtId="0" fontId="9" fillId="34" borderId="44" xfId="47" applyFont="1" applyFill="1" applyBorder="1" applyAlignment="1">
      <alignment horizontal="center" vertical="center"/>
      <protection/>
    </xf>
    <xf numFmtId="0" fontId="3" fillId="34" borderId="45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3" xfId="47" applyFont="1" applyBorder="1" applyAlignment="1" applyProtection="1">
      <alignment horizontal="center" vertical="center"/>
      <protection/>
    </xf>
    <xf numFmtId="0" fontId="2" fillId="0" borderId="14" xfId="47" applyFont="1" applyBorder="1" applyAlignment="1" applyProtection="1">
      <alignment horizontal="center" vertical="center"/>
      <protection/>
    </xf>
    <xf numFmtId="0" fontId="3" fillId="0" borderId="15" xfId="47" applyFont="1" applyBorder="1" applyAlignment="1" applyProtection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2" fillId="0" borderId="26" xfId="47" applyFont="1" applyBorder="1" applyAlignment="1" applyProtection="1">
      <alignment horizontal="center" vertical="center"/>
      <protection/>
    </xf>
    <xf numFmtId="0" fontId="2" fillId="0" borderId="27" xfId="47" applyFont="1" applyBorder="1" applyAlignment="1" applyProtection="1">
      <alignment horizontal="center" vertical="center"/>
      <protection/>
    </xf>
    <xf numFmtId="0" fontId="3" fillId="0" borderId="46" xfId="47" applyFont="1" applyBorder="1" applyAlignment="1" applyProtection="1">
      <alignment horizontal="center" vertical="center"/>
      <protection/>
    </xf>
    <xf numFmtId="0" fontId="10" fillId="0" borderId="0" xfId="47" applyFont="1" applyAlignment="1">
      <alignment horizontal="center" vertical="center"/>
      <protection/>
    </xf>
    <xf numFmtId="0" fontId="2" fillId="33" borderId="47" xfId="47" applyFont="1" applyFill="1" applyBorder="1" applyAlignment="1">
      <alignment horizontal="center" vertical="center"/>
      <protection/>
    </xf>
    <xf numFmtId="0" fontId="2" fillId="0" borderId="48" xfId="47" applyFont="1" applyBorder="1" applyAlignment="1" applyProtection="1">
      <alignment horizontal="center" vertical="center"/>
      <protection locked="0"/>
    </xf>
    <xf numFmtId="0" fontId="2" fillId="0" borderId="49" xfId="47" applyFont="1" applyBorder="1" applyAlignment="1" applyProtection="1">
      <alignment horizontal="center" vertical="center"/>
      <protection locked="0"/>
    </xf>
    <xf numFmtId="0" fontId="8" fillId="33" borderId="50" xfId="47" applyFont="1" applyFill="1" applyBorder="1" applyAlignment="1">
      <alignment horizontal="center" vertical="center"/>
      <protection/>
    </xf>
    <xf numFmtId="0" fontId="2" fillId="33" borderId="51" xfId="47" applyFont="1" applyFill="1" applyBorder="1" applyAlignment="1">
      <alignment horizontal="center" vertical="center"/>
      <protection/>
    </xf>
    <xf numFmtId="0" fontId="2" fillId="0" borderId="52" xfId="47" applyFont="1" applyBorder="1" applyAlignment="1" applyProtection="1">
      <alignment horizontal="center" vertical="center"/>
      <protection locked="0"/>
    </xf>
    <xf numFmtId="0" fontId="2" fillId="0" borderId="53" xfId="47" applyFont="1" applyBorder="1" applyAlignment="1" applyProtection="1">
      <alignment horizontal="center" vertical="center"/>
      <protection locked="0"/>
    </xf>
    <xf numFmtId="0" fontId="8" fillId="33" borderId="54" xfId="47" applyFont="1" applyFill="1" applyBorder="1" applyAlignment="1">
      <alignment horizontal="center" vertical="center"/>
      <protection/>
    </xf>
    <xf numFmtId="0" fontId="2" fillId="0" borderId="32" xfId="47" applyFont="1" applyBorder="1" applyAlignment="1" applyProtection="1">
      <alignment horizontal="center" vertical="center"/>
      <protection/>
    </xf>
    <xf numFmtId="0" fontId="2" fillId="33" borderId="55" xfId="47" applyFont="1" applyFill="1" applyBorder="1" applyAlignment="1">
      <alignment horizontal="center" vertical="center"/>
      <protection/>
    </xf>
    <xf numFmtId="0" fontId="2" fillId="0" borderId="56" xfId="47" applyFont="1" applyBorder="1" applyAlignment="1" applyProtection="1">
      <alignment horizontal="center" vertical="center"/>
      <protection locked="0"/>
    </xf>
    <xf numFmtId="0" fontId="2" fillId="0" borderId="57" xfId="47" applyFont="1" applyBorder="1" applyAlignment="1" applyProtection="1">
      <alignment horizontal="center" vertical="center"/>
      <protection locked="0"/>
    </xf>
    <xf numFmtId="0" fontId="8" fillId="33" borderId="58" xfId="47" applyFont="1" applyFill="1" applyBorder="1" applyAlignment="1">
      <alignment horizontal="center" vertical="center"/>
      <protection/>
    </xf>
    <xf numFmtId="0" fontId="2" fillId="0" borderId="0" xfId="47" applyBorder="1">
      <alignment/>
      <protection/>
    </xf>
    <xf numFmtId="0" fontId="3" fillId="0" borderId="59" xfId="47" applyFont="1" applyBorder="1" applyAlignment="1">
      <alignment horizontal="center" vertical="top"/>
      <protection/>
    </xf>
    <xf numFmtId="0" fontId="3" fillId="0" borderId="0" xfId="47" applyFont="1" applyBorder="1" applyAlignment="1">
      <alignment horizontal="center" vertical="top"/>
      <protection/>
    </xf>
    <xf numFmtId="0" fontId="3" fillId="0" borderId="22" xfId="47" applyFont="1" applyBorder="1" applyAlignment="1">
      <alignment horizontal="center" vertical="top"/>
      <protection/>
    </xf>
    <xf numFmtId="0" fontId="3" fillId="0" borderId="24" xfId="47" applyFont="1" applyBorder="1" applyAlignment="1">
      <alignment horizontal="center" vertical="top"/>
      <protection/>
    </xf>
    <xf numFmtId="0" fontId="3" fillId="0" borderId="60" xfId="47" applyFont="1" applyBorder="1" applyAlignment="1">
      <alignment horizontal="center" vertical="top"/>
      <protection/>
    </xf>
    <xf numFmtId="0" fontId="3" fillId="0" borderId="61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8" fillId="0" borderId="11" xfId="47" applyFont="1" applyFill="1" applyBorder="1" applyAlignment="1">
      <alignment horizontal="left" vertical="top" indent="1"/>
      <protection/>
    </xf>
    <xf numFmtId="0" fontId="3" fillId="0" borderId="0" xfId="47" applyFont="1" applyAlignment="1">
      <alignment horizontal="center"/>
      <protection/>
    </xf>
    <xf numFmtId="49" fontId="2" fillId="0" borderId="0" xfId="47" applyNumberFormat="1" applyProtection="1">
      <alignment/>
      <protection hidden="1"/>
    </xf>
    <xf numFmtId="0" fontId="2" fillId="0" borderId="0" xfId="47" applyProtection="1">
      <alignment/>
      <protection hidden="1" locked="0"/>
    </xf>
    <xf numFmtId="49" fontId="2" fillId="0" borderId="0" xfId="47" applyNumberFormat="1" applyProtection="1">
      <alignment/>
      <protection hidden="1" locked="0"/>
    </xf>
    <xf numFmtId="0" fontId="2" fillId="0" borderId="10" xfId="47" applyBorder="1" applyProtection="1">
      <alignment/>
      <protection hidden="1" locked="0"/>
    </xf>
    <xf numFmtId="0" fontId="2" fillId="0" borderId="11" xfId="47" applyBorder="1" applyProtection="1">
      <alignment/>
      <protection hidden="1" locked="0"/>
    </xf>
    <xf numFmtId="0" fontId="2" fillId="0" borderId="12" xfId="47" applyBorder="1" applyProtection="1">
      <alignment/>
      <protection hidden="1" locked="0"/>
    </xf>
    <xf numFmtId="0" fontId="3" fillId="0" borderId="0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left" indent="1"/>
      <protection hidden="1" locked="0"/>
    </xf>
    <xf numFmtId="0" fontId="2" fillId="0" borderId="13" xfId="47" applyBorder="1" applyAlignment="1" applyProtection="1">
      <alignment horizontal="left" wrapText="1" indent="1"/>
      <protection hidden="1" locked="0"/>
    </xf>
    <xf numFmtId="0" fontId="2" fillId="0" borderId="14" xfId="47" applyBorder="1" applyAlignment="1" applyProtection="1">
      <alignment horizontal="left" wrapText="1" indent="1"/>
      <protection hidden="1" locked="0"/>
    </xf>
    <xf numFmtId="0" fontId="2" fillId="0" borderId="15" xfId="47" applyBorder="1" applyAlignment="1" applyProtection="1">
      <alignment horizontal="left" indent="1"/>
      <protection hidden="1" locked="0"/>
    </xf>
    <xf numFmtId="164" fontId="5" fillId="0" borderId="16" xfId="47" applyNumberFormat="1" applyFont="1" applyBorder="1" applyAlignment="1" applyProtection="1">
      <alignment horizontal="center" vertical="center"/>
      <protection hidden="1"/>
    </xf>
    <xf numFmtId="164" fontId="5" fillId="0" borderId="17" xfId="47" applyNumberFormat="1" applyFont="1" applyBorder="1" applyAlignment="1" applyProtection="1">
      <alignment horizontal="center" vertical="center"/>
      <protection hidden="1"/>
    </xf>
    <xf numFmtId="165" fontId="3" fillId="0" borderId="17" xfId="47" applyNumberFormat="1" applyFont="1" applyBorder="1" applyAlignment="1" applyProtection="1">
      <alignment horizontal="center" vertical="center"/>
      <protection hidden="1"/>
    </xf>
    <xf numFmtId="165" fontId="3" fillId="0" borderId="18" xfId="47" applyNumberFormat="1" applyFont="1" applyBorder="1" applyAlignment="1" applyProtection="1">
      <alignment horizontal="center" vertical="center"/>
      <protection hidden="1"/>
    </xf>
    <xf numFmtId="0" fontId="3" fillId="0" borderId="62" xfId="47" applyFont="1" applyBorder="1" applyAlignment="1" applyProtection="1">
      <alignment horizontal="center"/>
      <protection hidden="1" locked="0"/>
    </xf>
    <xf numFmtId="0" fontId="3" fillId="0" borderId="63" xfId="47" applyFont="1" applyBorder="1" applyAlignment="1" applyProtection="1">
      <alignment horizontal="center"/>
      <protection hidden="1" locked="0"/>
    </xf>
    <xf numFmtId="0" fontId="3" fillId="0" borderId="63" xfId="47" applyFont="1" applyBorder="1" applyAlignment="1" applyProtection="1">
      <alignment horizontal="left" indent="1"/>
      <protection hidden="1" locked="0"/>
    </xf>
    <xf numFmtId="0" fontId="3" fillId="0" borderId="64" xfId="47" applyFont="1" applyBorder="1" applyAlignment="1" applyProtection="1">
      <alignment horizontal="left" indent="1"/>
      <protection hidden="1" locked="0"/>
    </xf>
    <xf numFmtId="0" fontId="3" fillId="0" borderId="65" xfId="47" applyFont="1" applyBorder="1" applyAlignment="1" applyProtection="1">
      <alignment horizontal="center"/>
      <protection hidden="1" locked="0"/>
    </xf>
    <xf numFmtId="0" fontId="2" fillId="0" borderId="63" xfId="47" applyBorder="1" applyProtection="1">
      <alignment/>
      <protection hidden="1" locked="0"/>
    </xf>
    <xf numFmtId="0" fontId="3" fillId="0" borderId="20" xfId="47" applyFont="1" applyBorder="1" applyAlignment="1" applyProtection="1">
      <alignment horizontal="center"/>
      <protection hidden="1" locked="0"/>
    </xf>
    <xf numFmtId="0" fontId="3" fillId="0" borderId="21" xfId="47" applyFont="1" applyBorder="1" applyAlignment="1" applyProtection="1">
      <alignment horizontal="center"/>
      <protection hidden="1" locked="0"/>
    </xf>
    <xf numFmtId="0" fontId="3" fillId="0" borderId="66" xfId="47" applyFont="1" applyBorder="1" applyAlignment="1" applyProtection="1">
      <alignment horizontal="left" indent="1"/>
      <protection hidden="1" locked="0"/>
    </xf>
    <xf numFmtId="0" fontId="3" fillId="0" borderId="67" xfId="47" applyFont="1" applyBorder="1" applyAlignment="1" applyProtection="1">
      <alignment horizontal="left" indent="1"/>
      <protection hidden="1" locked="0"/>
    </xf>
    <xf numFmtId="0" fontId="2" fillId="0" borderId="68" xfId="47" applyFont="1" applyBorder="1" applyAlignment="1" applyProtection="1">
      <alignment horizontal="left" indent="1"/>
      <protection hidden="1" locked="0"/>
    </xf>
    <xf numFmtId="0" fontId="3" fillId="0" borderId="69" xfId="47" applyFont="1" applyBorder="1" applyAlignment="1" applyProtection="1">
      <alignment horizontal="left" indent="1"/>
      <protection hidden="1" locked="0"/>
    </xf>
    <xf numFmtId="0" fontId="3" fillId="0" borderId="70" xfId="47" applyFont="1" applyBorder="1" applyAlignment="1" applyProtection="1">
      <alignment horizontal="left" indent="1"/>
      <protection hidden="1" locked="0"/>
    </xf>
    <xf numFmtId="0" fontId="3" fillId="0" borderId="71" xfId="47" applyFont="1" applyBorder="1" applyAlignment="1" applyProtection="1">
      <alignment horizontal="left" indent="1"/>
      <protection hidden="1" locked="0"/>
    </xf>
    <xf numFmtId="0" fontId="3" fillId="0" borderId="32" xfId="47" applyFont="1" applyBorder="1" applyAlignment="1" applyProtection="1">
      <alignment horizontal="left" indent="1"/>
      <protection hidden="1" locked="0"/>
    </xf>
    <xf numFmtId="0" fontId="4" fillId="0" borderId="33" xfId="47" applyFont="1" applyBorder="1" applyAlignment="1" applyProtection="1">
      <alignment horizontal="left" indent="1"/>
      <protection hidden="1" locked="0"/>
    </xf>
    <xf numFmtId="0" fontId="3" fillId="0" borderId="33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7" fillId="0" borderId="0" xfId="47" applyFont="1" applyProtection="1">
      <alignment/>
      <protection hidden="1"/>
    </xf>
    <xf numFmtId="0" fontId="6" fillId="0" borderId="0" xfId="47" applyFont="1" applyBorder="1" applyAlignment="1" applyProtection="1">
      <alignment horizontal="left" indent="1"/>
      <protection hidden="1"/>
    </xf>
    <xf numFmtId="0" fontId="6" fillId="0" borderId="0" xfId="47" applyFont="1" applyBorder="1" applyAlignment="1" applyProtection="1">
      <alignment horizontal="left" indent="1"/>
      <protection hidden="1"/>
    </xf>
    <xf numFmtId="0" fontId="2" fillId="0" borderId="0" xfId="47" applyBorder="1" applyProtection="1">
      <alignment/>
      <protection hidden="1"/>
    </xf>
    <xf numFmtId="0" fontId="3" fillId="0" borderId="0" xfId="47" applyFont="1" applyBorder="1" applyAlignment="1" applyProtection="1">
      <alignment horizontal="right"/>
      <protection hidden="1"/>
    </xf>
    <xf numFmtId="0" fontId="7" fillId="33" borderId="34" xfId="47" applyFont="1" applyFill="1" applyBorder="1" applyAlignment="1" applyProtection="1">
      <alignment horizontal="center" vertical="center"/>
      <protection hidden="1" locked="0"/>
    </xf>
    <xf numFmtId="0" fontId="7" fillId="34" borderId="35" xfId="47" applyFont="1" applyFill="1" applyBorder="1" applyAlignment="1" applyProtection="1">
      <alignment horizontal="center" vertical="center"/>
      <protection hidden="1" locked="0"/>
    </xf>
    <xf numFmtId="0" fontId="2" fillId="0" borderId="36" xfId="47" applyFill="1" applyBorder="1" applyAlignment="1" applyProtection="1">
      <alignment vertical="center"/>
      <protection hidden="1"/>
    </xf>
    <xf numFmtId="0" fontId="9" fillId="33" borderId="34" xfId="47" applyFont="1" applyFill="1" applyBorder="1" applyAlignment="1" applyProtection="1">
      <alignment horizontal="center" vertical="center"/>
      <protection hidden="1" locked="0"/>
    </xf>
    <xf numFmtId="0" fontId="9" fillId="33" borderId="37" xfId="47" applyFont="1" applyFill="1" applyBorder="1" applyAlignment="1" applyProtection="1">
      <alignment horizontal="center" vertical="center"/>
      <protection hidden="1" locked="0"/>
    </xf>
    <xf numFmtId="0" fontId="9" fillId="33" borderId="38" xfId="47" applyFont="1" applyFill="1" applyBorder="1" applyAlignment="1" applyProtection="1">
      <alignment horizontal="center" vertical="center"/>
      <protection hidden="1" locked="0"/>
    </xf>
    <xf numFmtId="0" fontId="9" fillId="33" borderId="39" xfId="47" applyFont="1" applyFill="1" applyBorder="1" applyAlignment="1" applyProtection="1">
      <alignment horizontal="center" vertical="center"/>
      <protection hidden="1" locked="0"/>
    </xf>
    <xf numFmtId="0" fontId="8" fillId="0" borderId="12" xfId="47" applyFont="1" applyBorder="1" applyAlignment="1" applyProtection="1">
      <alignment horizontal="right" vertical="center"/>
      <protection hidden="1"/>
    </xf>
    <xf numFmtId="0" fontId="2" fillId="0" borderId="12" xfId="47" applyBorder="1" applyAlignment="1" applyProtection="1">
      <alignment vertical="center"/>
      <protection hidden="1"/>
    </xf>
    <xf numFmtId="0" fontId="2" fillId="0" borderId="11" xfId="47" applyBorder="1" applyAlignment="1" applyProtection="1">
      <alignment vertical="center"/>
      <protection hidden="1"/>
    </xf>
    <xf numFmtId="0" fontId="9" fillId="0" borderId="40" xfId="47" applyFont="1" applyBorder="1" applyAlignment="1" applyProtection="1">
      <alignment horizontal="center" vertical="center"/>
      <protection hidden="1"/>
    </xf>
    <xf numFmtId="0" fontId="9" fillId="34" borderId="41" xfId="47" applyFont="1" applyFill="1" applyBorder="1" applyAlignment="1" applyProtection="1">
      <alignment horizontal="center" vertical="center"/>
      <protection hidden="1" locked="0"/>
    </xf>
    <xf numFmtId="0" fontId="9" fillId="34" borderId="42" xfId="47" applyFont="1" applyFill="1" applyBorder="1" applyAlignment="1" applyProtection="1">
      <alignment horizontal="center" vertical="center"/>
      <protection hidden="1" locked="0"/>
    </xf>
    <xf numFmtId="0" fontId="9" fillId="34" borderId="43" xfId="47" applyFont="1" applyFill="1" applyBorder="1" applyAlignment="1" applyProtection="1">
      <alignment horizontal="center" vertical="center"/>
      <protection hidden="1" locked="0"/>
    </xf>
    <xf numFmtId="0" fontId="9" fillId="34" borderId="44" xfId="47" applyFont="1" applyFill="1" applyBorder="1" applyAlignment="1" applyProtection="1">
      <alignment horizontal="center" vertical="center"/>
      <protection hidden="1" locked="0"/>
    </xf>
    <xf numFmtId="0" fontId="3" fillId="34" borderId="45" xfId="47" applyFont="1" applyFill="1" applyBorder="1" applyAlignment="1" applyProtection="1">
      <alignment horizontal="center" vertical="center"/>
      <protection hidden="1" locked="0"/>
    </xf>
    <xf numFmtId="0" fontId="2" fillId="0" borderId="0" xfId="47" applyFont="1" applyBorder="1" applyAlignment="1" applyProtection="1">
      <alignment horizontal="center" vertical="center"/>
      <protection hidden="1"/>
    </xf>
    <xf numFmtId="0" fontId="3" fillId="0" borderId="33" xfId="47" applyFont="1" applyBorder="1" applyAlignment="1" applyProtection="1">
      <alignment horizontal="center" vertical="center"/>
      <protection hidden="1"/>
    </xf>
    <xf numFmtId="0" fontId="10" fillId="0" borderId="0" xfId="47" applyFont="1" applyBorder="1" applyAlignment="1" applyProtection="1">
      <alignment horizontal="left" vertical="top" indent="1"/>
      <protection hidden="1"/>
    </xf>
    <xf numFmtId="1" fontId="4" fillId="0" borderId="0" xfId="47" applyNumberFormat="1" applyFont="1" applyAlignment="1" applyProtection="1">
      <alignment horizontal="center"/>
      <protection hidden="1"/>
    </xf>
    <xf numFmtId="0" fontId="2" fillId="0" borderId="13" xfId="47" applyFont="1" applyBorder="1" applyAlignment="1" applyProtection="1">
      <alignment horizontal="center" vertical="center"/>
      <protection hidden="1"/>
    </xf>
    <xf numFmtId="0" fontId="2" fillId="0" borderId="14" xfId="47" applyFont="1" applyBorder="1" applyAlignment="1" applyProtection="1">
      <alignment horizontal="center" vertical="center"/>
      <protection hidden="1"/>
    </xf>
    <xf numFmtId="0" fontId="3" fillId="0" borderId="15" xfId="47" applyFont="1" applyBorder="1" applyAlignment="1" applyProtection="1">
      <alignment horizontal="center" vertical="center"/>
      <protection hidden="1"/>
    </xf>
    <xf numFmtId="0" fontId="10" fillId="0" borderId="0" xfId="47" applyFont="1" applyBorder="1" applyAlignment="1" applyProtection="1">
      <alignment horizontal="center" vertical="center"/>
      <protection hidden="1"/>
    </xf>
    <xf numFmtId="0" fontId="2" fillId="0" borderId="26" xfId="47" applyFont="1" applyBorder="1" applyAlignment="1" applyProtection="1">
      <alignment horizontal="center" vertical="center"/>
      <protection hidden="1"/>
    </xf>
    <xf numFmtId="0" fontId="2" fillId="0" borderId="27" xfId="47" applyFont="1" applyBorder="1" applyAlignment="1" applyProtection="1">
      <alignment horizontal="center" vertical="center"/>
      <protection hidden="1"/>
    </xf>
    <xf numFmtId="0" fontId="3" fillId="0" borderId="46" xfId="47" applyFont="1" applyBorder="1" applyAlignment="1" applyProtection="1">
      <alignment horizontal="center" vertical="center"/>
      <protection hidden="1"/>
    </xf>
    <xf numFmtId="0" fontId="10" fillId="0" borderId="0" xfId="47" applyFont="1" applyAlignment="1" applyProtection="1">
      <alignment horizontal="center" vertical="center"/>
      <protection hidden="1"/>
    </xf>
    <xf numFmtId="0" fontId="2" fillId="33" borderId="47" xfId="47" applyFont="1" applyFill="1" applyBorder="1" applyAlignment="1" applyProtection="1">
      <alignment horizontal="center" vertical="center"/>
      <protection hidden="1" locked="0"/>
    </xf>
    <xf numFmtId="0" fontId="2" fillId="0" borderId="48" xfId="47" applyFont="1" applyBorder="1" applyAlignment="1" applyProtection="1">
      <alignment horizontal="center" vertical="center"/>
      <protection hidden="1"/>
    </xf>
    <xf numFmtId="0" fontId="2" fillId="0" borderId="49" xfId="47" applyFont="1" applyBorder="1" applyAlignment="1" applyProtection="1">
      <alignment horizontal="center" vertical="center"/>
      <protection hidden="1"/>
    </xf>
    <xf numFmtId="0" fontId="8" fillId="33" borderId="50" xfId="47" applyFont="1" applyFill="1" applyBorder="1" applyAlignment="1" applyProtection="1">
      <alignment horizontal="center" vertical="center"/>
      <protection hidden="1" locked="0"/>
    </xf>
    <xf numFmtId="0" fontId="2" fillId="33" borderId="51" xfId="47" applyFont="1" applyFill="1" applyBorder="1" applyAlignment="1" applyProtection="1">
      <alignment horizontal="center" vertical="center"/>
      <protection hidden="1" locked="0"/>
    </xf>
    <xf numFmtId="0" fontId="2" fillId="0" borderId="52" xfId="47" applyFont="1" applyBorder="1" applyAlignment="1" applyProtection="1">
      <alignment horizontal="center" vertical="center"/>
      <protection hidden="1"/>
    </xf>
    <xf numFmtId="0" fontId="2" fillId="0" borderId="53" xfId="47" applyFont="1" applyBorder="1" applyAlignment="1" applyProtection="1">
      <alignment horizontal="center" vertical="center"/>
      <protection hidden="1"/>
    </xf>
    <xf numFmtId="0" fontId="8" fillId="33" borderId="54" xfId="47" applyFont="1" applyFill="1" applyBorder="1" applyAlignment="1" applyProtection="1">
      <alignment horizontal="center" vertical="center"/>
      <protection hidden="1" locked="0"/>
    </xf>
    <xf numFmtId="0" fontId="2" fillId="0" borderId="32" xfId="47" applyFont="1" applyBorder="1" applyAlignment="1" applyProtection="1">
      <alignment horizontal="center" vertical="center"/>
      <protection hidden="1"/>
    </xf>
    <xf numFmtId="0" fontId="2" fillId="33" borderId="55" xfId="47" applyFont="1" applyFill="1" applyBorder="1" applyAlignment="1" applyProtection="1">
      <alignment horizontal="center" vertical="center"/>
      <protection hidden="1" locked="0"/>
    </xf>
    <xf numFmtId="0" fontId="2" fillId="0" borderId="56" xfId="47" applyFont="1" applyBorder="1" applyAlignment="1" applyProtection="1">
      <alignment horizontal="center" vertical="center"/>
      <protection hidden="1"/>
    </xf>
    <xf numFmtId="0" fontId="2" fillId="0" borderId="57" xfId="47" applyFont="1" applyBorder="1" applyAlignment="1" applyProtection="1">
      <alignment horizontal="center" vertical="center"/>
      <protection hidden="1"/>
    </xf>
    <xf numFmtId="0" fontId="8" fillId="33" borderId="58" xfId="47" applyFont="1" applyFill="1" applyBorder="1" applyAlignment="1" applyProtection="1">
      <alignment horizontal="center" vertical="center"/>
      <protection hidden="1" locked="0"/>
    </xf>
    <xf numFmtId="0" fontId="3" fillId="0" borderId="59" xfId="47" applyFont="1" applyBorder="1" applyAlignment="1" applyProtection="1">
      <alignment horizontal="center" vertical="top"/>
      <protection hidden="1"/>
    </xf>
    <xf numFmtId="0" fontId="3" fillId="0" borderId="0" xfId="47" applyFont="1" applyBorder="1" applyAlignment="1" applyProtection="1">
      <alignment horizontal="center" vertical="top"/>
      <protection hidden="1"/>
    </xf>
    <xf numFmtId="0" fontId="3" fillId="0" borderId="22" xfId="47" applyFont="1" applyBorder="1" applyAlignment="1" applyProtection="1">
      <alignment horizontal="center" vertical="top"/>
      <protection hidden="1"/>
    </xf>
    <xf numFmtId="0" fontId="3" fillId="0" borderId="24" xfId="47" applyFont="1" applyBorder="1" applyAlignment="1" applyProtection="1">
      <alignment horizontal="center" vertical="top"/>
      <protection hidden="1"/>
    </xf>
    <xf numFmtId="0" fontId="3" fillId="0" borderId="60" xfId="47" applyFont="1" applyBorder="1" applyAlignment="1" applyProtection="1">
      <alignment horizontal="center" vertical="top"/>
      <protection hidden="1"/>
    </xf>
    <xf numFmtId="0" fontId="3" fillId="0" borderId="61" xfId="47" applyFont="1" applyBorder="1" applyAlignment="1" applyProtection="1">
      <alignment horizontal="center"/>
      <protection hidden="1"/>
    </xf>
    <xf numFmtId="0" fontId="3" fillId="0" borderId="0" xfId="47" applyFont="1" applyBorder="1" applyAlignment="1" applyProtection="1">
      <alignment horizontal="center"/>
      <protection hidden="1"/>
    </xf>
    <xf numFmtId="0" fontId="8" fillId="0" borderId="11" xfId="47" applyFont="1" applyFill="1" applyBorder="1" applyAlignment="1" applyProtection="1">
      <alignment horizontal="left" vertical="top" indent="1"/>
      <protection hidden="1"/>
    </xf>
    <xf numFmtId="0" fontId="3" fillId="0" borderId="0" xfId="47" applyFont="1" applyAlignment="1" applyProtection="1">
      <alignment horizontal="center"/>
      <protection hidden="1"/>
    </xf>
    <xf numFmtId="0" fontId="2" fillId="0" borderId="0" xfId="47" applyBorder="1" applyAlignment="1" applyProtection="1">
      <alignment horizontal="left" indent="1"/>
      <protection hidden="1"/>
    </xf>
    <xf numFmtId="0" fontId="3" fillId="0" borderId="62" xfId="47" applyFont="1" applyBorder="1" applyAlignment="1" applyProtection="1">
      <alignment horizontal="center"/>
      <protection hidden="1"/>
    </xf>
    <xf numFmtId="0" fontId="3" fillId="0" borderId="63" xfId="47" applyFont="1" applyBorder="1" applyAlignment="1" applyProtection="1">
      <alignment horizontal="center"/>
      <protection hidden="1"/>
    </xf>
    <xf numFmtId="0" fontId="3" fillId="0" borderId="63" xfId="47" applyFont="1" applyBorder="1" applyAlignment="1" applyProtection="1">
      <alignment horizontal="left" indent="1"/>
      <protection hidden="1"/>
    </xf>
    <xf numFmtId="0" fontId="3" fillId="0" borderId="64" xfId="47" applyFont="1" applyBorder="1" applyAlignment="1" applyProtection="1">
      <alignment horizontal="left" indent="1"/>
      <protection hidden="1"/>
    </xf>
    <xf numFmtId="0" fontId="3" fillId="0" borderId="65" xfId="47" applyFont="1" applyBorder="1" applyAlignment="1" applyProtection="1">
      <alignment horizontal="center"/>
      <protection hidden="1"/>
    </xf>
    <xf numFmtId="0" fontId="2" fillId="0" borderId="63" xfId="47" applyBorder="1" applyProtection="1">
      <alignment/>
      <protection hidden="1"/>
    </xf>
    <xf numFmtId="0" fontId="3" fillId="0" borderId="20" xfId="47" applyFont="1" applyBorder="1" applyAlignment="1" applyProtection="1">
      <alignment horizontal="center"/>
      <protection hidden="1"/>
    </xf>
    <xf numFmtId="0" fontId="3" fillId="0" borderId="21" xfId="47" applyFont="1" applyBorder="1" applyAlignment="1" applyProtection="1">
      <alignment horizontal="center"/>
      <protection hidden="1"/>
    </xf>
    <xf numFmtId="0" fontId="3" fillId="0" borderId="66" xfId="47" applyFont="1" applyBorder="1" applyAlignment="1" applyProtection="1">
      <alignment horizontal="left" indent="1"/>
      <protection hidden="1"/>
    </xf>
    <xf numFmtId="0" fontId="3" fillId="0" borderId="67" xfId="47" applyFont="1" applyBorder="1" applyAlignment="1" applyProtection="1">
      <alignment horizontal="left" indent="1"/>
      <protection hidden="1"/>
    </xf>
    <xf numFmtId="0" fontId="2" fillId="0" borderId="68" xfId="47" applyFont="1" applyBorder="1" applyAlignment="1" applyProtection="1">
      <alignment horizontal="left" indent="1"/>
      <protection hidden="1"/>
    </xf>
    <xf numFmtId="0" fontId="3" fillId="0" borderId="69" xfId="47" applyFont="1" applyBorder="1" applyAlignment="1" applyProtection="1">
      <alignment horizontal="left" indent="1"/>
      <protection hidden="1"/>
    </xf>
    <xf numFmtId="0" fontId="3" fillId="0" borderId="70" xfId="47" applyFont="1" applyBorder="1" applyAlignment="1" applyProtection="1">
      <alignment horizontal="left" indent="1"/>
      <protection hidden="1"/>
    </xf>
    <xf numFmtId="0" fontId="3" fillId="0" borderId="71" xfId="47" applyFont="1" applyBorder="1" applyAlignment="1" applyProtection="1">
      <alignment horizontal="left" indent="1"/>
      <protection hidden="1"/>
    </xf>
    <xf numFmtId="0" fontId="7" fillId="33" borderId="34" xfId="47" applyFont="1" applyFill="1" applyBorder="1" applyAlignment="1" applyProtection="1">
      <alignment horizontal="center" vertical="center"/>
      <protection hidden="1"/>
    </xf>
    <xf numFmtId="0" fontId="7" fillId="34" borderId="35" xfId="47" applyFont="1" applyFill="1" applyBorder="1" applyAlignment="1" applyProtection="1">
      <alignment horizontal="center" vertical="center"/>
      <protection hidden="1"/>
    </xf>
    <xf numFmtId="0" fontId="9" fillId="33" borderId="34" xfId="47" applyFont="1" applyFill="1" applyBorder="1" applyAlignment="1" applyProtection="1">
      <alignment horizontal="center" vertical="center"/>
      <protection hidden="1"/>
    </xf>
    <xf numFmtId="0" fontId="9" fillId="33" borderId="37" xfId="47" applyFont="1" applyFill="1" applyBorder="1" applyAlignment="1" applyProtection="1">
      <alignment horizontal="center" vertical="center"/>
      <protection hidden="1"/>
    </xf>
    <xf numFmtId="0" fontId="9" fillId="33" borderId="38" xfId="47" applyFont="1" applyFill="1" applyBorder="1" applyAlignment="1" applyProtection="1">
      <alignment horizontal="center" vertical="center"/>
      <protection hidden="1"/>
    </xf>
    <xf numFmtId="0" fontId="9" fillId="33" borderId="39" xfId="47" applyFont="1" applyFill="1" applyBorder="1" applyAlignment="1" applyProtection="1">
      <alignment horizontal="center" vertical="center"/>
      <protection hidden="1"/>
    </xf>
    <xf numFmtId="0" fontId="9" fillId="34" borderId="41" xfId="47" applyFont="1" applyFill="1" applyBorder="1" applyAlignment="1" applyProtection="1">
      <alignment horizontal="center" vertical="center"/>
      <protection hidden="1"/>
    </xf>
    <xf numFmtId="0" fontId="9" fillId="34" borderId="42" xfId="47" applyFont="1" applyFill="1" applyBorder="1" applyAlignment="1" applyProtection="1">
      <alignment horizontal="center" vertical="center"/>
      <protection hidden="1"/>
    </xf>
    <xf numFmtId="0" fontId="9" fillId="34" borderId="43" xfId="47" applyFont="1" applyFill="1" applyBorder="1" applyAlignment="1" applyProtection="1">
      <alignment horizontal="center" vertical="center"/>
      <protection hidden="1"/>
    </xf>
    <xf numFmtId="0" fontId="9" fillId="34" borderId="44" xfId="47" applyFont="1" applyFill="1" applyBorder="1" applyAlignment="1" applyProtection="1">
      <alignment horizontal="center" vertical="center"/>
      <protection hidden="1"/>
    </xf>
    <xf numFmtId="0" fontId="3" fillId="34" borderId="45" xfId="47" applyFont="1" applyFill="1" applyBorder="1" applyAlignment="1" applyProtection="1">
      <alignment horizontal="center" vertical="center"/>
      <protection hidden="1"/>
    </xf>
    <xf numFmtId="0" fontId="2" fillId="33" borderId="47" xfId="47" applyFont="1" applyFill="1" applyBorder="1" applyAlignment="1" applyProtection="1">
      <alignment horizontal="center" vertical="center"/>
      <protection hidden="1"/>
    </xf>
    <xf numFmtId="0" fontId="2" fillId="0" borderId="48" xfId="47" applyFont="1" applyBorder="1" applyAlignment="1" applyProtection="1">
      <alignment horizontal="center" vertical="center"/>
      <protection hidden="1" locked="0"/>
    </xf>
    <xf numFmtId="0" fontId="2" fillId="0" borderId="49" xfId="47" applyFont="1" applyBorder="1" applyAlignment="1" applyProtection="1">
      <alignment horizontal="center" vertical="center"/>
      <protection hidden="1" locked="0"/>
    </xf>
    <xf numFmtId="0" fontId="8" fillId="33" borderId="50" xfId="47" applyFont="1" applyFill="1" applyBorder="1" applyAlignment="1" applyProtection="1">
      <alignment horizontal="center" vertical="center"/>
      <protection hidden="1"/>
    </xf>
    <xf numFmtId="0" fontId="15" fillId="0" borderId="72" xfId="36" applyFont="1" applyFill="1" applyBorder="1" applyAlignment="1" applyProtection="1">
      <alignment horizontal="center" vertical="center"/>
      <protection/>
    </xf>
    <xf numFmtId="0" fontId="2" fillId="33" borderId="51" xfId="47" applyFont="1" applyFill="1" applyBorder="1" applyAlignment="1" applyProtection="1">
      <alignment horizontal="center" vertical="center"/>
      <protection hidden="1"/>
    </xf>
    <xf numFmtId="0" fontId="2" fillId="0" borderId="52" xfId="47" applyFont="1" applyBorder="1" applyAlignment="1" applyProtection="1">
      <alignment horizontal="center" vertical="center"/>
      <protection hidden="1" locked="0"/>
    </xf>
    <xf numFmtId="0" fontId="2" fillId="0" borderId="53" xfId="47" applyFont="1" applyBorder="1" applyAlignment="1" applyProtection="1">
      <alignment horizontal="center" vertical="center"/>
      <protection hidden="1" locked="0"/>
    </xf>
    <xf numFmtId="0" fontId="8" fillId="33" borderId="58" xfId="47" applyFont="1" applyFill="1" applyBorder="1" applyAlignment="1" applyProtection="1">
      <alignment horizontal="center" vertical="center"/>
      <protection hidden="1"/>
    </xf>
    <xf numFmtId="0" fontId="8" fillId="33" borderId="54" xfId="47" applyFont="1" applyFill="1" applyBorder="1" applyAlignment="1" applyProtection="1">
      <alignment horizontal="center" vertical="center"/>
      <protection hidden="1"/>
    </xf>
    <xf numFmtId="0" fontId="2" fillId="33" borderId="55" xfId="47" applyFont="1" applyFill="1" applyBorder="1" applyAlignment="1" applyProtection="1">
      <alignment horizontal="center" vertical="center"/>
      <protection hidden="1"/>
    </xf>
    <xf numFmtId="0" fontId="2" fillId="0" borderId="56" xfId="47" applyFont="1" applyBorder="1" applyAlignment="1" applyProtection="1">
      <alignment horizontal="center" vertical="center"/>
      <protection hidden="1" locked="0"/>
    </xf>
    <xf numFmtId="0" fontId="2" fillId="0" borderId="57" xfId="47" applyFont="1" applyBorder="1" applyAlignment="1" applyProtection="1">
      <alignment horizontal="center" vertical="center"/>
      <protection hidden="1" locked="0"/>
    </xf>
    <xf numFmtId="0" fontId="15" fillId="0" borderId="73" xfId="36" applyFont="1" applyFill="1" applyBorder="1" applyAlignment="1" applyProtection="1">
      <alignment horizontal="center" vertical="center"/>
      <protection/>
    </xf>
    <xf numFmtId="0" fontId="2" fillId="0" borderId="0" xfId="48" applyProtection="1">
      <alignment/>
      <protection hidden="1"/>
    </xf>
    <xf numFmtId="49" fontId="2" fillId="0" borderId="0" xfId="48" applyNumberFormat="1" applyProtection="1">
      <alignment/>
      <protection hidden="1"/>
    </xf>
    <xf numFmtId="49" fontId="2" fillId="0" borderId="0" xfId="48" applyNumberFormat="1" applyFont="1" applyProtection="1">
      <alignment/>
      <protection hidden="1" locked="0"/>
    </xf>
    <xf numFmtId="0" fontId="2" fillId="0" borderId="0" xfId="48" applyProtection="1">
      <alignment/>
      <protection hidden="1" locked="0"/>
    </xf>
    <xf numFmtId="0" fontId="2" fillId="0" borderId="74" xfId="48" applyBorder="1" applyProtection="1">
      <alignment/>
      <protection hidden="1" locked="0"/>
    </xf>
    <xf numFmtId="0" fontId="2" fillId="0" borderId="75" xfId="48" applyFont="1" applyBorder="1" applyProtection="1">
      <alignment/>
      <protection hidden="1" locked="0"/>
    </xf>
    <xf numFmtId="0" fontId="2" fillId="0" borderId="76" xfId="48" applyBorder="1" applyProtection="1">
      <alignment/>
      <protection hidden="1" locked="0"/>
    </xf>
    <xf numFmtId="0" fontId="2" fillId="0" borderId="0" xfId="48" applyBorder="1" applyAlignment="1" applyProtection="1">
      <alignment horizontal="left" indent="1"/>
      <protection hidden="1"/>
    </xf>
    <xf numFmtId="0" fontId="3" fillId="0" borderId="0" xfId="48" applyFont="1" applyBorder="1" applyAlignment="1" applyProtection="1">
      <alignment horizontal="center"/>
      <protection hidden="1"/>
    </xf>
    <xf numFmtId="0" fontId="3" fillId="0" borderId="0" xfId="48" applyFont="1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left" indent="1"/>
      <protection hidden="1"/>
    </xf>
    <xf numFmtId="0" fontId="2" fillId="0" borderId="77" xfId="48" applyBorder="1" applyAlignment="1" applyProtection="1">
      <alignment horizontal="left" wrapText="1" indent="1"/>
      <protection hidden="1"/>
    </xf>
    <xf numFmtId="0" fontId="2" fillId="0" borderId="78" xfId="48" applyBorder="1" applyAlignment="1" applyProtection="1">
      <alignment horizontal="left" wrapText="1" indent="1"/>
      <protection hidden="1"/>
    </xf>
    <xf numFmtId="0" fontId="2" fillId="0" borderId="79" xfId="48" applyBorder="1" applyAlignment="1" applyProtection="1">
      <alignment horizontal="left" indent="1"/>
      <protection hidden="1"/>
    </xf>
    <xf numFmtId="164" fontId="5" fillId="0" borderId="80" xfId="48" applyNumberFormat="1" applyFont="1" applyBorder="1" applyAlignment="1" applyProtection="1">
      <alignment horizontal="center" vertical="center"/>
      <protection hidden="1" locked="0"/>
    </xf>
    <xf numFmtId="164" fontId="5" fillId="0" borderId="81" xfId="48" applyNumberFormat="1" applyFont="1" applyBorder="1" applyAlignment="1" applyProtection="1">
      <alignment horizontal="center" vertical="center"/>
      <protection hidden="1" locked="0"/>
    </xf>
    <xf numFmtId="166" fontId="3" fillId="0" borderId="81" xfId="48" applyNumberFormat="1" applyFont="1" applyBorder="1" applyAlignment="1" applyProtection="1">
      <alignment horizontal="center" vertical="center"/>
      <protection hidden="1" locked="0"/>
    </xf>
    <xf numFmtId="166" fontId="3" fillId="0" borderId="82" xfId="48" applyNumberFormat="1" applyFont="1" applyBorder="1" applyAlignment="1" applyProtection="1">
      <alignment horizontal="center" vertical="center"/>
      <protection hidden="1" locked="0"/>
    </xf>
    <xf numFmtId="0" fontId="3" fillId="0" borderId="83" xfId="48" applyFont="1" applyBorder="1" applyAlignment="1" applyProtection="1">
      <alignment horizontal="center"/>
      <protection hidden="1"/>
    </xf>
    <xf numFmtId="0" fontId="3" fillId="0" borderId="84" xfId="48" applyFont="1" applyBorder="1" applyAlignment="1" applyProtection="1">
      <alignment horizontal="center"/>
      <protection hidden="1"/>
    </xf>
    <xf numFmtId="0" fontId="3" fillId="0" borderId="84" xfId="48" applyFont="1" applyBorder="1" applyAlignment="1" applyProtection="1">
      <alignment horizontal="left" indent="1"/>
      <protection hidden="1"/>
    </xf>
    <xf numFmtId="0" fontId="3" fillId="0" borderId="85" xfId="48" applyFont="1" applyBorder="1" applyAlignment="1" applyProtection="1">
      <alignment horizontal="left" indent="1"/>
      <protection hidden="1"/>
    </xf>
    <xf numFmtId="0" fontId="3" fillId="0" borderId="86" xfId="48" applyFont="1" applyBorder="1" applyAlignment="1" applyProtection="1">
      <alignment horizontal="center"/>
      <protection hidden="1"/>
    </xf>
    <xf numFmtId="0" fontId="2" fillId="0" borderId="84" xfId="48" applyBorder="1" applyProtection="1">
      <alignment/>
      <protection hidden="1"/>
    </xf>
    <xf numFmtId="0" fontId="3" fillId="0" borderId="87" xfId="48" applyFont="1" applyBorder="1" applyAlignment="1" applyProtection="1">
      <alignment horizontal="center"/>
      <protection hidden="1"/>
    </xf>
    <xf numFmtId="0" fontId="3" fillId="0" borderId="88" xfId="48" applyFont="1" applyBorder="1" applyAlignment="1" applyProtection="1">
      <alignment horizontal="center"/>
      <protection hidden="1"/>
    </xf>
    <xf numFmtId="0" fontId="3" fillId="0" borderId="89" xfId="48" applyFont="1" applyBorder="1" applyAlignment="1" applyProtection="1">
      <alignment horizontal="left" indent="1"/>
      <protection hidden="1"/>
    </xf>
    <xf numFmtId="0" fontId="3" fillId="0" borderId="90" xfId="48" applyFont="1" applyBorder="1" applyAlignment="1" applyProtection="1">
      <alignment horizontal="left" indent="1"/>
      <protection hidden="1"/>
    </xf>
    <xf numFmtId="0" fontId="2" fillId="0" borderId="91" xfId="48" applyFont="1" applyBorder="1" applyAlignment="1" applyProtection="1">
      <alignment horizontal="left" indent="1"/>
      <protection hidden="1"/>
    </xf>
    <xf numFmtId="0" fontId="3" fillId="0" borderId="92" xfId="48" applyFont="1" applyBorder="1" applyAlignment="1" applyProtection="1">
      <alignment horizontal="left" indent="1"/>
      <protection hidden="1"/>
    </xf>
    <xf numFmtId="0" fontId="3" fillId="0" borderId="93" xfId="48" applyFont="1" applyBorder="1" applyAlignment="1" applyProtection="1">
      <alignment horizontal="left" indent="1"/>
      <protection hidden="1"/>
    </xf>
    <xf numFmtId="0" fontId="3" fillId="0" borderId="94" xfId="48" applyFont="1" applyBorder="1" applyAlignment="1" applyProtection="1">
      <alignment horizontal="left" indent="1"/>
      <protection hidden="1"/>
    </xf>
    <xf numFmtId="0" fontId="3" fillId="0" borderId="95" xfId="48" applyFont="1" applyBorder="1" applyAlignment="1" applyProtection="1">
      <alignment horizontal="left" indent="1"/>
      <protection hidden="1"/>
    </xf>
    <xf numFmtId="0" fontId="4" fillId="0" borderId="96" xfId="48" applyFont="1" applyBorder="1" applyAlignment="1" applyProtection="1">
      <alignment horizontal="left" indent="1"/>
      <protection hidden="1"/>
    </xf>
    <xf numFmtId="0" fontId="3" fillId="0" borderId="96" xfId="48" applyFont="1" applyBorder="1" applyAlignment="1" applyProtection="1">
      <alignment horizontal="left" indent="1"/>
      <protection hidden="1"/>
    </xf>
    <xf numFmtId="0" fontId="3" fillId="0" borderId="0" xfId="48" applyFont="1" applyAlignment="1" applyProtection="1">
      <alignment horizontal="right"/>
      <protection hidden="1"/>
    </xf>
    <xf numFmtId="0" fontId="7" fillId="0" borderId="0" xfId="48" applyFont="1" applyProtection="1">
      <alignment/>
      <protection hidden="1"/>
    </xf>
    <xf numFmtId="0" fontId="6" fillId="0" borderId="0" xfId="48" applyFont="1" applyBorder="1" applyAlignment="1" applyProtection="1">
      <alignment horizontal="left" indent="1"/>
      <protection hidden="1"/>
    </xf>
    <xf numFmtId="0" fontId="3" fillId="0" borderId="0" xfId="48" applyFont="1" applyAlignment="1" applyProtection="1">
      <alignment horizontal="right" indent="1"/>
      <protection hidden="1"/>
    </xf>
    <xf numFmtId="0" fontId="2" fillId="0" borderId="0" xfId="48" applyBorder="1" applyProtection="1">
      <alignment/>
      <protection hidden="1"/>
    </xf>
    <xf numFmtId="0" fontId="3" fillId="0" borderId="0" xfId="48" applyFont="1" applyBorder="1" applyAlignment="1" applyProtection="1">
      <alignment horizontal="right"/>
      <protection hidden="1"/>
    </xf>
    <xf numFmtId="0" fontId="3" fillId="0" borderId="0" xfId="48" applyFont="1" applyAlignment="1" applyProtection="1">
      <alignment horizontal="left" indent="1"/>
      <protection hidden="1"/>
    </xf>
    <xf numFmtId="0" fontId="7" fillId="35" borderId="97" xfId="48" applyFont="1" applyFill="1" applyBorder="1" applyAlignment="1" applyProtection="1">
      <alignment horizontal="center" vertical="center"/>
      <protection hidden="1"/>
    </xf>
    <xf numFmtId="0" fontId="7" fillId="36" borderId="98" xfId="48" applyFont="1" applyFill="1" applyBorder="1" applyAlignment="1" applyProtection="1">
      <alignment horizontal="center" vertical="center"/>
      <protection hidden="1"/>
    </xf>
    <xf numFmtId="0" fontId="2" fillId="0" borderId="99" xfId="48" applyFill="1" applyBorder="1" applyAlignment="1" applyProtection="1">
      <alignment vertical="center"/>
      <protection hidden="1"/>
    </xf>
    <xf numFmtId="0" fontId="9" fillId="35" borderId="97" xfId="48" applyFont="1" applyFill="1" applyBorder="1" applyAlignment="1" applyProtection="1">
      <alignment horizontal="center" vertical="center"/>
      <protection hidden="1"/>
    </xf>
    <xf numFmtId="0" fontId="9" fillId="35" borderId="100" xfId="48" applyFont="1" applyFill="1" applyBorder="1" applyAlignment="1" applyProtection="1">
      <alignment horizontal="center" vertical="center"/>
      <protection hidden="1"/>
    </xf>
    <xf numFmtId="0" fontId="9" fillId="35" borderId="101" xfId="48" applyFont="1" applyFill="1" applyBorder="1" applyAlignment="1" applyProtection="1">
      <alignment horizontal="center" vertical="center"/>
      <protection hidden="1"/>
    </xf>
    <xf numFmtId="0" fontId="9" fillId="35" borderId="102" xfId="48" applyFont="1" applyFill="1" applyBorder="1" applyAlignment="1" applyProtection="1">
      <alignment horizontal="center" vertical="center"/>
      <protection hidden="1"/>
    </xf>
    <xf numFmtId="0" fontId="8" fillId="0" borderId="76" xfId="48" applyFont="1" applyBorder="1" applyAlignment="1" applyProtection="1">
      <alignment horizontal="right" vertical="center"/>
      <protection hidden="1"/>
    </xf>
    <xf numFmtId="0" fontId="2" fillId="0" borderId="76" xfId="48" applyBorder="1" applyAlignment="1" applyProtection="1">
      <alignment vertical="center"/>
      <protection hidden="1"/>
    </xf>
    <xf numFmtId="0" fontId="2" fillId="0" borderId="75" xfId="48" applyBorder="1" applyAlignment="1" applyProtection="1">
      <alignment vertical="center"/>
      <protection hidden="1"/>
    </xf>
    <xf numFmtId="0" fontId="9" fillId="0" borderId="103" xfId="48" applyFont="1" applyBorder="1" applyAlignment="1" applyProtection="1">
      <alignment horizontal="center" vertical="center"/>
      <protection hidden="1"/>
    </xf>
    <xf numFmtId="0" fontId="9" fillId="36" borderId="104" xfId="48" applyFont="1" applyFill="1" applyBorder="1" applyAlignment="1" applyProtection="1">
      <alignment horizontal="center" vertical="center"/>
      <protection hidden="1"/>
    </xf>
    <xf numFmtId="0" fontId="9" fillId="36" borderId="105" xfId="48" applyFont="1" applyFill="1" applyBorder="1" applyAlignment="1" applyProtection="1">
      <alignment horizontal="center" vertical="center"/>
      <protection hidden="1"/>
    </xf>
    <xf numFmtId="0" fontId="9" fillId="36" borderId="106" xfId="48" applyFont="1" applyFill="1" applyBorder="1" applyAlignment="1" applyProtection="1">
      <alignment horizontal="center" vertical="center"/>
      <protection hidden="1"/>
    </xf>
    <xf numFmtId="0" fontId="9" fillId="36" borderId="107" xfId="48" applyFont="1" applyFill="1" applyBorder="1" applyAlignment="1" applyProtection="1">
      <alignment horizontal="center" vertical="center"/>
      <protection hidden="1"/>
    </xf>
    <xf numFmtId="0" fontId="3" fillId="36" borderId="108" xfId="48" applyFont="1" applyFill="1" applyBorder="1" applyAlignment="1" applyProtection="1">
      <alignment horizontal="center" vertical="center"/>
      <protection hidden="1"/>
    </xf>
    <xf numFmtId="0" fontId="2" fillId="0" borderId="0" xfId="48" applyFont="1" applyBorder="1" applyAlignment="1" applyProtection="1">
      <alignment horizontal="center" vertical="center"/>
      <protection hidden="1"/>
    </xf>
    <xf numFmtId="0" fontId="3" fillId="0" borderId="96" xfId="48" applyFont="1" applyBorder="1" applyAlignment="1" applyProtection="1">
      <alignment horizontal="center" vertical="center"/>
      <protection hidden="1"/>
    </xf>
    <xf numFmtId="0" fontId="10" fillId="0" borderId="0" xfId="48" applyFont="1" applyBorder="1" applyAlignment="1" applyProtection="1">
      <alignment horizontal="left" vertical="top" indent="1"/>
      <protection hidden="1"/>
    </xf>
    <xf numFmtId="1" fontId="4" fillId="0" borderId="0" xfId="48" applyNumberFormat="1" applyFont="1" applyAlignment="1" applyProtection="1">
      <alignment horizontal="center"/>
      <protection hidden="1"/>
    </xf>
    <xf numFmtId="0" fontId="2" fillId="0" borderId="77" xfId="48" applyFont="1" applyBorder="1" applyAlignment="1" applyProtection="1">
      <alignment horizontal="center" vertical="center"/>
      <protection hidden="1"/>
    </xf>
    <xf numFmtId="0" fontId="2" fillId="0" borderId="78" xfId="48" applyFont="1" applyBorder="1" applyAlignment="1" applyProtection="1">
      <alignment horizontal="center" vertical="center"/>
      <protection hidden="1"/>
    </xf>
    <xf numFmtId="0" fontId="3" fillId="0" borderId="79" xfId="48" applyFont="1" applyBorder="1" applyAlignment="1" applyProtection="1">
      <alignment horizontal="center" vertical="center"/>
      <protection hidden="1"/>
    </xf>
    <xf numFmtId="0" fontId="10" fillId="0" borderId="0" xfId="48" applyFont="1" applyBorder="1" applyAlignment="1" applyProtection="1">
      <alignment horizontal="center" vertical="center"/>
      <protection hidden="1"/>
    </xf>
    <xf numFmtId="0" fontId="2" fillId="0" borderId="109" xfId="48" applyFont="1" applyBorder="1" applyAlignment="1" applyProtection="1">
      <alignment horizontal="center" vertical="center"/>
      <protection hidden="1"/>
    </xf>
    <xf numFmtId="0" fontId="2" fillId="0" borderId="110" xfId="48" applyFont="1" applyBorder="1" applyAlignment="1" applyProtection="1">
      <alignment horizontal="center" vertical="center"/>
      <protection hidden="1"/>
    </xf>
    <xf numFmtId="0" fontId="3" fillId="0" borderId="111" xfId="48" applyFont="1" applyBorder="1" applyAlignment="1" applyProtection="1">
      <alignment horizontal="center" vertical="center"/>
      <protection hidden="1"/>
    </xf>
    <xf numFmtId="0" fontId="10" fillId="0" borderId="0" xfId="48" applyFont="1" applyAlignment="1" applyProtection="1">
      <alignment horizontal="center" vertical="center"/>
      <protection hidden="1"/>
    </xf>
    <xf numFmtId="0" fontId="2" fillId="35" borderId="112" xfId="48" applyFont="1" applyFill="1" applyBorder="1" applyAlignment="1" applyProtection="1">
      <alignment horizontal="center" vertical="center"/>
      <protection hidden="1"/>
    </xf>
    <xf numFmtId="0" fontId="2" fillId="0" borderId="113" xfId="48" applyFont="1" applyBorder="1" applyAlignment="1" applyProtection="1">
      <alignment horizontal="center" vertical="center"/>
      <protection hidden="1" locked="0"/>
    </xf>
    <xf numFmtId="0" fontId="2" fillId="0" borderId="114" xfId="48" applyFont="1" applyBorder="1" applyAlignment="1" applyProtection="1">
      <alignment horizontal="center" vertical="center"/>
      <protection hidden="1" locked="0"/>
    </xf>
    <xf numFmtId="0" fontId="8" fillId="35" borderId="115" xfId="48" applyFont="1" applyFill="1" applyBorder="1" applyAlignment="1" applyProtection="1">
      <alignment horizontal="center" vertical="center"/>
      <protection hidden="1"/>
    </xf>
    <xf numFmtId="0" fontId="2" fillId="35" borderId="116" xfId="48" applyFont="1" applyFill="1" applyBorder="1" applyAlignment="1" applyProtection="1">
      <alignment horizontal="center" vertical="center"/>
      <protection hidden="1"/>
    </xf>
    <xf numFmtId="0" fontId="2" fillId="0" borderId="117" xfId="48" applyFont="1" applyBorder="1" applyAlignment="1" applyProtection="1">
      <alignment horizontal="center" vertical="center"/>
      <protection hidden="1" locked="0"/>
    </xf>
    <xf numFmtId="0" fontId="2" fillId="0" borderId="118" xfId="48" applyFont="1" applyBorder="1" applyAlignment="1" applyProtection="1">
      <alignment horizontal="center" vertical="center"/>
      <protection hidden="1" locked="0"/>
    </xf>
    <xf numFmtId="0" fontId="8" fillId="35" borderId="119" xfId="48" applyFont="1" applyFill="1" applyBorder="1" applyAlignment="1" applyProtection="1">
      <alignment horizontal="center" vertical="center"/>
      <protection hidden="1"/>
    </xf>
    <xf numFmtId="0" fontId="8" fillId="35" borderId="120" xfId="48" applyFont="1" applyFill="1" applyBorder="1" applyAlignment="1" applyProtection="1">
      <alignment horizontal="center" vertical="center"/>
      <protection hidden="1"/>
    </xf>
    <xf numFmtId="0" fontId="2" fillId="0" borderId="95" xfId="48" applyFont="1" applyBorder="1" applyAlignment="1" applyProtection="1">
      <alignment horizontal="center" vertical="center"/>
      <protection hidden="1"/>
    </xf>
    <xf numFmtId="0" fontId="2" fillId="35" borderId="121" xfId="48" applyFont="1" applyFill="1" applyBorder="1" applyAlignment="1" applyProtection="1">
      <alignment horizontal="center" vertical="center"/>
      <protection hidden="1"/>
    </xf>
    <xf numFmtId="0" fontId="2" fillId="0" borderId="122" xfId="48" applyFont="1" applyBorder="1" applyAlignment="1" applyProtection="1">
      <alignment horizontal="center" vertical="center"/>
      <protection hidden="1" locked="0"/>
    </xf>
    <xf numFmtId="0" fontId="2" fillId="0" borderId="123" xfId="48" applyFont="1" applyBorder="1" applyAlignment="1" applyProtection="1">
      <alignment horizontal="center" vertical="center"/>
      <protection hidden="1" locked="0"/>
    </xf>
    <xf numFmtId="0" fontId="3" fillId="0" borderId="124" xfId="48" applyFont="1" applyBorder="1" applyAlignment="1" applyProtection="1">
      <alignment horizontal="center" vertical="top"/>
      <protection hidden="1"/>
    </xf>
    <xf numFmtId="0" fontId="3" fillId="0" borderId="0" xfId="48" applyFont="1" applyBorder="1" applyAlignment="1" applyProtection="1">
      <alignment horizontal="center" vertical="top"/>
      <protection hidden="1"/>
    </xf>
    <xf numFmtId="0" fontId="3" fillId="0" borderId="125" xfId="48" applyFont="1" applyBorder="1" applyAlignment="1" applyProtection="1">
      <alignment horizontal="center" vertical="top"/>
      <protection hidden="1"/>
    </xf>
    <xf numFmtId="0" fontId="3" fillId="0" borderId="126" xfId="48" applyFont="1" applyBorder="1" applyAlignment="1" applyProtection="1">
      <alignment horizontal="center" vertical="top"/>
      <protection hidden="1"/>
    </xf>
    <xf numFmtId="0" fontId="3" fillId="0" borderId="127" xfId="48" applyFont="1" applyBorder="1" applyAlignment="1" applyProtection="1">
      <alignment horizontal="center" vertical="top"/>
      <protection hidden="1"/>
    </xf>
    <xf numFmtId="0" fontId="3" fillId="0" borderId="128" xfId="48" applyFont="1" applyBorder="1" applyAlignment="1" applyProtection="1">
      <alignment horizontal="center"/>
      <protection hidden="1"/>
    </xf>
    <xf numFmtId="0" fontId="8" fillId="0" borderId="75" xfId="48" applyFont="1" applyFill="1" applyBorder="1" applyAlignment="1" applyProtection="1">
      <alignment horizontal="left" vertical="top" indent="1"/>
      <protection hidden="1"/>
    </xf>
    <xf numFmtId="0" fontId="3" fillId="0" borderId="0" xfId="48" applyFont="1" applyAlignment="1" applyProtection="1">
      <alignment horizontal="center"/>
      <protection hidden="1"/>
    </xf>
    <xf numFmtId="164" fontId="6" fillId="0" borderId="129" xfId="47" applyNumberFormat="1" applyFont="1" applyFill="1" applyBorder="1" applyAlignment="1" applyProtection="1">
      <alignment horizontal="left" vertical="center" indent="1"/>
      <protection locked="0"/>
    </xf>
    <xf numFmtId="164" fontId="2" fillId="0" borderId="130" xfId="47" applyNumberFormat="1" applyFill="1" applyBorder="1" applyAlignment="1" applyProtection="1">
      <alignment horizontal="left" vertical="center" indent="1"/>
      <protection locked="0"/>
    </xf>
    <xf numFmtId="0" fontId="10" fillId="0" borderId="33" xfId="47" applyFont="1" applyBorder="1" applyAlignment="1" applyProtection="1">
      <alignment horizontal="left" vertical="top" indent="1"/>
      <protection locked="0"/>
    </xf>
    <xf numFmtId="0" fontId="10" fillId="0" borderId="0" xfId="47" applyFont="1" applyBorder="1" applyAlignment="1" applyProtection="1">
      <alignment horizontal="left" vertical="top" indent="1"/>
      <protection locked="0"/>
    </xf>
    <xf numFmtId="0" fontId="10" fillId="0" borderId="131" xfId="47" applyFont="1" applyBorder="1" applyAlignment="1" applyProtection="1">
      <alignment horizontal="left" vertical="center" indent="1"/>
      <protection locked="0"/>
    </xf>
    <xf numFmtId="0" fontId="10" fillId="0" borderId="132" xfId="47" applyFont="1" applyBorder="1" applyAlignment="1" applyProtection="1">
      <alignment horizontal="left" vertical="center" indent="1"/>
      <protection locked="0"/>
    </xf>
    <xf numFmtId="0" fontId="10" fillId="0" borderId="133" xfId="47" applyFont="1" applyBorder="1" applyAlignment="1" applyProtection="1">
      <alignment horizontal="left" vertical="center" indent="1"/>
      <protection locked="0"/>
    </xf>
    <xf numFmtId="0" fontId="10" fillId="0" borderId="63" xfId="47" applyFont="1" applyBorder="1" applyAlignment="1" applyProtection="1">
      <alignment horizontal="left" vertical="center" indent="1"/>
      <protection locked="0"/>
    </xf>
    <xf numFmtId="0" fontId="10" fillId="0" borderId="46" xfId="47" applyFont="1" applyBorder="1" applyAlignment="1" applyProtection="1">
      <alignment horizontal="left" vertical="center" indent="1"/>
      <protection locked="0"/>
    </xf>
    <xf numFmtId="0" fontId="10" fillId="0" borderId="27" xfId="47" applyFont="1" applyBorder="1" applyAlignment="1" applyProtection="1">
      <alignment horizontal="left" vertical="center" indent="1"/>
      <protection locked="0"/>
    </xf>
    <xf numFmtId="0" fontId="6" fillId="0" borderId="134" xfId="47" applyFont="1" applyBorder="1" applyAlignment="1" applyProtection="1">
      <alignment horizontal="left" indent="1"/>
      <protection hidden="1" locked="0"/>
    </xf>
    <xf numFmtId="0" fontId="3" fillId="0" borderId="64" xfId="47" applyFont="1" applyBorder="1" applyAlignment="1" applyProtection="1">
      <alignment horizontal="left" vertical="center"/>
      <protection hidden="1" locked="0"/>
    </xf>
    <xf numFmtId="0" fontId="3" fillId="0" borderId="65" xfId="47" applyFont="1" applyBorder="1" applyAlignment="1" applyProtection="1">
      <alignment horizontal="left" vertical="center"/>
      <protection hidden="1" locked="0"/>
    </xf>
    <xf numFmtId="0" fontId="3" fillId="0" borderId="63" xfId="47" applyFont="1" applyBorder="1" applyAlignment="1" applyProtection="1">
      <alignment horizontal="left" vertical="center"/>
      <protection hidden="1" locked="0"/>
    </xf>
    <xf numFmtId="0" fontId="3" fillId="0" borderId="135" xfId="47" applyFont="1" applyBorder="1" applyAlignment="1" applyProtection="1">
      <alignment horizontal="left" vertical="center"/>
      <protection hidden="1" locked="0"/>
    </xf>
    <xf numFmtId="0" fontId="3" fillId="0" borderId="136" xfId="47" applyFont="1" applyBorder="1" applyAlignment="1" applyProtection="1">
      <alignment horizontal="left" vertical="center"/>
      <protection hidden="1" locked="0"/>
    </xf>
    <xf numFmtId="0" fontId="3" fillId="0" borderId="137" xfId="47" applyFont="1" applyBorder="1" applyAlignment="1" applyProtection="1">
      <alignment horizontal="left" vertical="center"/>
      <protection hidden="1" locked="0"/>
    </xf>
    <xf numFmtId="0" fontId="2" fillId="0" borderId="138" xfId="47" applyBorder="1" applyProtection="1">
      <alignment/>
      <protection hidden="1" locked="0"/>
    </xf>
    <xf numFmtId="0" fontId="6" fillId="0" borderId="134" xfId="47" applyFont="1" applyFill="1" applyBorder="1" applyAlignment="1" applyProtection="1">
      <alignment horizontal="left" indent="1"/>
      <protection hidden="1" locked="0"/>
    </xf>
    <xf numFmtId="0" fontId="6" fillId="0" borderId="134" xfId="47" applyFont="1" applyFill="1" applyBorder="1" applyAlignment="1" applyProtection="1">
      <alignment horizontal="left" indent="1"/>
      <protection hidden="1" locked="0"/>
    </xf>
    <xf numFmtId="0" fontId="8" fillId="0" borderId="139" xfId="47" applyFont="1" applyBorder="1" applyAlignment="1">
      <alignment horizontal="center" vertical="center"/>
      <protection/>
    </xf>
    <xf numFmtId="0" fontId="8" fillId="0" borderId="140" xfId="47" applyFont="1" applyBorder="1" applyAlignment="1">
      <alignment horizontal="center" vertical="center"/>
      <protection/>
    </xf>
    <xf numFmtId="0" fontId="2" fillId="0" borderId="134" xfId="47" applyFill="1" applyBorder="1" applyProtection="1">
      <alignment/>
      <protection hidden="1" locked="0"/>
    </xf>
    <xf numFmtId="0" fontId="3" fillId="0" borderId="15" xfId="47" applyFont="1" applyBorder="1" applyAlignment="1">
      <alignment horizontal="left" indent="1"/>
      <protection/>
    </xf>
    <xf numFmtId="0" fontId="2" fillId="0" borderId="14" xfId="47" applyBorder="1" applyAlignment="1">
      <alignment horizontal="left" indent="1"/>
      <protection/>
    </xf>
    <xf numFmtId="0" fontId="3" fillId="0" borderId="46" xfId="47" applyFont="1" applyBorder="1" applyAlignment="1">
      <alignment horizontal="left" indent="1"/>
      <protection/>
    </xf>
    <xf numFmtId="0" fontId="2" fillId="0" borderId="27" xfId="47" applyBorder="1" applyAlignment="1">
      <alignment horizontal="left" indent="1"/>
      <protection/>
    </xf>
    <xf numFmtId="0" fontId="3" fillId="0" borderId="61" xfId="47" applyFont="1" applyBorder="1" applyAlignment="1">
      <alignment horizontal="center" vertical="center" wrapText="1"/>
      <protection/>
    </xf>
    <xf numFmtId="0" fontId="3" fillId="0" borderId="59" xfId="47" applyFont="1" applyBorder="1" applyAlignment="1">
      <alignment horizontal="center" vertical="center" wrapText="1"/>
      <protection/>
    </xf>
    <xf numFmtId="0" fontId="10" fillId="0" borderId="63" xfId="47" applyFont="1" applyBorder="1" applyAlignment="1" applyProtection="1">
      <alignment horizontal="left" indent="1"/>
      <protection locked="0"/>
    </xf>
    <xf numFmtId="0" fontId="3" fillId="0" borderId="0" xfId="47" applyFont="1" applyAlignment="1">
      <alignment horizontal="right"/>
      <protection/>
    </xf>
    <xf numFmtId="14" fontId="10" fillId="0" borderId="63" xfId="47" applyNumberFormat="1" applyFont="1" applyBorder="1" applyAlignment="1" applyProtection="1">
      <alignment horizontal="center"/>
      <protection locked="0"/>
    </xf>
    <xf numFmtId="0" fontId="12" fillId="34" borderId="141" xfId="47" applyFont="1" applyFill="1" applyBorder="1" applyAlignment="1" applyProtection="1">
      <alignment horizontal="left" vertical="center" indent="1"/>
      <protection locked="0"/>
    </xf>
    <xf numFmtId="0" fontId="11" fillId="34" borderId="142" xfId="47" applyFont="1" applyFill="1" applyBorder="1" applyAlignment="1" applyProtection="1">
      <alignment horizontal="left" vertical="center" indent="1"/>
      <protection locked="0"/>
    </xf>
    <xf numFmtId="0" fontId="11" fillId="34" borderId="143" xfId="47" applyFont="1" applyFill="1" applyBorder="1" applyAlignment="1" applyProtection="1">
      <alignment horizontal="left" vertical="center" indent="1"/>
      <protection locked="0"/>
    </xf>
    <xf numFmtId="0" fontId="4" fillId="0" borderId="0" xfId="47" applyFont="1" applyAlignment="1">
      <alignment horizontal="center" vertical="top" wrapText="1"/>
      <protection/>
    </xf>
    <xf numFmtId="0" fontId="4" fillId="0" borderId="0" xfId="47" applyFont="1" applyBorder="1" applyAlignment="1">
      <alignment horizontal="center" vertical="top" wrapText="1"/>
      <protection/>
    </xf>
    <xf numFmtId="0" fontId="13" fillId="0" borderId="0" xfId="47" applyFont="1" applyAlignment="1">
      <alignment horizontal="center"/>
      <protection/>
    </xf>
    <xf numFmtId="0" fontId="3" fillId="0" borderId="29" xfId="47" applyFont="1" applyBorder="1" applyAlignment="1">
      <alignment horizontal="center"/>
      <protection/>
    </xf>
    <xf numFmtId="0" fontId="3" fillId="0" borderId="30" xfId="47" applyFont="1" applyBorder="1" applyAlignment="1">
      <alignment horizontal="center"/>
      <protection/>
    </xf>
    <xf numFmtId="0" fontId="3" fillId="0" borderId="144" xfId="47" applyFont="1" applyBorder="1" applyAlignment="1">
      <alignment horizontal="center"/>
      <protection/>
    </xf>
    <xf numFmtId="0" fontId="7" fillId="33" borderId="61" xfId="47" applyFont="1" applyFill="1" applyBorder="1" applyAlignment="1">
      <alignment horizontal="center" vertical="center"/>
      <protection/>
    </xf>
    <xf numFmtId="0" fontId="7" fillId="33" borderId="45" xfId="47" applyFont="1" applyFill="1" applyBorder="1" applyAlignment="1">
      <alignment horizontal="center" vertical="center"/>
      <protection/>
    </xf>
    <xf numFmtId="0" fontId="2" fillId="0" borderId="46" xfId="47" applyFont="1" applyBorder="1" applyAlignment="1" applyProtection="1">
      <alignment horizontal="left" indent="1"/>
      <protection hidden="1"/>
    </xf>
    <xf numFmtId="0" fontId="2" fillId="0" borderId="27" xfId="47" applyFont="1" applyBorder="1" applyAlignment="1" applyProtection="1">
      <alignment horizontal="left" indent="1"/>
      <protection hidden="1"/>
    </xf>
    <xf numFmtId="0" fontId="2" fillId="0" borderId="26" xfId="47" applyFont="1" applyBorder="1" applyAlignment="1" applyProtection="1">
      <alignment horizontal="left" indent="1"/>
      <protection hidden="1"/>
    </xf>
    <xf numFmtId="14" fontId="6" fillId="0" borderId="134" xfId="47" applyNumberFormat="1" applyFont="1" applyBorder="1" applyAlignment="1" applyProtection="1">
      <alignment/>
      <protection locked="0"/>
    </xf>
    <xf numFmtId="0" fontId="6" fillId="0" borderId="134" xfId="47" applyFont="1" applyBorder="1" applyAlignment="1" applyProtection="1">
      <alignment/>
      <protection locked="0"/>
    </xf>
    <xf numFmtId="0" fontId="3" fillId="0" borderId="27" xfId="47" applyFont="1" applyBorder="1" applyAlignment="1">
      <alignment horizontal="left" indent="1"/>
      <protection/>
    </xf>
    <xf numFmtId="0" fontId="3" fillId="0" borderId="26" xfId="47" applyFont="1" applyBorder="1" applyAlignment="1">
      <alignment horizontal="left" indent="1"/>
      <protection/>
    </xf>
    <xf numFmtId="0" fontId="2" fillId="0" borderId="15" xfId="47" applyBorder="1" applyAlignment="1" applyProtection="1">
      <alignment horizontal="left" vertical="center" wrapText="1" indent="1"/>
      <protection locked="0"/>
    </xf>
    <xf numFmtId="0" fontId="2" fillId="0" borderId="14" xfId="47" applyBorder="1" applyAlignment="1" applyProtection="1">
      <alignment horizontal="left" vertical="center" wrapText="1" indent="1"/>
      <protection locked="0"/>
    </xf>
    <xf numFmtId="0" fontId="2" fillId="0" borderId="13" xfId="47" applyBorder="1" applyAlignment="1" applyProtection="1">
      <alignment horizontal="left" vertical="center" wrapText="1" indent="1"/>
      <protection locked="0"/>
    </xf>
    <xf numFmtId="49" fontId="6" fillId="0" borderId="134" xfId="47" applyNumberFormat="1" applyFont="1" applyFill="1" applyBorder="1" applyAlignment="1" applyProtection="1">
      <alignment horizontal="center"/>
      <protection locked="0"/>
    </xf>
    <xf numFmtId="0" fontId="6" fillId="0" borderId="134" xfId="47" applyFont="1" applyFill="1" applyBorder="1" applyAlignment="1" applyProtection="1">
      <alignment horizontal="center"/>
      <protection locked="0"/>
    </xf>
    <xf numFmtId="49" fontId="6" fillId="0" borderId="138" xfId="47" applyNumberFormat="1" applyFont="1" applyFill="1" applyBorder="1" applyAlignment="1" applyProtection="1">
      <alignment horizontal="center"/>
      <protection locked="0"/>
    </xf>
    <xf numFmtId="0" fontId="6" fillId="0" borderId="138" xfId="47" applyFont="1" applyFill="1" applyBorder="1" applyAlignment="1" applyProtection="1">
      <alignment horizontal="center"/>
      <protection locked="0"/>
    </xf>
    <xf numFmtId="0" fontId="3" fillId="0" borderId="27" xfId="47" applyFont="1" applyBorder="1" applyAlignment="1">
      <alignment horizontal="center"/>
      <protection/>
    </xf>
    <xf numFmtId="0" fontId="2" fillId="0" borderId="145" xfId="47" applyBorder="1" applyAlignment="1" applyProtection="1">
      <alignment horizontal="left" indent="1"/>
      <protection locked="0"/>
    </xf>
    <xf numFmtId="0" fontId="2" fillId="0" borderId="46" xfId="47" applyBorder="1" applyAlignment="1">
      <alignment horizontal="left" indent="1"/>
      <protection/>
    </xf>
    <xf numFmtId="0" fontId="2" fillId="0" borderId="26" xfId="47" applyBorder="1" applyAlignment="1">
      <alignment horizontal="left" indent="1"/>
      <protection/>
    </xf>
    <xf numFmtId="0" fontId="3" fillId="0" borderId="15" xfId="47" applyFont="1" applyBorder="1" applyAlignment="1" applyProtection="1">
      <alignment horizontal="left" vertical="center" wrapText="1" indent="1"/>
      <protection locked="0"/>
    </xf>
    <xf numFmtId="0" fontId="3" fillId="0" borderId="14" xfId="47" applyFont="1" applyBorder="1" applyAlignment="1" applyProtection="1">
      <alignment horizontal="left" vertical="center" wrapText="1" indent="1"/>
      <protection locked="0"/>
    </xf>
    <xf numFmtId="0" fontId="3" fillId="0" borderId="13" xfId="47" applyFont="1" applyBorder="1" applyAlignment="1" applyProtection="1">
      <alignment horizontal="left" vertical="center" wrapText="1" indent="1"/>
      <protection locked="0"/>
    </xf>
    <xf numFmtId="0" fontId="10" fillId="0" borderId="46" xfId="47" applyFont="1" applyBorder="1" applyAlignment="1" applyProtection="1">
      <alignment horizontal="left" vertical="center" indent="1"/>
      <protection hidden="1" locked="0"/>
    </xf>
    <xf numFmtId="0" fontId="10" fillId="0" borderId="26" xfId="47" applyFont="1" applyBorder="1" applyAlignment="1" applyProtection="1">
      <alignment horizontal="left" vertical="center" indent="1"/>
      <protection hidden="1" locked="0"/>
    </xf>
    <xf numFmtId="0" fontId="10" fillId="0" borderId="133" xfId="47" applyFont="1" applyBorder="1" applyAlignment="1" applyProtection="1">
      <alignment horizontal="left" vertical="center" indent="1"/>
      <protection hidden="1" locked="0"/>
    </xf>
    <xf numFmtId="0" fontId="10" fillId="0" borderId="62" xfId="47" applyFont="1" applyBorder="1" applyAlignment="1" applyProtection="1">
      <alignment horizontal="left" vertical="center" indent="1"/>
      <protection hidden="1" locked="0"/>
    </xf>
    <xf numFmtId="0" fontId="10" fillId="0" borderId="46" xfId="47" applyFont="1" applyBorder="1" applyAlignment="1" applyProtection="1">
      <alignment horizontal="left" vertical="center" indent="1"/>
      <protection hidden="1"/>
    </xf>
    <xf numFmtId="0" fontId="10" fillId="0" borderId="26" xfId="47" applyFont="1" applyBorder="1" applyAlignment="1" applyProtection="1">
      <alignment horizontal="left" vertical="center" indent="1"/>
      <protection hidden="1"/>
    </xf>
    <xf numFmtId="0" fontId="10" fillId="0" borderId="133" xfId="47" applyFont="1" applyBorder="1" applyAlignment="1" applyProtection="1">
      <alignment horizontal="left" vertical="center" indent="1"/>
      <protection hidden="1"/>
    </xf>
    <xf numFmtId="0" fontId="10" fillId="0" borderId="62" xfId="47" applyFont="1" applyBorder="1" applyAlignment="1" applyProtection="1">
      <alignment horizontal="left" vertical="center" indent="1"/>
      <protection hidden="1"/>
    </xf>
    <xf numFmtId="164" fontId="6" fillId="37" borderId="129" xfId="47" applyNumberFormat="1" applyFont="1" applyFill="1" applyBorder="1" applyAlignment="1" applyProtection="1">
      <alignment horizontal="left" vertical="center" indent="1"/>
      <protection hidden="1"/>
    </xf>
    <xf numFmtId="164" fontId="2" fillId="37" borderId="130" xfId="47" applyNumberFormat="1" applyFill="1" applyBorder="1" applyAlignment="1" applyProtection="1">
      <alignment horizontal="left" vertical="center" indent="1"/>
      <protection hidden="1"/>
    </xf>
    <xf numFmtId="0" fontId="3" fillId="0" borderId="135" xfId="47" applyFont="1" applyBorder="1" applyAlignment="1" applyProtection="1">
      <alignment horizontal="left" vertical="center"/>
      <protection hidden="1"/>
    </xf>
    <xf numFmtId="0" fontId="3" fillId="0" borderId="136" xfId="47" applyFont="1" applyBorder="1" applyAlignment="1" applyProtection="1">
      <alignment horizontal="left" vertical="center"/>
      <protection hidden="1"/>
    </xf>
    <xf numFmtId="0" fontId="3" fillId="0" borderId="137" xfId="47" applyFont="1" applyBorder="1" applyAlignment="1" applyProtection="1">
      <alignment horizontal="left" vertical="center"/>
      <protection hidden="1"/>
    </xf>
    <xf numFmtId="0" fontId="6" fillId="0" borderId="134" xfId="47" applyFont="1" applyBorder="1" applyAlignment="1" applyProtection="1">
      <alignment horizontal="left" indent="1"/>
      <protection hidden="1"/>
    </xf>
    <xf numFmtId="0" fontId="6" fillId="0" borderId="138" xfId="47" applyFont="1" applyFill="1" applyBorder="1" applyAlignment="1" applyProtection="1">
      <alignment horizontal="center"/>
      <protection hidden="1"/>
    </xf>
    <xf numFmtId="0" fontId="6" fillId="0" borderId="134" xfId="47" applyFont="1" applyFill="1" applyBorder="1" applyAlignment="1" applyProtection="1">
      <alignment horizontal="left" indent="1"/>
      <protection hidden="1"/>
    </xf>
    <xf numFmtId="0" fontId="6" fillId="0" borderId="134" xfId="47" applyFont="1" applyFill="1" applyBorder="1" applyAlignment="1" applyProtection="1">
      <alignment horizontal="left" indent="1"/>
      <protection hidden="1"/>
    </xf>
    <xf numFmtId="0" fontId="10" fillId="0" borderId="146" xfId="47" applyFont="1" applyBorder="1" applyAlignment="1" applyProtection="1">
      <alignment horizontal="left" vertical="center" indent="1"/>
      <protection hidden="1" locked="0"/>
    </xf>
    <xf numFmtId="0" fontId="10" fillId="0" borderId="147" xfId="47" applyFont="1" applyBorder="1" applyAlignment="1" applyProtection="1">
      <alignment horizontal="left" vertical="center" indent="1"/>
      <protection hidden="1" locked="0"/>
    </xf>
    <xf numFmtId="0" fontId="2" fillId="0" borderId="138" xfId="47" applyBorder="1" applyProtection="1">
      <alignment/>
      <protection hidden="1"/>
    </xf>
    <xf numFmtId="0" fontId="7" fillId="33" borderId="61" xfId="47" applyFont="1" applyFill="1" applyBorder="1" applyAlignment="1" applyProtection="1">
      <alignment horizontal="center" vertical="center"/>
      <protection hidden="1" locked="0"/>
    </xf>
    <xf numFmtId="0" fontId="7" fillId="33" borderId="148" xfId="47" applyFont="1" applyFill="1" applyBorder="1" applyAlignment="1" applyProtection="1">
      <alignment horizontal="center" vertical="center"/>
      <protection hidden="1" locked="0"/>
    </xf>
    <xf numFmtId="0" fontId="7" fillId="33" borderId="45" xfId="47" applyFont="1" applyFill="1" applyBorder="1" applyAlignment="1" applyProtection="1">
      <alignment horizontal="center" vertical="center"/>
      <protection hidden="1" locked="0"/>
    </xf>
    <xf numFmtId="0" fontId="8" fillId="0" borderId="139" xfId="47" applyFont="1" applyBorder="1" applyAlignment="1" applyProtection="1">
      <alignment horizontal="center" vertical="center"/>
      <protection hidden="1"/>
    </xf>
    <xf numFmtId="0" fontId="8" fillId="0" borderId="140" xfId="47" applyFont="1" applyBorder="1" applyAlignment="1" applyProtection="1">
      <alignment horizontal="center" vertical="center"/>
      <protection hidden="1"/>
    </xf>
    <xf numFmtId="0" fontId="2" fillId="0" borderId="134" xfId="47" applyFill="1" applyBorder="1" applyProtection="1">
      <alignment/>
      <protection hidden="1"/>
    </xf>
    <xf numFmtId="0" fontId="3" fillId="0" borderId="61" xfId="47" applyFont="1" applyBorder="1" applyAlignment="1" applyProtection="1">
      <alignment horizontal="center" vertical="center" wrapText="1"/>
      <protection hidden="1"/>
    </xf>
    <xf numFmtId="0" fontId="3" fillId="0" borderId="59" xfId="47" applyFont="1" applyBorder="1" applyAlignment="1" applyProtection="1">
      <alignment horizontal="center" vertical="center" wrapText="1"/>
      <protection hidden="1"/>
    </xf>
    <xf numFmtId="0" fontId="3" fillId="0" borderId="15" xfId="47" applyFont="1" applyBorder="1" applyAlignment="1" applyProtection="1">
      <alignment horizontal="left" indent="1"/>
      <protection hidden="1"/>
    </xf>
    <xf numFmtId="0" fontId="2" fillId="0" borderId="14" xfId="47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2" fillId="0" borderId="27" xfId="47" applyBorder="1" applyAlignment="1" applyProtection="1">
      <alignment horizontal="left" indent="1"/>
      <protection hidden="1"/>
    </xf>
    <xf numFmtId="0" fontId="10" fillId="0" borderId="27" xfId="47" applyFont="1" applyBorder="1" applyAlignment="1" applyProtection="1">
      <alignment horizontal="left" vertical="center" indent="1"/>
      <protection hidden="1" locked="0"/>
    </xf>
    <xf numFmtId="0" fontId="10" fillId="0" borderId="63" xfId="47" applyFont="1" applyBorder="1" applyAlignment="1" applyProtection="1">
      <alignment horizontal="left" vertical="center" indent="1"/>
      <protection hidden="1" locked="0"/>
    </xf>
    <xf numFmtId="0" fontId="3" fillId="0" borderId="29" xfId="47" applyFont="1" applyBorder="1" applyAlignment="1" applyProtection="1">
      <alignment horizontal="center"/>
      <protection hidden="1"/>
    </xf>
    <xf numFmtId="0" fontId="3" fillId="0" borderId="30" xfId="47" applyFont="1" applyBorder="1" applyAlignment="1" applyProtection="1">
      <alignment horizontal="center"/>
      <protection hidden="1"/>
    </xf>
    <xf numFmtId="0" fontId="3" fillId="0" borderId="144" xfId="47" applyFont="1" applyBorder="1" applyAlignment="1" applyProtection="1">
      <alignment horizontal="center"/>
      <protection hidden="1"/>
    </xf>
    <xf numFmtId="0" fontId="10" fillId="0" borderId="63" xfId="47" applyFont="1" applyBorder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/>
      <protection hidden="1"/>
    </xf>
    <xf numFmtId="14" fontId="10" fillId="0" borderId="63" xfId="47" applyNumberFormat="1" applyFont="1" applyBorder="1" applyAlignment="1" applyProtection="1">
      <alignment horizontal="center"/>
      <protection hidden="1"/>
    </xf>
    <xf numFmtId="0" fontId="12" fillId="34" borderId="141" xfId="47" applyFont="1" applyFill="1" applyBorder="1" applyAlignment="1" applyProtection="1">
      <alignment horizontal="left" vertical="center" indent="1"/>
      <protection hidden="1"/>
    </xf>
    <xf numFmtId="0" fontId="11" fillId="34" borderId="142" xfId="47" applyFont="1" applyFill="1" applyBorder="1" applyAlignment="1" applyProtection="1">
      <alignment horizontal="left" vertical="center" indent="1"/>
      <protection hidden="1"/>
    </xf>
    <xf numFmtId="0" fontId="11" fillId="34" borderId="143" xfId="47" applyFont="1" applyFill="1" applyBorder="1" applyAlignment="1" applyProtection="1">
      <alignment horizontal="left" vertical="center" indent="1"/>
      <protection hidden="1"/>
    </xf>
    <xf numFmtId="0" fontId="4" fillId="0" borderId="0" xfId="47" applyFont="1" applyAlignment="1" applyProtection="1">
      <alignment horizontal="center" vertical="top" wrapText="1"/>
      <protection hidden="1"/>
    </xf>
    <xf numFmtId="0" fontId="4" fillId="0" borderId="0" xfId="47" applyFont="1" applyBorder="1" applyAlignment="1" applyProtection="1">
      <alignment horizontal="center" vertical="top" wrapText="1"/>
      <protection hidden="1"/>
    </xf>
    <xf numFmtId="0" fontId="13" fillId="0" borderId="0" xfId="47" applyFont="1" applyAlignment="1" applyProtection="1">
      <alignment horizontal="center"/>
      <protection hidden="1"/>
    </xf>
    <xf numFmtId="0" fontId="2" fillId="0" borderId="46" xfId="47" applyFont="1" applyBorder="1" applyAlignment="1" applyProtection="1">
      <alignment horizontal="left" indent="1"/>
      <protection hidden="1" locked="0"/>
    </xf>
    <xf numFmtId="0" fontId="2" fillId="0" borderId="27" xfId="47" applyFont="1" applyBorder="1" applyAlignment="1" applyProtection="1">
      <alignment horizontal="left" indent="1"/>
      <protection hidden="1" locked="0"/>
    </xf>
    <xf numFmtId="0" fontId="2" fillId="0" borderId="26" xfId="47" applyFont="1" applyBorder="1" applyAlignment="1" applyProtection="1">
      <alignment horizontal="left" indent="1"/>
      <protection hidden="1" locked="0"/>
    </xf>
    <xf numFmtId="14" fontId="6" fillId="0" borderId="134" xfId="47" applyNumberFormat="1" applyFont="1" applyBorder="1" applyAlignment="1" applyProtection="1">
      <alignment/>
      <protection hidden="1"/>
    </xf>
    <xf numFmtId="0" fontId="6" fillId="0" borderId="134" xfId="47" applyFont="1" applyBorder="1" applyAlignment="1" applyProtection="1">
      <alignment/>
      <protection hidden="1"/>
    </xf>
    <xf numFmtId="0" fontId="3" fillId="0" borderId="27" xfId="47" applyFont="1" applyBorder="1" applyAlignment="1" applyProtection="1">
      <alignment horizontal="left" indent="1"/>
      <protection hidden="1"/>
    </xf>
    <xf numFmtId="0" fontId="3" fillId="0" borderId="26" xfId="47" applyFont="1" applyBorder="1" applyAlignment="1" applyProtection="1">
      <alignment horizontal="left" indent="1"/>
      <protection hidden="1"/>
    </xf>
    <xf numFmtId="0" fontId="2" fillId="0" borderId="15" xfId="47" applyBorder="1" applyAlignment="1" applyProtection="1">
      <alignment horizontal="left" vertical="center" wrapText="1" indent="1"/>
      <protection hidden="1"/>
    </xf>
    <xf numFmtId="0" fontId="2" fillId="0" borderId="14" xfId="47" applyBorder="1" applyAlignment="1" applyProtection="1">
      <alignment horizontal="left" vertical="center" wrapText="1" indent="1"/>
      <protection hidden="1"/>
    </xf>
    <xf numFmtId="0" fontId="2" fillId="0" borderId="13" xfId="47" applyBorder="1" applyAlignment="1" applyProtection="1">
      <alignment horizontal="left" vertical="center" wrapText="1" indent="1"/>
      <protection hidden="1"/>
    </xf>
    <xf numFmtId="49" fontId="6" fillId="0" borderId="134" xfId="47" applyNumberFormat="1" applyFont="1" applyFill="1" applyBorder="1" applyAlignment="1" applyProtection="1">
      <alignment horizontal="center"/>
      <protection hidden="1"/>
    </xf>
    <xf numFmtId="0" fontId="6" fillId="0" borderId="134" xfId="47" applyFont="1" applyFill="1" applyBorder="1" applyAlignment="1" applyProtection="1">
      <alignment horizontal="center"/>
      <protection hidden="1"/>
    </xf>
    <xf numFmtId="49" fontId="6" fillId="0" borderId="138" xfId="47" applyNumberFormat="1" applyFont="1" applyFill="1" applyBorder="1" applyAlignment="1" applyProtection="1">
      <alignment horizontal="center"/>
      <protection hidden="1"/>
    </xf>
    <xf numFmtId="0" fontId="3" fillId="0" borderId="27" xfId="47" applyFont="1" applyBorder="1" applyAlignment="1" applyProtection="1">
      <alignment horizontal="center"/>
      <protection hidden="1"/>
    </xf>
    <xf numFmtId="0" fontId="2" fillId="0" borderId="145" xfId="47" applyBorder="1" applyAlignment="1" applyProtection="1">
      <alignment horizontal="left" indent="1"/>
      <protection hidden="1" locked="0"/>
    </xf>
    <xf numFmtId="0" fontId="2" fillId="0" borderId="46" xfId="47" applyBorder="1" applyAlignment="1" applyProtection="1">
      <alignment horizontal="left" indent="1"/>
      <protection hidden="1" locked="0"/>
    </xf>
    <xf numFmtId="0" fontId="2" fillId="0" borderId="27" xfId="47" applyBorder="1" applyAlignment="1" applyProtection="1">
      <alignment horizontal="left" indent="1"/>
      <protection hidden="1" locked="0"/>
    </xf>
    <xf numFmtId="0" fontId="2" fillId="0" borderId="26" xfId="47" applyBorder="1" applyAlignment="1" applyProtection="1">
      <alignment horizontal="left" indent="1"/>
      <protection hidden="1" locked="0"/>
    </xf>
    <xf numFmtId="0" fontId="3" fillId="0" borderId="15" xfId="47" applyFont="1" applyBorder="1" applyAlignment="1" applyProtection="1">
      <alignment horizontal="left" vertical="center" wrapText="1" indent="1"/>
      <protection hidden="1"/>
    </xf>
    <xf numFmtId="0" fontId="3" fillId="0" borderId="14" xfId="47" applyFont="1" applyBorder="1" applyAlignment="1" applyProtection="1">
      <alignment horizontal="left" vertical="center" wrapText="1" indent="1"/>
      <protection hidden="1"/>
    </xf>
    <xf numFmtId="0" fontId="3" fillId="0" borderId="13" xfId="47" applyFont="1" applyBorder="1" applyAlignment="1" applyProtection="1">
      <alignment horizontal="left" vertical="center" wrapText="1" indent="1"/>
      <protection hidden="1"/>
    </xf>
    <xf numFmtId="0" fontId="3" fillId="0" borderId="46" xfId="47" applyFont="1" applyBorder="1" applyAlignment="1" applyProtection="1">
      <alignment horizontal="left" indent="1"/>
      <protection hidden="1" locked="0"/>
    </xf>
    <xf numFmtId="0" fontId="3" fillId="0" borderId="27" xfId="47" applyFont="1" applyBorder="1" applyAlignment="1" applyProtection="1">
      <alignment horizontal="left" indent="1"/>
      <protection hidden="1" locked="0"/>
    </xf>
    <xf numFmtId="0" fontId="3" fillId="0" borderId="26" xfId="47" applyFont="1" applyBorder="1" applyAlignment="1" applyProtection="1">
      <alignment horizontal="left" indent="1"/>
      <protection hidden="1" locked="0"/>
    </xf>
    <xf numFmtId="164" fontId="6" fillId="38" borderId="129" xfId="47" applyNumberFormat="1" applyFont="1" applyFill="1" applyBorder="1" applyAlignment="1" applyProtection="1">
      <alignment horizontal="left" vertical="center" indent="1"/>
      <protection hidden="1"/>
    </xf>
    <xf numFmtId="164" fontId="2" fillId="38" borderId="130" xfId="47" applyNumberFormat="1" applyFill="1" applyBorder="1" applyAlignment="1" applyProtection="1">
      <alignment horizontal="left" vertical="center" indent="1"/>
      <protection hidden="1"/>
    </xf>
    <xf numFmtId="0" fontId="7" fillId="33" borderId="61" xfId="47" applyFont="1" applyFill="1" applyBorder="1" applyAlignment="1" applyProtection="1">
      <alignment horizontal="center" vertical="center"/>
      <protection hidden="1"/>
    </xf>
    <xf numFmtId="0" fontId="7" fillId="33" borderId="148" xfId="47" applyFont="1" applyFill="1" applyBorder="1" applyAlignment="1" applyProtection="1">
      <alignment horizontal="center" vertical="center"/>
      <protection hidden="1"/>
    </xf>
    <xf numFmtId="0" fontId="7" fillId="33" borderId="45" xfId="47" applyFont="1" applyFill="1" applyBorder="1" applyAlignment="1" applyProtection="1">
      <alignment horizontal="center" vertical="center"/>
      <protection hidden="1"/>
    </xf>
    <xf numFmtId="0" fontId="15" fillId="0" borderId="149" xfId="36" applyFont="1" applyFill="1" applyBorder="1" applyAlignment="1" applyProtection="1">
      <alignment horizontal="center" vertical="center"/>
      <protection/>
    </xf>
    <xf numFmtId="0" fontId="15" fillId="0" borderId="72" xfId="36" applyFont="1" applyFill="1" applyBorder="1" applyAlignment="1" applyProtection="1">
      <alignment horizontal="center" vertical="center"/>
      <protection/>
    </xf>
    <xf numFmtId="0" fontId="6" fillId="0" borderId="138" xfId="47" applyFont="1" applyFill="1" applyBorder="1" applyAlignment="1" applyProtection="1">
      <alignment horizontal="center"/>
      <protection hidden="1" locked="0"/>
    </xf>
    <xf numFmtId="0" fontId="10" fillId="0" borderId="150" xfId="47" applyFont="1" applyBorder="1" applyAlignment="1" applyProtection="1">
      <alignment horizontal="left" vertical="center" indent="1"/>
      <protection hidden="1"/>
    </xf>
    <xf numFmtId="0" fontId="10" fillId="0" borderId="66" xfId="47" applyFont="1" applyBorder="1" applyAlignment="1" applyProtection="1">
      <alignment horizontal="left" vertical="center" indent="1"/>
      <protection hidden="1"/>
    </xf>
    <xf numFmtId="164" fontId="6" fillId="0" borderId="129" xfId="47" applyNumberFormat="1" applyFont="1" applyFill="1" applyBorder="1" applyAlignment="1" applyProtection="1">
      <alignment horizontal="left" vertical="center" indent="1"/>
      <protection hidden="1" locked="0"/>
    </xf>
    <xf numFmtId="164" fontId="2" fillId="0" borderId="130" xfId="47" applyNumberFormat="1" applyFill="1" applyBorder="1" applyAlignment="1" applyProtection="1">
      <alignment horizontal="left" vertical="center" indent="1"/>
      <protection hidden="1" locked="0"/>
    </xf>
    <xf numFmtId="0" fontId="10" fillId="0" borderId="146" xfId="47" applyFont="1" applyBorder="1" applyAlignment="1" applyProtection="1">
      <alignment horizontal="left" vertical="center" indent="1"/>
      <protection hidden="1"/>
    </xf>
    <xf numFmtId="0" fontId="10" fillId="0" borderId="147" xfId="47" applyFont="1" applyBorder="1" applyAlignment="1" applyProtection="1">
      <alignment horizontal="left" vertical="center" indent="1"/>
      <protection hidden="1"/>
    </xf>
    <xf numFmtId="0" fontId="10" fillId="0" borderId="33" xfId="47" applyFont="1" applyBorder="1" applyAlignment="1" applyProtection="1">
      <alignment horizontal="left" vertical="center" indent="1"/>
      <protection hidden="1"/>
    </xf>
    <xf numFmtId="0" fontId="10" fillId="0" borderId="32" xfId="47" applyFont="1" applyBorder="1" applyAlignment="1" applyProtection="1">
      <alignment horizontal="left" vertical="center" indent="1"/>
      <protection hidden="1"/>
    </xf>
    <xf numFmtId="0" fontId="10" fillId="0" borderId="27" xfId="47" applyFont="1" applyBorder="1" applyAlignment="1" applyProtection="1">
      <alignment horizontal="left" vertical="center" indent="1"/>
      <protection hidden="1"/>
    </xf>
    <xf numFmtId="0" fontId="10" fillId="0" borderId="0" xfId="47" applyFont="1" applyBorder="1" applyAlignment="1" applyProtection="1">
      <alignment horizontal="left" vertical="center" indent="1"/>
      <protection hidden="1"/>
    </xf>
    <xf numFmtId="0" fontId="6" fillId="0" borderId="134" xfId="47" applyFont="1" applyBorder="1" applyAlignment="1" applyProtection="1">
      <alignment horizontal="left" indent="1"/>
      <protection/>
    </xf>
    <xf numFmtId="164" fontId="6" fillId="0" borderId="129" xfId="47" applyNumberFormat="1" applyFont="1" applyFill="1" applyBorder="1" applyAlignment="1" applyProtection="1">
      <alignment horizontal="left" vertical="center" wrapText="1" indent="1"/>
      <protection hidden="1" locked="0"/>
    </xf>
    <xf numFmtId="0" fontId="10" fillId="0" borderId="63" xfId="47" applyFont="1" applyBorder="1" applyAlignment="1" applyProtection="1">
      <alignment horizontal="left" indent="1"/>
      <protection hidden="1" locked="0"/>
    </xf>
    <xf numFmtId="14" fontId="10" fillId="0" borderId="63" xfId="47" applyNumberFormat="1" applyFont="1" applyBorder="1" applyAlignment="1" applyProtection="1">
      <alignment horizontal="center"/>
      <protection hidden="1" locked="0"/>
    </xf>
    <xf numFmtId="0" fontId="12" fillId="34" borderId="141" xfId="47" applyFont="1" applyFill="1" applyBorder="1" applyAlignment="1" applyProtection="1">
      <alignment horizontal="left" vertical="center" indent="1"/>
      <protection hidden="1" locked="0"/>
    </xf>
    <xf numFmtId="0" fontId="11" fillId="34" borderId="142" xfId="47" applyFont="1" applyFill="1" applyBorder="1" applyAlignment="1" applyProtection="1">
      <alignment horizontal="left" vertical="center" indent="1"/>
      <protection hidden="1" locked="0"/>
    </xf>
    <xf numFmtId="0" fontId="11" fillId="34" borderId="143" xfId="47" applyFont="1" applyFill="1" applyBorder="1" applyAlignment="1" applyProtection="1">
      <alignment horizontal="left" vertical="center" indent="1"/>
      <protection hidden="1" locked="0"/>
    </xf>
    <xf numFmtId="14" fontId="6" fillId="0" borderId="134" xfId="47" applyNumberFormat="1" applyFont="1" applyBorder="1" applyAlignment="1" applyProtection="1">
      <alignment/>
      <protection hidden="1" locked="0"/>
    </xf>
    <xf numFmtId="0" fontId="6" fillId="0" borderId="134" xfId="47" applyFont="1" applyBorder="1" applyAlignment="1" applyProtection="1">
      <alignment/>
      <protection hidden="1" locked="0"/>
    </xf>
    <xf numFmtId="0" fontId="2" fillId="0" borderId="15" xfId="47" applyBorder="1" applyAlignment="1" applyProtection="1">
      <alignment horizontal="left" vertical="center" wrapText="1" indent="1"/>
      <protection hidden="1" locked="0"/>
    </xf>
    <xf numFmtId="0" fontId="2" fillId="0" borderId="14" xfId="47" applyBorder="1" applyAlignment="1" applyProtection="1">
      <alignment horizontal="left" vertical="center" wrapText="1" indent="1"/>
      <protection hidden="1" locked="0"/>
    </xf>
    <xf numFmtId="0" fontId="2" fillId="0" borderId="13" xfId="47" applyBorder="1" applyAlignment="1" applyProtection="1">
      <alignment horizontal="left" vertical="center" wrapText="1" indent="1"/>
      <protection hidden="1" locked="0"/>
    </xf>
    <xf numFmtId="49" fontId="6" fillId="0" borderId="134" xfId="47" applyNumberFormat="1" applyFont="1" applyFill="1" applyBorder="1" applyAlignment="1" applyProtection="1">
      <alignment horizontal="center"/>
      <protection hidden="1" locked="0"/>
    </xf>
    <xf numFmtId="0" fontId="6" fillId="0" borderId="134" xfId="47" applyFont="1" applyFill="1" applyBorder="1" applyAlignment="1" applyProtection="1">
      <alignment horizontal="center"/>
      <protection hidden="1" locked="0"/>
    </xf>
    <xf numFmtId="49" fontId="6" fillId="0" borderId="138" xfId="47" applyNumberFormat="1" applyFont="1" applyFill="1" applyBorder="1" applyAlignment="1" applyProtection="1">
      <alignment horizontal="center"/>
      <protection hidden="1" locked="0"/>
    </xf>
    <xf numFmtId="0" fontId="2" fillId="0" borderId="46" xfId="47" applyBorder="1" applyAlignment="1" applyProtection="1">
      <alignment horizontal="left" indent="1"/>
      <protection hidden="1"/>
    </xf>
    <xf numFmtId="0" fontId="2" fillId="0" borderId="26" xfId="47" applyBorder="1" applyAlignment="1" applyProtection="1">
      <alignment horizontal="left" indent="1"/>
      <protection hidden="1"/>
    </xf>
    <xf numFmtId="0" fontId="3" fillId="0" borderId="15" xfId="47" applyFont="1" applyBorder="1" applyAlignment="1" applyProtection="1">
      <alignment horizontal="left" vertical="center" wrapText="1" indent="1"/>
      <protection hidden="1" locked="0"/>
    </xf>
    <xf numFmtId="0" fontId="3" fillId="0" borderId="14" xfId="47" applyFont="1" applyBorder="1" applyAlignment="1" applyProtection="1">
      <alignment horizontal="left" vertical="center" wrapText="1" indent="1"/>
      <protection hidden="1" locked="0"/>
    </xf>
    <xf numFmtId="0" fontId="3" fillId="0" borderId="13" xfId="47" applyFont="1" applyBorder="1" applyAlignment="1" applyProtection="1">
      <alignment horizontal="left" vertical="center" wrapText="1" indent="1"/>
      <protection hidden="1" locked="0"/>
    </xf>
    <xf numFmtId="0" fontId="2" fillId="0" borderId="128" xfId="48" applyFont="1" applyBorder="1" applyAlignment="1" applyProtection="1">
      <alignment horizontal="left" indent="1"/>
      <protection hidden="1"/>
    </xf>
    <xf numFmtId="0" fontId="3" fillId="0" borderId="124" xfId="48" applyFont="1" applyBorder="1" applyAlignment="1" applyProtection="1">
      <alignment horizontal="left" vertical="center" wrapText="1" indent="1"/>
      <protection hidden="1" locked="0"/>
    </xf>
    <xf numFmtId="0" fontId="3" fillId="0" borderId="128" xfId="48" applyFont="1" applyBorder="1" applyAlignment="1" applyProtection="1">
      <alignment horizontal="left" indent="1"/>
      <protection hidden="1"/>
    </xf>
    <xf numFmtId="0" fontId="2" fillId="0" borderId="124" xfId="48" applyBorder="1" applyAlignment="1" applyProtection="1">
      <alignment horizontal="left" vertical="center" wrapText="1" indent="1"/>
      <protection hidden="1" locked="0"/>
    </xf>
    <xf numFmtId="0" fontId="3" fillId="0" borderId="110" xfId="48" applyFont="1" applyBorder="1" applyAlignment="1" applyProtection="1">
      <alignment horizontal="center"/>
      <protection hidden="1"/>
    </xf>
    <xf numFmtId="0" fontId="2" fillId="0" borderId="151" xfId="48" applyBorder="1" applyAlignment="1" applyProtection="1">
      <alignment horizontal="left" indent="1"/>
      <protection hidden="1" locked="0"/>
    </xf>
    <xf numFmtId="0" fontId="3" fillId="0" borderId="81" xfId="48" applyFont="1" applyBorder="1" applyAlignment="1" applyProtection="1">
      <alignment horizontal="left" vertical="center"/>
      <protection hidden="1" locked="0"/>
    </xf>
    <xf numFmtId="49" fontId="6" fillId="0" borderId="152" xfId="48" applyNumberFormat="1" applyFont="1" applyFill="1" applyBorder="1" applyAlignment="1" applyProtection="1">
      <alignment horizontal="center"/>
      <protection hidden="1" locked="0"/>
    </xf>
    <xf numFmtId="0" fontId="6" fillId="0" borderId="152" xfId="48" applyFont="1" applyFill="1" applyBorder="1" applyAlignment="1" applyProtection="1">
      <alignment horizontal="center"/>
      <protection hidden="1" locked="0"/>
    </xf>
    <xf numFmtId="14" fontId="6" fillId="0" borderId="153" xfId="48" applyNumberFormat="1" applyFont="1" applyBorder="1" applyAlignment="1" applyProtection="1">
      <alignment/>
      <protection hidden="1" locked="0"/>
    </xf>
    <xf numFmtId="0" fontId="2" fillId="0" borderId="152" xfId="48" applyBorder="1" applyProtection="1">
      <alignment/>
      <protection hidden="1" locked="0"/>
    </xf>
    <xf numFmtId="0" fontId="6" fillId="0" borderId="153" xfId="48" applyFont="1" applyFill="1" applyBorder="1" applyAlignment="1" applyProtection="1">
      <alignment horizontal="left" indent="1"/>
      <protection hidden="1" locked="0"/>
    </xf>
    <xf numFmtId="0" fontId="6" fillId="0" borderId="153" xfId="48" applyFont="1" applyBorder="1" applyAlignment="1" applyProtection="1">
      <alignment horizontal="left" indent="1"/>
      <protection/>
    </xf>
    <xf numFmtId="49" fontId="6" fillId="0" borderId="153" xfId="48" applyNumberFormat="1" applyFont="1" applyFill="1" applyBorder="1" applyAlignment="1" applyProtection="1">
      <alignment horizontal="center"/>
      <protection hidden="1" locked="0"/>
    </xf>
    <xf numFmtId="0" fontId="6" fillId="0" borderId="153" xfId="48" applyFont="1" applyFill="1" applyBorder="1" applyAlignment="1" applyProtection="1">
      <alignment horizontal="center"/>
      <protection hidden="1" locked="0"/>
    </xf>
    <xf numFmtId="0" fontId="7" fillId="35" borderId="154" xfId="48" applyFont="1" applyFill="1" applyBorder="1" applyAlignment="1" applyProtection="1">
      <alignment horizontal="center" vertical="center"/>
      <protection hidden="1"/>
    </xf>
    <xf numFmtId="164" fontId="6" fillId="0" borderId="155" xfId="48" applyNumberFormat="1" applyFont="1" applyFill="1" applyBorder="1" applyAlignment="1" applyProtection="1">
      <alignment horizontal="left" vertical="center" indent="1"/>
      <protection hidden="1" locked="0"/>
    </xf>
    <xf numFmtId="0" fontId="2" fillId="0" borderId="153" xfId="48" applyFill="1" applyBorder="1" applyProtection="1">
      <alignment/>
      <protection hidden="1" locked="0"/>
    </xf>
    <xf numFmtId="0" fontId="8" fillId="0" borderId="156" xfId="48" applyFont="1" applyBorder="1" applyAlignment="1" applyProtection="1">
      <alignment horizontal="center" vertical="center"/>
      <protection hidden="1"/>
    </xf>
    <xf numFmtId="0" fontId="10" fillId="0" borderId="128" xfId="48" applyFont="1" applyBorder="1" applyAlignment="1" applyProtection="1">
      <alignment horizontal="left" vertical="center" indent="1"/>
      <protection hidden="1"/>
    </xf>
    <xf numFmtId="0" fontId="15" fillId="0" borderId="157" xfId="36" applyFont="1" applyFill="1" applyBorder="1" applyAlignment="1" applyProtection="1">
      <alignment horizontal="center" vertical="center"/>
      <protection/>
    </xf>
    <xf numFmtId="0" fontId="10" fillId="0" borderId="158" xfId="48" applyFont="1" applyBorder="1" applyAlignment="1" applyProtection="1">
      <alignment horizontal="left" vertical="center" indent="1"/>
      <protection hidden="1"/>
    </xf>
    <xf numFmtId="0" fontId="10" fillId="0" borderId="159" xfId="48" applyFont="1" applyBorder="1" applyAlignment="1" applyProtection="1">
      <alignment horizontal="left" vertical="center" indent="1"/>
      <protection hidden="1"/>
    </xf>
    <xf numFmtId="0" fontId="10" fillId="0" borderId="111" xfId="48" applyFont="1" applyBorder="1" applyAlignment="1" applyProtection="1">
      <alignment horizontal="left" vertical="center" indent="1"/>
      <protection hidden="1"/>
    </xf>
    <xf numFmtId="164" fontId="6" fillId="0" borderId="155" xfId="48" applyNumberFormat="1" applyFont="1" applyFill="1" applyBorder="1" applyAlignment="1" applyProtection="1">
      <alignment horizontal="left" vertical="center" wrapText="1" indent="1"/>
      <protection hidden="1" locked="0"/>
    </xf>
    <xf numFmtId="0" fontId="3" fillId="0" borderId="111" xfId="48" applyFont="1" applyBorder="1" applyAlignment="1" applyProtection="1">
      <alignment horizontal="left" indent="1"/>
      <protection hidden="1"/>
    </xf>
    <xf numFmtId="0" fontId="3" fillId="0" borderId="98" xfId="48" applyFont="1" applyBorder="1" applyAlignment="1" applyProtection="1">
      <alignment horizontal="center" vertical="center" wrapText="1"/>
      <protection hidden="1"/>
    </xf>
    <xf numFmtId="0" fontId="3" fillId="0" borderId="109" xfId="48" applyFont="1" applyBorder="1" applyAlignment="1" applyProtection="1">
      <alignment horizontal="center"/>
      <protection hidden="1"/>
    </xf>
    <xf numFmtId="0" fontId="3" fillId="0" borderId="79" xfId="48" applyFont="1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center" vertical="top" wrapText="1"/>
      <protection hidden="1"/>
    </xf>
    <xf numFmtId="0" fontId="13" fillId="0" borderId="0" xfId="48" applyFont="1" applyBorder="1" applyAlignment="1" applyProtection="1">
      <alignment horizontal="center"/>
      <protection hidden="1"/>
    </xf>
    <xf numFmtId="0" fontId="10" fillId="0" borderId="84" xfId="48" applyFont="1" applyBorder="1" applyAlignment="1" applyProtection="1">
      <alignment horizontal="left" indent="1"/>
      <protection hidden="1" locked="0"/>
    </xf>
    <xf numFmtId="0" fontId="3" fillId="0" borderId="0" xfId="48" applyFont="1" applyBorder="1" applyAlignment="1" applyProtection="1">
      <alignment horizontal="right"/>
      <protection hidden="1"/>
    </xf>
    <xf numFmtId="14" fontId="10" fillId="0" borderId="84" xfId="48" applyNumberFormat="1" applyFont="1" applyBorder="1" applyAlignment="1" applyProtection="1">
      <alignment horizontal="center"/>
      <protection hidden="1" locked="0"/>
    </xf>
    <xf numFmtId="0" fontId="12" fillId="36" borderId="160" xfId="48" applyFont="1" applyFill="1" applyBorder="1" applyAlignment="1" applyProtection="1">
      <alignment horizontal="left" vertical="center" indent="1"/>
      <protection hidden="1" locked="0"/>
    </xf>
    <xf numFmtId="164" fontId="6" fillId="0" borderId="150" xfId="47" applyNumberFormat="1" applyFont="1" applyFill="1" applyBorder="1" applyAlignment="1" applyProtection="1">
      <alignment horizontal="left" vertical="center" indent="1"/>
      <protection hidden="1" locked="0"/>
    </xf>
    <xf numFmtId="164" fontId="2" fillId="0" borderId="67" xfId="47" applyNumberFormat="1" applyFill="1" applyBorder="1" applyAlignment="1" applyProtection="1">
      <alignment horizontal="left" vertical="center" indent="1"/>
      <protection hidden="1" locked="0"/>
    </xf>
    <xf numFmtId="0" fontId="10" fillId="0" borderId="15" xfId="47" applyFont="1" applyBorder="1" applyAlignment="1" applyProtection="1">
      <alignment horizontal="left" vertical="center" indent="1"/>
      <protection hidden="1"/>
    </xf>
    <xf numFmtId="0" fontId="10" fillId="0" borderId="13" xfId="47" applyFont="1" applyBorder="1" applyAlignment="1" applyProtection="1">
      <alignment horizontal="left" vertical="center" indent="1"/>
      <protection hidden="1"/>
    </xf>
    <xf numFmtId="164" fontId="6" fillId="0" borderId="150" xfId="47" applyNumberFormat="1" applyFont="1" applyFill="1" applyBorder="1" applyAlignment="1" applyProtection="1">
      <alignment horizontal="left" vertical="center" wrapText="1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mira%20B%20-%20Vr&#353;ovice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.Popovice%20-%20Rudn&#225;%20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raga%20B%20-%20Kobylisy%20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%20B%20-%20Rudn&#225;%20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onstruktiva%20D%20-%20Konstruktiv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Dúška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     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Sedlačik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0</v>
          </cell>
          <cell r="E135" t="str">
            <v>náhradník     (N)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 </v>
          </cell>
          <cell r="F158" t="str">
            <v>Josef</v>
          </cell>
        </row>
        <row r="159">
          <cell r="B159">
            <v>1350</v>
          </cell>
          <cell r="E159" t="str">
            <v>Janata 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      (N)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0</v>
          </cell>
          <cell r="E179" t="str">
            <v>náhradník     (N)</v>
          </cell>
        </row>
        <row r="180">
          <cell r="B180">
            <v>0</v>
          </cell>
          <cell r="E180" t="str">
            <v>náhradník     (N)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0</v>
          </cell>
        </row>
        <row r="196">
          <cell r="B196">
            <v>0</v>
          </cell>
          <cell r="E196" t="str">
            <v>žž</v>
          </cell>
        </row>
        <row r="197">
          <cell r="B197">
            <v>0</v>
          </cell>
          <cell r="E197" t="str">
            <v>žž</v>
          </cell>
        </row>
        <row r="198">
          <cell r="B198">
            <v>0</v>
          </cell>
          <cell r="E198" t="str">
            <v>žž</v>
          </cell>
        </row>
        <row r="199">
          <cell r="B199">
            <v>0</v>
          </cell>
          <cell r="E199" t="str">
            <v>žž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Dúška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     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Sedlačik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1282</v>
          </cell>
          <cell r="E134" t="str">
            <v>Tumpach</v>
          </cell>
          <cell r="F134" t="str">
            <v>Roman</v>
          </cell>
        </row>
        <row r="135">
          <cell r="B135">
            <v>0</v>
          </cell>
          <cell r="E135" t="str">
            <v>náhradník     (N)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 </v>
          </cell>
          <cell r="F158" t="str">
            <v>Josef</v>
          </cell>
        </row>
        <row r="159">
          <cell r="B159">
            <v>1350</v>
          </cell>
          <cell r="E159" t="str">
            <v>Janata 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      (N)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0</v>
          </cell>
          <cell r="E179" t="str">
            <v>náhradník     (N)</v>
          </cell>
        </row>
        <row r="180">
          <cell r="B180">
            <v>0</v>
          </cell>
          <cell r="E180" t="str">
            <v>náhradník     (N)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0</v>
          </cell>
        </row>
        <row r="196">
          <cell r="B196">
            <v>0</v>
          </cell>
          <cell r="E196" t="str">
            <v>žž</v>
          </cell>
        </row>
        <row r="197">
          <cell r="B197">
            <v>0</v>
          </cell>
          <cell r="E197" t="str">
            <v>žž</v>
          </cell>
        </row>
        <row r="198">
          <cell r="B198">
            <v>0</v>
          </cell>
          <cell r="E198" t="str">
            <v>žž</v>
          </cell>
        </row>
        <row r="199">
          <cell r="B199">
            <v>0</v>
          </cell>
          <cell r="E199" t="str">
            <v>žž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0</v>
          </cell>
          <cell r="E180" t="str">
            <v>náhradník     (N)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PLAINEROVÁ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     (N)</v>
          </cell>
          <cell r="F196" t="str">
            <v>Samuel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K13" sqref="K13:L14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49" t="s">
        <v>121</v>
      </c>
      <c r="C1" s="349"/>
      <c r="D1" s="351" t="s">
        <v>120</v>
      </c>
      <c r="E1" s="351"/>
      <c r="F1" s="351"/>
      <c r="G1" s="351"/>
      <c r="H1" s="351"/>
      <c r="I1" s="351"/>
      <c r="K1" s="94" t="s">
        <v>119</v>
      </c>
      <c r="L1" s="343" t="s">
        <v>44</v>
      </c>
      <c r="M1" s="343"/>
      <c r="N1" s="343"/>
      <c r="O1" s="344" t="s">
        <v>118</v>
      </c>
      <c r="P1" s="344"/>
      <c r="Q1" s="345" t="s">
        <v>117</v>
      </c>
      <c r="R1" s="345"/>
      <c r="S1" s="345"/>
    </row>
    <row r="2" spans="2:3" ht="9.75" customHeight="1" thickBot="1">
      <c r="B2" s="350"/>
      <c r="C2" s="350"/>
    </row>
    <row r="3" spans="1:19" ht="20.25" customHeight="1" thickBot="1">
      <c r="A3" s="93" t="s">
        <v>64</v>
      </c>
      <c r="B3" s="346" t="s">
        <v>116</v>
      </c>
      <c r="C3" s="347"/>
      <c r="D3" s="347"/>
      <c r="E3" s="347"/>
      <c r="F3" s="347"/>
      <c r="G3" s="347"/>
      <c r="H3" s="347"/>
      <c r="I3" s="348"/>
      <c r="K3" s="93" t="s">
        <v>63</v>
      </c>
      <c r="L3" s="346" t="s">
        <v>115</v>
      </c>
      <c r="M3" s="347"/>
      <c r="N3" s="347"/>
      <c r="O3" s="347"/>
      <c r="P3" s="347"/>
      <c r="Q3" s="347"/>
      <c r="R3" s="347"/>
      <c r="S3" s="348"/>
    </row>
    <row r="4" ht="5.25" customHeight="1"/>
    <row r="5" spans="1:19" ht="12.75" customHeight="1">
      <c r="A5" s="339" t="s">
        <v>114</v>
      </c>
      <c r="B5" s="340"/>
      <c r="C5" s="341" t="s">
        <v>113</v>
      </c>
      <c r="D5" s="352" t="s">
        <v>112</v>
      </c>
      <c r="E5" s="353"/>
      <c r="F5" s="353"/>
      <c r="G5" s="354"/>
      <c r="H5" s="92"/>
      <c r="I5" s="91" t="s">
        <v>111</v>
      </c>
      <c r="K5" s="339" t="s">
        <v>114</v>
      </c>
      <c r="L5" s="340"/>
      <c r="M5" s="341" t="s">
        <v>113</v>
      </c>
      <c r="N5" s="352" t="s">
        <v>112</v>
      </c>
      <c r="O5" s="353"/>
      <c r="P5" s="353"/>
      <c r="Q5" s="354"/>
      <c r="R5" s="92"/>
      <c r="S5" s="91" t="s">
        <v>111</v>
      </c>
    </row>
    <row r="6" spans="1:19" ht="12.75" customHeight="1">
      <c r="A6" s="337" t="s">
        <v>110</v>
      </c>
      <c r="B6" s="338"/>
      <c r="C6" s="342"/>
      <c r="D6" s="90" t="s">
        <v>109</v>
      </c>
      <c r="E6" s="89" t="s">
        <v>108</v>
      </c>
      <c r="F6" s="89" t="s">
        <v>107</v>
      </c>
      <c r="G6" s="88" t="s">
        <v>84</v>
      </c>
      <c r="H6" s="87"/>
      <c r="I6" s="86" t="s">
        <v>106</v>
      </c>
      <c r="K6" s="337" t="s">
        <v>110</v>
      </c>
      <c r="L6" s="338"/>
      <c r="M6" s="342"/>
      <c r="N6" s="90" t="s">
        <v>109</v>
      </c>
      <c r="O6" s="89" t="s">
        <v>108</v>
      </c>
      <c r="P6" s="89" t="s">
        <v>107</v>
      </c>
      <c r="Q6" s="88" t="s">
        <v>84</v>
      </c>
      <c r="R6" s="87"/>
      <c r="S6" s="86" t="s">
        <v>106</v>
      </c>
    </row>
    <row r="7" spans="1:12" ht="5.25" customHeight="1">
      <c r="A7" s="85"/>
      <c r="B7" s="85"/>
      <c r="K7" s="85"/>
      <c r="L7" s="85"/>
    </row>
    <row r="8" spans="1:19" ht="12.75" customHeight="1">
      <c r="A8" s="322" t="s">
        <v>105</v>
      </c>
      <c r="B8" s="323"/>
      <c r="C8" s="84">
        <v>1</v>
      </c>
      <c r="D8" s="83">
        <v>142</v>
      </c>
      <c r="E8" s="82">
        <v>54</v>
      </c>
      <c r="F8" s="82">
        <v>4</v>
      </c>
      <c r="G8" s="81">
        <f>IF(ISBLANK(D8),"",D8+E8)</f>
        <v>196</v>
      </c>
      <c r="H8" s="63"/>
      <c r="I8" s="71"/>
      <c r="K8" s="322" t="s">
        <v>104</v>
      </c>
      <c r="L8" s="323"/>
      <c r="M8" s="84">
        <v>1</v>
      </c>
      <c r="N8" s="83">
        <v>146</v>
      </c>
      <c r="O8" s="82">
        <v>60</v>
      </c>
      <c r="P8" s="82">
        <v>3</v>
      </c>
      <c r="Q8" s="81">
        <f>IF(ISBLANK(N8),"",N8+O8)</f>
        <v>206</v>
      </c>
      <c r="R8" s="63"/>
      <c r="S8" s="71"/>
    </row>
    <row r="9" spans="1:19" ht="12.75" customHeight="1">
      <c r="A9" s="320"/>
      <c r="B9" s="321"/>
      <c r="C9" s="75">
        <v>2</v>
      </c>
      <c r="D9" s="74">
        <v>141</v>
      </c>
      <c r="E9" s="73">
        <v>88</v>
      </c>
      <c r="F9" s="73">
        <v>2</v>
      </c>
      <c r="G9" s="72">
        <f>IF(ISBLANK(D9),"",D9+E9)</f>
        <v>229</v>
      </c>
      <c r="H9" s="63"/>
      <c r="I9" s="71"/>
      <c r="K9" s="320"/>
      <c r="L9" s="321"/>
      <c r="M9" s="75">
        <v>2</v>
      </c>
      <c r="N9" s="74">
        <v>125</v>
      </c>
      <c r="O9" s="73">
        <v>53</v>
      </c>
      <c r="P9" s="73">
        <v>8</v>
      </c>
      <c r="Q9" s="72">
        <f>IF(ISBLANK(N9),"",N9+O9)</f>
        <v>178</v>
      </c>
      <c r="R9" s="63"/>
      <c r="S9" s="71"/>
    </row>
    <row r="10" spans="1:19" ht="9.75" customHeight="1">
      <c r="A10" s="316" t="s">
        <v>100</v>
      </c>
      <c r="B10" s="317"/>
      <c r="C10" s="70"/>
      <c r="D10" s="69"/>
      <c r="E10" s="69"/>
      <c r="F10" s="69"/>
      <c r="G10" s="68">
        <f>IF(ISBLANK(D10),"",D10+E10)</f>
      </c>
      <c r="H10" s="63"/>
      <c r="I10" s="67"/>
      <c r="K10" s="316" t="s">
        <v>103</v>
      </c>
      <c r="L10" s="317"/>
      <c r="M10" s="70"/>
      <c r="N10" s="69"/>
      <c r="O10" s="69"/>
      <c r="P10" s="69"/>
      <c r="Q10" s="68">
        <f>IF(ISBLANK(N10),"",N10+O10)</f>
      </c>
      <c r="R10" s="63"/>
      <c r="S10" s="67"/>
    </row>
    <row r="11" spans="1:19" ht="9.75" customHeight="1" thickBot="1">
      <c r="A11" s="316"/>
      <c r="B11" s="317"/>
      <c r="C11" s="66"/>
      <c r="D11" s="65"/>
      <c r="E11" s="65"/>
      <c r="F11" s="65"/>
      <c r="G11" s="80">
        <f>IF(ISBLANK(D11),"",D11+E11)</f>
      </c>
      <c r="H11" s="63"/>
      <c r="I11" s="355">
        <f>IF(ISNUMBER(G12),IF(G12&gt;Q12,2,IF(G12=Q12,1,0)),"")</f>
        <v>2</v>
      </c>
      <c r="K11" s="316"/>
      <c r="L11" s="317"/>
      <c r="M11" s="66"/>
      <c r="N11" s="65"/>
      <c r="O11" s="65"/>
      <c r="P11" s="65"/>
      <c r="Q11" s="80">
        <f>IF(ISBLANK(N11),"",N11+O11)</f>
      </c>
      <c r="R11" s="63"/>
      <c r="S11" s="355">
        <f>IF(ISNUMBER(Q12),IF(G12&lt;Q12,2,IF(G12=Q12,1,0)),"")</f>
        <v>0</v>
      </c>
    </row>
    <row r="12" spans="1:19" ht="15.75" customHeight="1" thickBot="1">
      <c r="A12" s="314">
        <v>10717</v>
      </c>
      <c r="B12" s="315"/>
      <c r="C12" s="62" t="s">
        <v>84</v>
      </c>
      <c r="D12" s="61">
        <f>IF(ISNUMBER(D8),SUM(D8:D11),"")</f>
        <v>283</v>
      </c>
      <c r="E12" s="60">
        <f>IF(ISNUMBER(E8),SUM(E8:E11),"")</f>
        <v>142</v>
      </c>
      <c r="F12" s="59">
        <f>IF(ISNUMBER(F8),SUM(F8:F11),"")</f>
        <v>6</v>
      </c>
      <c r="G12" s="58">
        <f>IF(ISNUMBER(G8),SUM(G8:G11),"")</f>
        <v>425</v>
      </c>
      <c r="H12" s="57"/>
      <c r="I12" s="356"/>
      <c r="K12" s="314">
        <v>14920</v>
      </c>
      <c r="L12" s="315"/>
      <c r="M12" s="62" t="s">
        <v>84</v>
      </c>
      <c r="N12" s="61">
        <f>IF(ISNUMBER(N8),SUM(N8:N11),"")</f>
        <v>271</v>
      </c>
      <c r="O12" s="60">
        <f>IF(ISNUMBER(O8),SUM(O8:O11),"")</f>
        <v>113</v>
      </c>
      <c r="P12" s="59">
        <f>IF(ISNUMBER(P8),SUM(P8:P11),"")</f>
        <v>11</v>
      </c>
      <c r="Q12" s="58">
        <f>IF(ISNUMBER(Q8),SUM(Q8:Q11),"")</f>
        <v>384</v>
      </c>
      <c r="R12" s="57"/>
      <c r="S12" s="356"/>
    </row>
    <row r="13" spans="1:19" ht="12.75" customHeight="1" thickTop="1">
      <c r="A13" s="318" t="s">
        <v>102</v>
      </c>
      <c r="B13" s="319"/>
      <c r="C13" s="79">
        <v>1</v>
      </c>
      <c r="D13" s="78">
        <v>157</v>
      </c>
      <c r="E13" s="77">
        <v>44</v>
      </c>
      <c r="F13" s="77">
        <v>3</v>
      </c>
      <c r="G13" s="76">
        <f>IF(ISBLANK(D13),"",D13+E13)</f>
        <v>201</v>
      </c>
      <c r="H13" s="63"/>
      <c r="I13" s="71"/>
      <c r="K13" s="318" t="s">
        <v>101</v>
      </c>
      <c r="L13" s="319"/>
      <c r="M13" s="79">
        <v>1</v>
      </c>
      <c r="N13" s="78">
        <v>149</v>
      </c>
      <c r="O13" s="77">
        <v>70</v>
      </c>
      <c r="P13" s="77">
        <v>2</v>
      </c>
      <c r="Q13" s="76">
        <f>IF(ISBLANK(N13),"",N13+O13)</f>
        <v>219</v>
      </c>
      <c r="R13" s="63"/>
      <c r="S13" s="71"/>
    </row>
    <row r="14" spans="1:19" ht="12.75" customHeight="1">
      <c r="A14" s="320"/>
      <c r="B14" s="321"/>
      <c r="C14" s="75">
        <v>2</v>
      </c>
      <c r="D14" s="74">
        <v>155</v>
      </c>
      <c r="E14" s="73">
        <v>72</v>
      </c>
      <c r="F14" s="73">
        <v>1</v>
      </c>
      <c r="G14" s="72">
        <f>IF(ISBLANK(D14),"",D14+E14)</f>
        <v>227</v>
      </c>
      <c r="H14" s="63"/>
      <c r="I14" s="71"/>
      <c r="K14" s="320"/>
      <c r="L14" s="321"/>
      <c r="M14" s="75">
        <v>2</v>
      </c>
      <c r="N14" s="74">
        <v>146</v>
      </c>
      <c r="O14" s="73">
        <v>72</v>
      </c>
      <c r="P14" s="73">
        <v>1</v>
      </c>
      <c r="Q14" s="72">
        <f>IF(ISBLANK(N14),"",N14+O14)</f>
        <v>218</v>
      </c>
      <c r="R14" s="63"/>
      <c r="S14" s="71"/>
    </row>
    <row r="15" spans="1:19" ht="9.75" customHeight="1">
      <c r="A15" s="316" t="s">
        <v>100</v>
      </c>
      <c r="B15" s="317"/>
      <c r="C15" s="70"/>
      <c r="D15" s="69"/>
      <c r="E15" s="69"/>
      <c r="F15" s="69"/>
      <c r="G15" s="68">
        <f>IF(ISBLANK(D15),"",D15+E15)</f>
      </c>
      <c r="H15" s="63"/>
      <c r="I15" s="67"/>
      <c r="K15" s="316" t="s">
        <v>100</v>
      </c>
      <c r="L15" s="317"/>
      <c r="M15" s="70"/>
      <c r="N15" s="69"/>
      <c r="O15" s="69"/>
      <c r="P15" s="69"/>
      <c r="Q15" s="68">
        <f>IF(ISBLANK(N15),"",N15+O15)</f>
      </c>
      <c r="R15" s="63"/>
      <c r="S15" s="67"/>
    </row>
    <row r="16" spans="1:19" ht="9.75" customHeight="1" thickBot="1">
      <c r="A16" s="316"/>
      <c r="B16" s="317"/>
      <c r="C16" s="66"/>
      <c r="D16" s="65"/>
      <c r="E16" s="65"/>
      <c r="F16" s="65"/>
      <c r="G16" s="64">
        <f>IF(ISBLANK(D16),"",D16+E16)</f>
      </c>
      <c r="H16" s="63"/>
      <c r="I16" s="355">
        <f>IF(ISNUMBER(G17),IF(G17&gt;Q17,2,IF(G17=Q17,1,0)),"")</f>
        <v>0</v>
      </c>
      <c r="K16" s="316"/>
      <c r="L16" s="317"/>
      <c r="M16" s="66"/>
      <c r="N16" s="65"/>
      <c r="O16" s="65"/>
      <c r="P16" s="65"/>
      <c r="Q16" s="64">
        <f>IF(ISBLANK(N16),"",N16+O16)</f>
      </c>
      <c r="R16" s="63"/>
      <c r="S16" s="355">
        <f>IF(ISNUMBER(Q17),IF(G17&lt;Q17,2,IF(G17=Q17,1,0)),"")</f>
        <v>2</v>
      </c>
    </row>
    <row r="17" spans="1:19" ht="15.75" customHeight="1" thickBot="1">
      <c r="A17" s="314">
        <v>1443</v>
      </c>
      <c r="B17" s="315"/>
      <c r="C17" s="62" t="s">
        <v>84</v>
      </c>
      <c r="D17" s="61">
        <f>IF(ISNUMBER(D13),SUM(D13:D16),"")</f>
        <v>312</v>
      </c>
      <c r="E17" s="60">
        <f>IF(ISNUMBER(E13),SUM(E13:E16),"")</f>
        <v>116</v>
      </c>
      <c r="F17" s="59">
        <f>IF(ISNUMBER(F13),SUM(F13:F16),"")</f>
        <v>4</v>
      </c>
      <c r="G17" s="58">
        <f>IF(ISNUMBER(G13),SUM(G13:G16),"")</f>
        <v>428</v>
      </c>
      <c r="H17" s="57"/>
      <c r="I17" s="356"/>
      <c r="K17" s="314">
        <v>13731</v>
      </c>
      <c r="L17" s="315"/>
      <c r="M17" s="62" t="s">
        <v>84</v>
      </c>
      <c r="N17" s="61">
        <f>IF(ISNUMBER(N13),SUM(N13:N16),"")</f>
        <v>295</v>
      </c>
      <c r="O17" s="60">
        <f>IF(ISNUMBER(O13),SUM(O13:O16),"")</f>
        <v>142</v>
      </c>
      <c r="P17" s="59">
        <f>IF(ISNUMBER(P13),SUM(P13:P16),"")</f>
        <v>3</v>
      </c>
      <c r="Q17" s="58">
        <f>IF(ISNUMBER(Q13),SUM(Q13:Q16),"")</f>
        <v>437</v>
      </c>
      <c r="R17" s="57"/>
      <c r="S17" s="356"/>
    </row>
    <row r="18" spans="1:19" ht="12.75" customHeight="1" thickTop="1">
      <c r="A18" s="318" t="s">
        <v>99</v>
      </c>
      <c r="B18" s="319"/>
      <c r="C18" s="79">
        <v>1</v>
      </c>
      <c r="D18" s="78">
        <v>144</v>
      </c>
      <c r="E18" s="77">
        <v>65</v>
      </c>
      <c r="F18" s="77">
        <v>1</v>
      </c>
      <c r="G18" s="76">
        <f>IF(ISBLANK(D18),"",D18+E18)</f>
        <v>209</v>
      </c>
      <c r="H18" s="63"/>
      <c r="I18" s="71"/>
      <c r="K18" s="318" t="s">
        <v>91</v>
      </c>
      <c r="L18" s="319"/>
      <c r="M18" s="79">
        <v>1</v>
      </c>
      <c r="N18" s="78">
        <v>122</v>
      </c>
      <c r="O18" s="77">
        <v>54</v>
      </c>
      <c r="P18" s="77">
        <v>3</v>
      </c>
      <c r="Q18" s="76">
        <f>IF(ISBLANK(N18),"",N18+O18)</f>
        <v>176</v>
      </c>
      <c r="R18" s="63"/>
      <c r="S18" s="71"/>
    </row>
    <row r="19" spans="1:19" ht="12.75" customHeight="1">
      <c r="A19" s="320"/>
      <c r="B19" s="321"/>
      <c r="C19" s="75">
        <v>2</v>
      </c>
      <c r="D19" s="74">
        <v>145</v>
      </c>
      <c r="E19" s="73">
        <v>62</v>
      </c>
      <c r="F19" s="73">
        <v>6</v>
      </c>
      <c r="G19" s="72">
        <f>IF(ISBLANK(D19),"",D19+E19)</f>
        <v>207</v>
      </c>
      <c r="H19" s="63"/>
      <c r="I19" s="71"/>
      <c r="K19" s="320"/>
      <c r="L19" s="321"/>
      <c r="M19" s="75">
        <v>2</v>
      </c>
      <c r="N19" s="74">
        <v>139</v>
      </c>
      <c r="O19" s="73">
        <v>77</v>
      </c>
      <c r="P19" s="73">
        <v>4</v>
      </c>
      <c r="Q19" s="72">
        <f>IF(ISBLANK(N19),"",N19+O19)</f>
        <v>216</v>
      </c>
      <c r="R19" s="63"/>
      <c r="S19" s="71"/>
    </row>
    <row r="20" spans="1:19" ht="9.75" customHeight="1">
      <c r="A20" s="316" t="s">
        <v>98</v>
      </c>
      <c r="B20" s="317"/>
      <c r="C20" s="70"/>
      <c r="D20" s="69"/>
      <c r="E20" s="69"/>
      <c r="F20" s="69"/>
      <c r="G20" s="68">
        <f>IF(ISBLANK(D20),"",D20+E20)</f>
      </c>
      <c r="H20" s="63"/>
      <c r="I20" s="67"/>
      <c r="K20" s="316" t="s">
        <v>97</v>
      </c>
      <c r="L20" s="317"/>
      <c r="M20" s="70"/>
      <c r="N20" s="69"/>
      <c r="O20" s="69"/>
      <c r="P20" s="69"/>
      <c r="Q20" s="68">
        <f>IF(ISBLANK(N20),"",N20+O20)</f>
      </c>
      <c r="R20" s="63"/>
      <c r="S20" s="67"/>
    </row>
    <row r="21" spans="1:19" ht="9.75" customHeight="1" thickBot="1">
      <c r="A21" s="316"/>
      <c r="B21" s="317"/>
      <c r="C21" s="66"/>
      <c r="D21" s="65"/>
      <c r="E21" s="65"/>
      <c r="F21" s="65"/>
      <c r="G21" s="64">
        <f>IF(ISBLANK(D21),"",D21+E21)</f>
      </c>
      <c r="H21" s="63"/>
      <c r="I21" s="355">
        <f>IF(ISNUMBER(G22),IF(G22&gt;Q22,2,IF(G22=Q22,1,0)),"")</f>
        <v>2</v>
      </c>
      <c r="K21" s="316"/>
      <c r="L21" s="317"/>
      <c r="M21" s="66"/>
      <c r="N21" s="65"/>
      <c r="O21" s="65"/>
      <c r="P21" s="65"/>
      <c r="Q21" s="64">
        <f>IF(ISBLANK(N21),"",N21+O21)</f>
      </c>
      <c r="R21" s="63"/>
      <c r="S21" s="355">
        <f>IF(ISNUMBER(Q22),IF(G22&lt;Q22,2,IF(G22=Q22,1,0)),"")</f>
        <v>0</v>
      </c>
    </row>
    <row r="22" spans="1:19" ht="15.75" customHeight="1" thickBot="1">
      <c r="A22" s="314">
        <v>16617</v>
      </c>
      <c r="B22" s="315"/>
      <c r="C22" s="62" t="s">
        <v>84</v>
      </c>
      <c r="D22" s="61">
        <f>IF(ISNUMBER(D18),SUM(D18:D21),"")</f>
        <v>289</v>
      </c>
      <c r="E22" s="60">
        <f>IF(ISNUMBER(E18),SUM(E18:E21),"")</f>
        <v>127</v>
      </c>
      <c r="F22" s="59">
        <f>IF(ISNUMBER(F18),SUM(F18:F21),"")</f>
        <v>7</v>
      </c>
      <c r="G22" s="58">
        <f>IF(ISNUMBER(G18),SUM(G18:G21),"")</f>
        <v>416</v>
      </c>
      <c r="H22" s="57"/>
      <c r="I22" s="356"/>
      <c r="K22" s="314">
        <v>962</v>
      </c>
      <c r="L22" s="315"/>
      <c r="M22" s="62" t="s">
        <v>84</v>
      </c>
      <c r="N22" s="61">
        <f>IF(ISNUMBER(N18),SUM(N18:N21),"")</f>
        <v>261</v>
      </c>
      <c r="O22" s="60">
        <f>IF(ISNUMBER(O18),SUM(O18:O21),"")</f>
        <v>131</v>
      </c>
      <c r="P22" s="59">
        <f>IF(ISNUMBER(P18),SUM(P18:P21),"")</f>
        <v>7</v>
      </c>
      <c r="Q22" s="58">
        <f>IF(ISNUMBER(Q18),SUM(Q18:Q21),"")</f>
        <v>392</v>
      </c>
      <c r="R22" s="57"/>
      <c r="S22" s="356"/>
    </row>
    <row r="23" spans="1:19" ht="12.75" customHeight="1" thickTop="1">
      <c r="A23" s="318" t="s">
        <v>96</v>
      </c>
      <c r="B23" s="319"/>
      <c r="C23" s="79">
        <v>1</v>
      </c>
      <c r="D23" s="78">
        <v>137</v>
      </c>
      <c r="E23" s="77">
        <v>53</v>
      </c>
      <c r="F23" s="77">
        <v>5</v>
      </c>
      <c r="G23" s="76">
        <f>IF(ISBLANK(D23),"",D23+E23)</f>
        <v>190</v>
      </c>
      <c r="H23" s="63"/>
      <c r="I23" s="71"/>
      <c r="K23" s="318" t="s">
        <v>95</v>
      </c>
      <c r="L23" s="319"/>
      <c r="M23" s="79">
        <v>1</v>
      </c>
      <c r="N23" s="78">
        <v>131</v>
      </c>
      <c r="O23" s="77">
        <v>62</v>
      </c>
      <c r="P23" s="77">
        <v>6</v>
      </c>
      <c r="Q23" s="76">
        <f>IF(ISBLANK(N23),"",N23+O23)</f>
        <v>193</v>
      </c>
      <c r="R23" s="63"/>
      <c r="S23" s="71"/>
    </row>
    <row r="24" spans="1:19" ht="12.75" customHeight="1">
      <c r="A24" s="320"/>
      <c r="B24" s="321"/>
      <c r="C24" s="75">
        <v>2</v>
      </c>
      <c r="D24" s="74">
        <v>153</v>
      </c>
      <c r="E24" s="73">
        <v>53</v>
      </c>
      <c r="F24" s="73">
        <v>4</v>
      </c>
      <c r="G24" s="72">
        <f>IF(ISBLANK(D24),"",D24+E24)</f>
        <v>206</v>
      </c>
      <c r="H24" s="63"/>
      <c r="I24" s="71"/>
      <c r="K24" s="320"/>
      <c r="L24" s="321"/>
      <c r="M24" s="75">
        <v>2</v>
      </c>
      <c r="N24" s="74">
        <v>161</v>
      </c>
      <c r="O24" s="73">
        <v>36</v>
      </c>
      <c r="P24" s="73">
        <v>7</v>
      </c>
      <c r="Q24" s="72">
        <f>IF(ISBLANK(N24),"",N24+O24)</f>
        <v>197</v>
      </c>
      <c r="R24" s="63"/>
      <c r="S24" s="71"/>
    </row>
    <row r="25" spans="1:19" ht="9.75" customHeight="1">
      <c r="A25" s="316" t="s">
        <v>94</v>
      </c>
      <c r="B25" s="317"/>
      <c r="C25" s="70"/>
      <c r="D25" s="69"/>
      <c r="E25" s="69"/>
      <c r="F25" s="69"/>
      <c r="G25" s="68">
        <f>IF(ISBLANK(D25),"",D25+E25)</f>
      </c>
      <c r="H25" s="63"/>
      <c r="I25" s="67"/>
      <c r="K25" s="316" t="s">
        <v>93</v>
      </c>
      <c r="L25" s="317"/>
      <c r="M25" s="70"/>
      <c r="N25" s="69"/>
      <c r="O25" s="69"/>
      <c r="P25" s="69"/>
      <c r="Q25" s="68">
        <f>IF(ISBLANK(N25),"",N25+O25)</f>
      </c>
      <c r="R25" s="63"/>
      <c r="S25" s="67"/>
    </row>
    <row r="26" spans="1:19" ht="9.75" customHeight="1" thickBot="1">
      <c r="A26" s="316"/>
      <c r="B26" s="317"/>
      <c r="C26" s="66"/>
      <c r="D26" s="65"/>
      <c r="E26" s="65"/>
      <c r="F26" s="65"/>
      <c r="G26" s="64">
        <f>IF(ISBLANK(D26),"",D26+E26)</f>
      </c>
      <c r="H26" s="63"/>
      <c r="I26" s="355">
        <f>IF(ISNUMBER(G27),IF(G27&gt;Q27,2,IF(G27=Q27,1,0)),"")</f>
        <v>2</v>
      </c>
      <c r="K26" s="316"/>
      <c r="L26" s="317"/>
      <c r="M26" s="66"/>
      <c r="N26" s="65"/>
      <c r="O26" s="65"/>
      <c r="P26" s="65"/>
      <c r="Q26" s="64">
        <f>IF(ISBLANK(N26),"",N26+O26)</f>
      </c>
      <c r="R26" s="63"/>
      <c r="S26" s="355">
        <f>IF(ISNUMBER(Q27),IF(G27&lt;Q27,2,IF(G27=Q27,1,0)),"")</f>
        <v>0</v>
      </c>
    </row>
    <row r="27" spans="1:19" ht="15.75" customHeight="1" thickBot="1">
      <c r="A27" s="314">
        <v>22254</v>
      </c>
      <c r="B27" s="315"/>
      <c r="C27" s="62" t="s">
        <v>84</v>
      </c>
      <c r="D27" s="61">
        <f>IF(ISNUMBER(D23),SUM(D23:D26),"")</f>
        <v>290</v>
      </c>
      <c r="E27" s="60">
        <f>IF(ISNUMBER(E23),SUM(E23:E26),"")</f>
        <v>106</v>
      </c>
      <c r="F27" s="59">
        <f>IF(ISNUMBER(F23),SUM(F23:F26),"")</f>
        <v>9</v>
      </c>
      <c r="G27" s="58">
        <f>IF(ISNUMBER(G23),SUM(G23:G26),"")</f>
        <v>396</v>
      </c>
      <c r="H27" s="57"/>
      <c r="I27" s="356"/>
      <c r="K27" s="314">
        <v>15338</v>
      </c>
      <c r="L27" s="315"/>
      <c r="M27" s="62" t="s">
        <v>84</v>
      </c>
      <c r="N27" s="61">
        <f>IF(ISNUMBER(N23),SUM(N23:N26),"")</f>
        <v>292</v>
      </c>
      <c r="O27" s="60">
        <f>IF(ISNUMBER(O23),SUM(O23:O26),"")</f>
        <v>98</v>
      </c>
      <c r="P27" s="59">
        <f>IF(ISNUMBER(P23),SUM(P23:P26),"")</f>
        <v>13</v>
      </c>
      <c r="Q27" s="58">
        <f>IF(ISNUMBER(Q23),SUM(Q23:Q26),"")</f>
        <v>390</v>
      </c>
      <c r="R27" s="57"/>
      <c r="S27" s="356"/>
    </row>
    <row r="28" spans="1:19" ht="12.75" customHeight="1" thickTop="1">
      <c r="A28" s="318" t="s">
        <v>92</v>
      </c>
      <c r="B28" s="319"/>
      <c r="C28" s="79">
        <v>1</v>
      </c>
      <c r="D28" s="78">
        <v>160</v>
      </c>
      <c r="E28" s="77">
        <v>51</v>
      </c>
      <c r="F28" s="77">
        <v>5</v>
      </c>
      <c r="G28" s="76">
        <f>IF(ISBLANK(D28),"",D28+E28)</f>
        <v>211</v>
      </c>
      <c r="H28" s="63"/>
      <c r="I28" s="71"/>
      <c r="K28" s="318" t="s">
        <v>91</v>
      </c>
      <c r="L28" s="319"/>
      <c r="M28" s="79">
        <v>1</v>
      </c>
      <c r="N28" s="78">
        <v>134</v>
      </c>
      <c r="O28" s="77">
        <v>45</v>
      </c>
      <c r="P28" s="77">
        <v>5</v>
      </c>
      <c r="Q28" s="76">
        <f>IF(ISBLANK(N28),"",N28+O28)</f>
        <v>179</v>
      </c>
      <c r="R28" s="63"/>
      <c r="S28" s="71"/>
    </row>
    <row r="29" spans="1:19" ht="12.75" customHeight="1">
      <c r="A29" s="320"/>
      <c r="B29" s="321"/>
      <c r="C29" s="75">
        <v>2</v>
      </c>
      <c r="D29" s="74">
        <v>155</v>
      </c>
      <c r="E29" s="73">
        <v>50</v>
      </c>
      <c r="F29" s="73">
        <v>5</v>
      </c>
      <c r="G29" s="72">
        <f>IF(ISBLANK(D29),"",D29+E29)</f>
        <v>205</v>
      </c>
      <c r="H29" s="63"/>
      <c r="I29" s="71"/>
      <c r="K29" s="320"/>
      <c r="L29" s="321"/>
      <c r="M29" s="75">
        <v>2</v>
      </c>
      <c r="N29" s="74">
        <v>158</v>
      </c>
      <c r="O29" s="73">
        <v>52</v>
      </c>
      <c r="P29" s="73">
        <v>9</v>
      </c>
      <c r="Q29" s="72">
        <f>IF(ISBLANK(N29),"",N29+O29)</f>
        <v>210</v>
      </c>
      <c r="R29" s="63"/>
      <c r="S29" s="71"/>
    </row>
    <row r="30" spans="1:19" ht="9.75" customHeight="1">
      <c r="A30" s="316" t="s">
        <v>90</v>
      </c>
      <c r="B30" s="317"/>
      <c r="C30" s="70"/>
      <c r="D30" s="69"/>
      <c r="E30" s="69"/>
      <c r="F30" s="69"/>
      <c r="G30" s="68">
        <f>IF(ISBLANK(D30),"",D30+E30)</f>
      </c>
      <c r="H30" s="63"/>
      <c r="I30" s="67"/>
      <c r="K30" s="316" t="s">
        <v>89</v>
      </c>
      <c r="L30" s="317"/>
      <c r="M30" s="70"/>
      <c r="N30" s="69"/>
      <c r="O30" s="69"/>
      <c r="P30" s="69"/>
      <c r="Q30" s="68">
        <f>IF(ISBLANK(N30),"",N30+O30)</f>
      </c>
      <c r="R30" s="63"/>
      <c r="S30" s="67"/>
    </row>
    <row r="31" spans="1:19" ht="9.75" customHeight="1" thickBot="1">
      <c r="A31" s="316"/>
      <c r="B31" s="317"/>
      <c r="C31" s="66"/>
      <c r="D31" s="65"/>
      <c r="E31" s="65"/>
      <c r="F31" s="65"/>
      <c r="G31" s="64">
        <f>IF(ISBLANK(D31),"",D31+E31)</f>
      </c>
      <c r="H31" s="63"/>
      <c r="I31" s="355">
        <f>IF(ISNUMBER(G32),IF(G32&gt;Q32,2,IF(G32=Q32,1,0)),"")</f>
        <v>2</v>
      </c>
      <c r="K31" s="316"/>
      <c r="L31" s="317"/>
      <c r="M31" s="66"/>
      <c r="N31" s="65"/>
      <c r="O31" s="65"/>
      <c r="P31" s="65"/>
      <c r="Q31" s="64">
        <f>IF(ISBLANK(N31),"",N31+O31)</f>
      </c>
      <c r="R31" s="63"/>
      <c r="S31" s="355">
        <f>IF(ISNUMBER(Q32),IF(G32&lt;Q32,2,IF(G32=Q32,1,0)),"")</f>
        <v>0</v>
      </c>
    </row>
    <row r="32" spans="1:19" ht="15.75" customHeight="1" thickBot="1">
      <c r="A32" s="314">
        <v>14590</v>
      </c>
      <c r="B32" s="315"/>
      <c r="C32" s="62" t="s">
        <v>84</v>
      </c>
      <c r="D32" s="61">
        <f>IF(ISNUMBER(D28),SUM(D28:D31),"")</f>
        <v>315</v>
      </c>
      <c r="E32" s="60">
        <f>IF(ISNUMBER(E28),SUM(E28:E31),"")</f>
        <v>101</v>
      </c>
      <c r="F32" s="59">
        <f>IF(ISNUMBER(F28),SUM(F28:F31),"")</f>
        <v>10</v>
      </c>
      <c r="G32" s="58">
        <f>IF(ISNUMBER(G28),SUM(G28:G31),"")</f>
        <v>416</v>
      </c>
      <c r="H32" s="57"/>
      <c r="I32" s="356"/>
      <c r="K32" s="314">
        <v>5984</v>
      </c>
      <c r="L32" s="315"/>
      <c r="M32" s="62" t="s">
        <v>84</v>
      </c>
      <c r="N32" s="61">
        <f>IF(ISNUMBER(N28),SUM(N28:N31),"")</f>
        <v>292</v>
      </c>
      <c r="O32" s="60">
        <f>IF(ISNUMBER(O28),SUM(O28:O31),"")</f>
        <v>97</v>
      </c>
      <c r="P32" s="59">
        <f>IF(ISNUMBER(P28),SUM(P28:P31),"")</f>
        <v>14</v>
      </c>
      <c r="Q32" s="58">
        <f>IF(ISNUMBER(Q28),SUM(Q28:Q31),"")</f>
        <v>389</v>
      </c>
      <c r="R32" s="57"/>
      <c r="S32" s="356"/>
    </row>
    <row r="33" spans="1:19" ht="12.75" customHeight="1" thickTop="1">
      <c r="A33" s="318" t="s">
        <v>88</v>
      </c>
      <c r="B33" s="319"/>
      <c r="C33" s="79">
        <v>1</v>
      </c>
      <c r="D33" s="78">
        <v>125</v>
      </c>
      <c r="E33" s="77">
        <v>53</v>
      </c>
      <c r="F33" s="77">
        <v>6</v>
      </c>
      <c r="G33" s="76">
        <f>IF(ISBLANK(D33),"",D33+E33)</f>
        <v>178</v>
      </c>
      <c r="H33" s="63"/>
      <c r="I33" s="71"/>
      <c r="K33" s="318" t="s">
        <v>87</v>
      </c>
      <c r="L33" s="319"/>
      <c r="M33" s="79">
        <v>1</v>
      </c>
      <c r="N33" s="78">
        <v>142</v>
      </c>
      <c r="O33" s="77">
        <v>78</v>
      </c>
      <c r="P33" s="77">
        <v>2</v>
      </c>
      <c r="Q33" s="76">
        <f>IF(ISBLANK(N33),"",N33+O33)</f>
        <v>220</v>
      </c>
      <c r="R33" s="63"/>
      <c r="S33" s="71"/>
    </row>
    <row r="34" spans="1:19" ht="12.75" customHeight="1">
      <c r="A34" s="320"/>
      <c r="B34" s="321"/>
      <c r="C34" s="75">
        <v>2</v>
      </c>
      <c r="D34" s="74">
        <v>130</v>
      </c>
      <c r="E34" s="73">
        <v>71</v>
      </c>
      <c r="F34" s="73">
        <v>1</v>
      </c>
      <c r="G34" s="72">
        <f>IF(ISBLANK(D34),"",D34+E34)</f>
        <v>201</v>
      </c>
      <c r="H34" s="63"/>
      <c r="I34" s="71"/>
      <c r="K34" s="320"/>
      <c r="L34" s="321"/>
      <c r="M34" s="75">
        <v>2</v>
      </c>
      <c r="N34" s="74">
        <v>149</v>
      </c>
      <c r="O34" s="73">
        <v>76</v>
      </c>
      <c r="P34" s="73">
        <v>3</v>
      </c>
      <c r="Q34" s="72">
        <f>IF(ISBLANK(N34),"",N34+O34)</f>
        <v>225</v>
      </c>
      <c r="R34" s="63"/>
      <c r="S34" s="71"/>
    </row>
    <row r="35" spans="1:19" ht="9.75" customHeight="1">
      <c r="A35" s="316" t="s">
        <v>86</v>
      </c>
      <c r="B35" s="317"/>
      <c r="C35" s="70"/>
      <c r="D35" s="69"/>
      <c r="E35" s="69"/>
      <c r="F35" s="69"/>
      <c r="G35" s="68">
        <f>IF(ISBLANK(D35),"",D35+E35)</f>
      </c>
      <c r="H35" s="63"/>
      <c r="I35" s="67"/>
      <c r="K35" s="316" t="s">
        <v>85</v>
      </c>
      <c r="L35" s="317"/>
      <c r="M35" s="70"/>
      <c r="N35" s="69"/>
      <c r="O35" s="69"/>
      <c r="P35" s="69"/>
      <c r="Q35" s="68">
        <f>IF(ISBLANK(N35),"",N35+O35)</f>
      </c>
      <c r="R35" s="63"/>
      <c r="S35" s="67"/>
    </row>
    <row r="36" spans="1:19" ht="9.75" customHeight="1" thickBot="1">
      <c r="A36" s="316"/>
      <c r="B36" s="317"/>
      <c r="C36" s="66"/>
      <c r="D36" s="65"/>
      <c r="E36" s="65"/>
      <c r="F36" s="65"/>
      <c r="G36" s="64">
        <f>IF(ISBLANK(D36),"",D36+E36)</f>
      </c>
      <c r="H36" s="63"/>
      <c r="I36" s="355">
        <f>IF(ISNUMBER(G37),IF(G37&gt;Q37,2,IF(G37=Q37,1,0)),"")</f>
        <v>0</v>
      </c>
      <c r="K36" s="316"/>
      <c r="L36" s="317"/>
      <c r="M36" s="66"/>
      <c r="N36" s="65"/>
      <c r="O36" s="65"/>
      <c r="P36" s="65"/>
      <c r="Q36" s="64">
        <f>IF(ISBLANK(N36),"",N36+O36)</f>
      </c>
      <c r="R36" s="63"/>
      <c r="S36" s="355">
        <f>IF(ISNUMBER(Q37),IF(G37&lt;Q37,2,IF(G37=Q37,1,0)),"")</f>
        <v>2</v>
      </c>
    </row>
    <row r="37" spans="1:19" ht="15.75" customHeight="1" thickBot="1">
      <c r="A37" s="314">
        <v>16297</v>
      </c>
      <c r="B37" s="315"/>
      <c r="C37" s="62" t="s">
        <v>84</v>
      </c>
      <c r="D37" s="61">
        <f>IF(ISNUMBER(D33),SUM(D33:D36),"")</f>
        <v>255</v>
      </c>
      <c r="E37" s="60">
        <f>IF(ISNUMBER(E33),SUM(E33:E36),"")</f>
        <v>124</v>
      </c>
      <c r="F37" s="59">
        <f>IF(ISNUMBER(F33),SUM(F33:F36),"")</f>
        <v>7</v>
      </c>
      <c r="G37" s="58">
        <f>IF(ISNUMBER(G33),SUM(G33:G36),"")</f>
        <v>379</v>
      </c>
      <c r="H37" s="57"/>
      <c r="I37" s="356"/>
      <c r="K37" s="314">
        <v>965</v>
      </c>
      <c r="L37" s="315"/>
      <c r="M37" s="62" t="s">
        <v>84</v>
      </c>
      <c r="N37" s="61">
        <f>IF(ISNUMBER(N33),SUM(N33:N36),"")</f>
        <v>291</v>
      </c>
      <c r="O37" s="60">
        <f>IF(ISNUMBER(O33),SUM(O33:O36),"")</f>
        <v>154</v>
      </c>
      <c r="P37" s="59">
        <f>IF(ISNUMBER(P33),SUM(P33:P36),"")</f>
        <v>5</v>
      </c>
      <c r="Q37" s="58">
        <f>IF(ISNUMBER(Q33),SUM(Q33:Q36),"")</f>
        <v>445</v>
      </c>
      <c r="R37" s="57"/>
      <c r="S37" s="356"/>
    </row>
    <row r="38" ht="5.25" customHeight="1" thickBot="1" thickTop="1"/>
    <row r="39" spans="1:19" ht="20.25" customHeight="1" thickBot="1">
      <c r="A39" s="56"/>
      <c r="B39" s="55"/>
      <c r="C39" s="54" t="s">
        <v>83</v>
      </c>
      <c r="D39" s="53">
        <f>IF(ISNUMBER(D12),SUM(D12,D17,D22,D27,D32,D37),"")</f>
        <v>1744</v>
      </c>
      <c r="E39" s="52">
        <f>IF(ISNUMBER(E12),SUM(E12,E17,E22,E27,E32,E37),"")</f>
        <v>716</v>
      </c>
      <c r="F39" s="51">
        <f>IF(ISNUMBER(F12),SUM(F12,F17,F22,F27,F32,F37),"")</f>
        <v>43</v>
      </c>
      <c r="G39" s="50">
        <f>IF(ISNUMBER(G12),SUM(G12,G17,G22,G27,G32,G37),"")</f>
        <v>2460</v>
      </c>
      <c r="H39" s="49"/>
      <c r="I39" s="48">
        <f>IF(ISNUMBER(G39),IF(G39&gt;Q39,4,IF(G39=Q39,2,0)),"")</f>
        <v>4</v>
      </c>
      <c r="K39" s="56"/>
      <c r="L39" s="55"/>
      <c r="M39" s="54" t="s">
        <v>83</v>
      </c>
      <c r="N39" s="53">
        <f>IF(ISNUMBER(N12),SUM(N12,N17,N22,N27,N32,N37),"")</f>
        <v>1702</v>
      </c>
      <c r="O39" s="52">
        <f>IF(ISNUMBER(O12),SUM(O12,O17,O22,O27,O32,O37),"")</f>
        <v>735</v>
      </c>
      <c r="P39" s="51">
        <f>IF(ISNUMBER(P12),SUM(P12,P17,P22,P27,P32,P37),"")</f>
        <v>53</v>
      </c>
      <c r="Q39" s="50">
        <f>IF(ISNUMBER(Q12),SUM(Q12,Q17,Q22,Q27,Q32,Q37),"")</f>
        <v>2437</v>
      </c>
      <c r="R39" s="49"/>
      <c r="S39" s="48">
        <f>IF(ISNUMBER(Q39),IF(G39&lt;Q39,4,IF(G39=Q39,2,0)),"")</f>
        <v>0</v>
      </c>
    </row>
    <row r="40" ht="5.25" customHeight="1" thickBot="1"/>
    <row r="41" spans="1:19" ht="21.75" customHeight="1" thickBot="1">
      <c r="A41" s="45"/>
      <c r="B41" s="40" t="s">
        <v>81</v>
      </c>
      <c r="C41" s="336" t="s">
        <v>82</v>
      </c>
      <c r="D41" s="336"/>
      <c r="E41" s="336"/>
      <c r="G41" s="334" t="s">
        <v>79</v>
      </c>
      <c r="H41" s="335"/>
      <c r="I41" s="47">
        <f>IF(ISNUMBER(I11),SUM(I11,I16,I21,I26,I31,I36,I39),"")</f>
        <v>12</v>
      </c>
      <c r="K41" s="45"/>
      <c r="L41" s="40" t="s">
        <v>81</v>
      </c>
      <c r="M41" s="336" t="s">
        <v>80</v>
      </c>
      <c r="N41" s="336"/>
      <c r="O41" s="336"/>
      <c r="Q41" s="334" t="s">
        <v>79</v>
      </c>
      <c r="R41" s="335"/>
      <c r="S41" s="47">
        <f>IF(ISNUMBER(S11),SUM(S11,S16,S21,S26,S31,S36,S39),"")</f>
        <v>4</v>
      </c>
    </row>
    <row r="42" spans="1:19" ht="20.25" customHeight="1">
      <c r="A42" s="45"/>
      <c r="B42" s="40" t="s">
        <v>73</v>
      </c>
      <c r="C42" s="331"/>
      <c r="D42" s="331"/>
      <c r="E42" s="331"/>
      <c r="F42" s="46"/>
      <c r="G42" s="46"/>
      <c r="H42" s="46"/>
      <c r="I42" s="46"/>
      <c r="J42" s="46"/>
      <c r="K42" s="45"/>
      <c r="L42" s="40" t="s">
        <v>73</v>
      </c>
      <c r="M42" s="331" t="s">
        <v>78</v>
      </c>
      <c r="N42" s="331"/>
      <c r="O42" s="331"/>
      <c r="P42" s="44"/>
      <c r="Q42" s="43"/>
      <c r="R42" s="43"/>
      <c r="S42" s="43"/>
    </row>
    <row r="43" spans="1:19" ht="20.25" customHeight="1">
      <c r="A43" s="40" t="s">
        <v>77</v>
      </c>
      <c r="B43" s="40" t="s">
        <v>76</v>
      </c>
      <c r="C43" s="332" t="s">
        <v>75</v>
      </c>
      <c r="D43" s="332"/>
      <c r="E43" s="332"/>
      <c r="F43" s="332"/>
      <c r="G43" s="332"/>
      <c r="H43" s="332"/>
      <c r="I43" s="40"/>
      <c r="J43" s="40"/>
      <c r="K43" s="40" t="s">
        <v>74</v>
      </c>
      <c r="L43" s="333"/>
      <c r="M43" s="333"/>
      <c r="N43" s="41"/>
      <c r="O43" s="40" t="s">
        <v>73</v>
      </c>
      <c r="P43" s="324"/>
      <c r="Q43" s="324"/>
      <c r="R43" s="324"/>
      <c r="S43" s="324"/>
    </row>
    <row r="44" spans="1:19" ht="9.75" customHeight="1">
      <c r="A44" s="40"/>
      <c r="B44" s="40"/>
      <c r="C44" s="39"/>
      <c r="D44" s="39"/>
      <c r="E44" s="39"/>
      <c r="F44" s="39"/>
      <c r="G44" s="39"/>
      <c r="H44" s="39"/>
      <c r="I44" s="40"/>
      <c r="J44" s="40"/>
      <c r="K44" s="40"/>
      <c r="L44" s="42"/>
      <c r="M44" s="42"/>
      <c r="N44" s="41"/>
      <c r="O44" s="40"/>
      <c r="P44" s="39"/>
      <c r="Q44" s="39"/>
      <c r="R44" s="39"/>
      <c r="S44" s="39"/>
    </row>
    <row r="45" ht="30" customHeight="1">
      <c r="A45" s="38" t="s">
        <v>72</v>
      </c>
    </row>
    <row r="46" spans="2:11" ht="20.25" customHeight="1">
      <c r="B46" s="37" t="s">
        <v>71</v>
      </c>
      <c r="C46" s="367" t="s">
        <v>29</v>
      </c>
      <c r="D46" s="367"/>
      <c r="I46" s="37" t="s">
        <v>70</v>
      </c>
      <c r="J46" s="368">
        <v>19</v>
      </c>
      <c r="K46" s="368"/>
    </row>
    <row r="47" spans="2:19" ht="20.25" customHeight="1">
      <c r="B47" s="37" t="s">
        <v>69</v>
      </c>
      <c r="C47" s="369" t="s">
        <v>20</v>
      </c>
      <c r="D47" s="369"/>
      <c r="I47" s="37" t="s">
        <v>68</v>
      </c>
      <c r="J47" s="370">
        <v>8</v>
      </c>
      <c r="K47" s="370"/>
      <c r="P47" s="37" t="s">
        <v>67</v>
      </c>
      <c r="Q47" s="360">
        <v>43317</v>
      </c>
      <c r="R47" s="361"/>
      <c r="S47" s="361"/>
    </row>
    <row r="48" ht="9.75" customHeight="1"/>
    <row r="49" spans="1:19" ht="15" customHeight="1">
      <c r="A49" s="339" t="s">
        <v>66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3"/>
    </row>
    <row r="50" spans="1:19" ht="90" customHeight="1">
      <c r="A50" s="364">
        <f>425+428+396+416+416-384-437-392-390-389</f>
        <v>89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6"/>
    </row>
    <row r="51" ht="5.25" customHeight="1"/>
    <row r="52" spans="1:19" ht="15" customHeight="1">
      <c r="A52" s="357" t="s">
        <v>65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9"/>
    </row>
    <row r="53" spans="1:19" ht="6.75" customHeight="1">
      <c r="A53" s="3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4"/>
    </row>
    <row r="54" spans="1:19" ht="18" customHeight="1">
      <c r="A54" s="35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63</v>
      </c>
      <c r="L54" s="8"/>
      <c r="M54" s="8"/>
      <c r="N54" s="8"/>
      <c r="O54" s="8"/>
      <c r="P54" s="8"/>
      <c r="Q54" s="8"/>
      <c r="R54" s="8"/>
      <c r="S54" s="34"/>
    </row>
    <row r="55" spans="1:19" ht="18" customHeight="1">
      <c r="A55" s="33"/>
      <c r="B55" s="30" t="s">
        <v>62</v>
      </c>
      <c r="C55" s="29"/>
      <c r="D55" s="31"/>
      <c r="E55" s="30" t="s">
        <v>61</v>
      </c>
      <c r="F55" s="29"/>
      <c r="G55" s="29"/>
      <c r="H55" s="29"/>
      <c r="I55" s="31"/>
      <c r="J55" s="29"/>
      <c r="K55" s="32"/>
      <c r="L55" s="30" t="s">
        <v>62</v>
      </c>
      <c r="M55" s="29"/>
      <c r="N55" s="31"/>
      <c r="O55" s="30" t="s">
        <v>61</v>
      </c>
      <c r="P55" s="29"/>
      <c r="Q55" s="29"/>
      <c r="R55" s="29"/>
      <c r="S55" s="28"/>
    </row>
    <row r="56" spans="1:19" ht="18" customHeight="1">
      <c r="A56" s="27" t="s">
        <v>60</v>
      </c>
      <c r="B56" s="24" t="s">
        <v>59</v>
      </c>
      <c r="C56" s="26"/>
      <c r="D56" s="25" t="s">
        <v>58</v>
      </c>
      <c r="E56" s="24" t="s">
        <v>59</v>
      </c>
      <c r="F56" s="23"/>
      <c r="G56" s="23"/>
      <c r="H56" s="22"/>
      <c r="I56" s="25" t="s">
        <v>58</v>
      </c>
      <c r="J56" s="23"/>
      <c r="K56" s="25" t="s">
        <v>60</v>
      </c>
      <c r="L56" s="24" t="s">
        <v>59</v>
      </c>
      <c r="M56" s="26"/>
      <c r="N56" s="25" t="s">
        <v>58</v>
      </c>
      <c r="O56" s="24" t="s">
        <v>59</v>
      </c>
      <c r="P56" s="23"/>
      <c r="Q56" s="23"/>
      <c r="R56" s="22"/>
      <c r="S56" s="21" t="s">
        <v>58</v>
      </c>
    </row>
    <row r="57" spans="1:19" ht="18" customHeight="1">
      <c r="A57" s="20"/>
      <c r="B57" s="325"/>
      <c r="C57" s="326"/>
      <c r="D57" s="18"/>
      <c r="E57" s="325"/>
      <c r="F57" s="327"/>
      <c r="G57" s="327"/>
      <c r="H57" s="326"/>
      <c r="I57" s="18"/>
      <c r="J57" s="8"/>
      <c r="K57" s="19"/>
      <c r="L57" s="325"/>
      <c r="M57" s="326"/>
      <c r="N57" s="18"/>
      <c r="O57" s="325"/>
      <c r="P57" s="327"/>
      <c r="Q57" s="327"/>
      <c r="R57" s="326"/>
      <c r="S57" s="17"/>
    </row>
    <row r="58" spans="1:19" ht="18" customHeight="1">
      <c r="A58" s="16"/>
      <c r="B58" s="328"/>
      <c r="C58" s="329"/>
      <c r="D58" s="14"/>
      <c r="E58" s="328"/>
      <c r="F58" s="330"/>
      <c r="G58" s="330"/>
      <c r="H58" s="329"/>
      <c r="I58" s="14"/>
      <c r="J58" s="8"/>
      <c r="K58" s="15"/>
      <c r="L58" s="328"/>
      <c r="M58" s="329"/>
      <c r="N58" s="14"/>
      <c r="O58" s="328"/>
      <c r="P58" s="330"/>
      <c r="Q58" s="330"/>
      <c r="R58" s="329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73" t="s">
        <v>57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74"/>
    </row>
    <row r="62" spans="1:19" ht="90" customHeight="1">
      <c r="A62" s="375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7"/>
    </row>
    <row r="63" ht="5.25" customHeight="1"/>
    <row r="64" spans="1:19" ht="15" customHeight="1">
      <c r="A64" s="339" t="s">
        <v>56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3"/>
    </row>
    <row r="65" spans="1:19" ht="90" customHeight="1">
      <c r="A65" s="364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6"/>
    </row>
    <row r="66" spans="1:8" ht="30" customHeight="1">
      <c r="A66" s="371" t="s">
        <v>55</v>
      </c>
      <c r="B66" s="371"/>
      <c r="C66" s="372"/>
      <c r="D66" s="372"/>
      <c r="E66" s="372"/>
      <c r="F66" s="372"/>
      <c r="G66" s="372"/>
      <c r="H66" s="372"/>
    </row>
    <row r="67" spans="11:16" ht="12.75">
      <c r="K67" s="4" t="s">
        <v>29</v>
      </c>
      <c r="L67" s="6" t="s">
        <v>54</v>
      </c>
      <c r="M67" s="7"/>
      <c r="N67" s="7"/>
      <c r="O67" s="6" t="s">
        <v>53</v>
      </c>
      <c r="P67" s="5"/>
    </row>
    <row r="68" spans="11:16" ht="12.75">
      <c r="K68" s="4" t="s">
        <v>52</v>
      </c>
      <c r="L68" s="6" t="s">
        <v>51</v>
      </c>
      <c r="M68" s="7"/>
      <c r="N68" s="7"/>
      <c r="O68" s="6" t="s">
        <v>50</v>
      </c>
      <c r="P68" s="5"/>
    </row>
    <row r="69" spans="11:16" ht="12.75">
      <c r="K69" s="4" t="s">
        <v>49</v>
      </c>
      <c r="L69" s="6" t="s">
        <v>48</v>
      </c>
      <c r="M69" s="7"/>
      <c r="N69" s="7"/>
      <c r="O69" s="6" t="s">
        <v>47</v>
      </c>
      <c r="P69" s="5"/>
    </row>
    <row r="70" spans="11:16" ht="12.75">
      <c r="K70" s="4" t="s">
        <v>46</v>
      </c>
      <c r="L70" s="6" t="s">
        <v>45</v>
      </c>
      <c r="M70" s="7"/>
      <c r="N70" s="7"/>
      <c r="O70" s="6" t="s">
        <v>44</v>
      </c>
      <c r="P70" s="5"/>
    </row>
    <row r="71" spans="11:16" ht="12.75">
      <c r="K71" s="4" t="s">
        <v>43</v>
      </c>
      <c r="L71" s="6" t="s">
        <v>42</v>
      </c>
      <c r="M71" s="7"/>
      <c r="N71" s="7"/>
      <c r="O71" s="6" t="s">
        <v>41</v>
      </c>
      <c r="P71" s="5"/>
    </row>
    <row r="72" spans="11:16" ht="12.75">
      <c r="K72" s="4" t="s">
        <v>40</v>
      </c>
      <c r="L72" s="6" t="s">
        <v>39</v>
      </c>
      <c r="M72" s="7"/>
      <c r="N72" s="7"/>
      <c r="O72" s="6" t="s">
        <v>38</v>
      </c>
      <c r="P72" s="5"/>
    </row>
    <row r="73" spans="11:16" ht="12.75">
      <c r="K73" s="4" t="s">
        <v>37</v>
      </c>
      <c r="L73" s="6" t="s">
        <v>36</v>
      </c>
      <c r="M73" s="7"/>
      <c r="N73" s="7"/>
      <c r="O73" s="6" t="s">
        <v>21</v>
      </c>
      <c r="P73" s="5"/>
    </row>
    <row r="74" spans="11:16" ht="12.75">
      <c r="K74" s="4" t="s">
        <v>35</v>
      </c>
      <c r="L74" s="6" t="s">
        <v>34</v>
      </c>
      <c r="M74" s="7"/>
      <c r="N74" s="7"/>
      <c r="O74" s="6" t="s">
        <v>33</v>
      </c>
      <c r="P74" s="5"/>
    </row>
    <row r="75" spans="11:16" ht="12.75">
      <c r="K75" s="4" t="s">
        <v>32</v>
      </c>
      <c r="L75" s="6" t="s">
        <v>31</v>
      </c>
      <c r="M75" s="7"/>
      <c r="N75" s="7"/>
      <c r="O75" s="6" t="s">
        <v>30</v>
      </c>
      <c r="P75" s="5"/>
    </row>
    <row r="76" spans="11:16" ht="12.75">
      <c r="K76" s="4" t="s">
        <v>29</v>
      </c>
      <c r="L76" s="6" t="s">
        <v>28</v>
      </c>
      <c r="M76" s="7"/>
      <c r="N76" s="7"/>
      <c r="O76" s="6" t="s">
        <v>27</v>
      </c>
      <c r="P76" s="5"/>
    </row>
    <row r="77" spans="11:16" ht="12.75">
      <c r="K77" s="4" t="s">
        <v>26</v>
      </c>
      <c r="L77" s="6" t="s">
        <v>25</v>
      </c>
      <c r="M77" s="7"/>
      <c r="N77" s="7"/>
      <c r="O77" s="6" t="s">
        <v>24</v>
      </c>
      <c r="P77" s="5"/>
    </row>
    <row r="78" spans="11:16" ht="12.75">
      <c r="K78" s="4" t="s">
        <v>23</v>
      </c>
      <c r="L78" s="6" t="s">
        <v>22</v>
      </c>
      <c r="M78" s="7"/>
      <c r="N78" s="7"/>
      <c r="O78" s="6" t="s">
        <v>21</v>
      </c>
      <c r="P78" s="5"/>
    </row>
    <row r="79" spans="11:16" ht="12.75">
      <c r="K79" s="4" t="s">
        <v>20</v>
      </c>
      <c r="L79" s="6" t="s">
        <v>19</v>
      </c>
      <c r="M79" s="7"/>
      <c r="N79" s="7"/>
      <c r="O79" s="6" t="s">
        <v>18</v>
      </c>
      <c r="P79" s="5"/>
    </row>
    <row r="80" spans="11:16" ht="12.75">
      <c r="K80" s="4" t="s">
        <v>17</v>
      </c>
      <c r="L80" s="6" t="s">
        <v>16</v>
      </c>
      <c r="M80" s="7"/>
      <c r="N80" s="7"/>
      <c r="O80" s="6" t="s">
        <v>15</v>
      </c>
      <c r="P80" s="5"/>
    </row>
    <row r="81" spans="11:16" ht="12.75">
      <c r="K81" s="4" t="s">
        <v>14</v>
      </c>
      <c r="L81" s="6" t="s">
        <v>13</v>
      </c>
      <c r="M81" s="7"/>
      <c r="N81" s="7"/>
      <c r="O81" s="6" t="s">
        <v>12</v>
      </c>
      <c r="P81" s="5"/>
    </row>
    <row r="82" spans="11:16" ht="12.75">
      <c r="K82" s="4" t="s">
        <v>11</v>
      </c>
      <c r="L82" s="6" t="s">
        <v>10</v>
      </c>
      <c r="M82" s="7"/>
      <c r="N82" s="7"/>
      <c r="O82" s="6" t="s">
        <v>9</v>
      </c>
      <c r="P82" s="5"/>
    </row>
    <row r="83" spans="11:16" ht="12.75">
      <c r="K83" s="4" t="s">
        <v>8</v>
      </c>
      <c r="L83" s="3"/>
      <c r="M83" s="3"/>
      <c r="N83" s="3"/>
      <c r="O83" s="6"/>
      <c r="P83" s="5"/>
    </row>
    <row r="84" spans="11:16" ht="12.75">
      <c r="K84" s="4" t="s">
        <v>7</v>
      </c>
      <c r="L84" s="3"/>
      <c r="M84" s="3"/>
      <c r="N84" s="3"/>
      <c r="O84" s="6"/>
      <c r="P84" s="5"/>
    </row>
    <row r="85" spans="11:16" ht="12.75">
      <c r="K85" s="4" t="s">
        <v>6</v>
      </c>
      <c r="L85" s="3"/>
      <c r="M85" s="3"/>
      <c r="N85" s="3"/>
      <c r="O85" s="6"/>
      <c r="P85" s="5"/>
    </row>
    <row r="86" spans="11:16" ht="12.75">
      <c r="K86" s="4" t="s">
        <v>5</v>
      </c>
      <c r="L86" s="3"/>
      <c r="M86" s="3"/>
      <c r="N86" s="3"/>
      <c r="O86" s="6"/>
      <c r="P86" s="5"/>
    </row>
    <row r="87" spans="11:16" ht="12.75">
      <c r="K87" s="4" t="s">
        <v>4</v>
      </c>
      <c r="L87" s="3"/>
      <c r="M87" s="3"/>
      <c r="N87" s="3"/>
      <c r="O87" s="6"/>
      <c r="P87" s="5"/>
    </row>
    <row r="88" spans="11:16" ht="12.75">
      <c r="K88" s="4" t="s">
        <v>3</v>
      </c>
      <c r="L88" s="3"/>
      <c r="M88" s="3"/>
      <c r="N88" s="3"/>
      <c r="O88" s="3"/>
      <c r="P88" s="3"/>
    </row>
    <row r="89" spans="11:16" ht="12.75">
      <c r="K89" s="4" t="s">
        <v>2</v>
      </c>
      <c r="L89" s="3"/>
      <c r="M89" s="3"/>
      <c r="N89" s="3"/>
      <c r="O89" s="3"/>
      <c r="P89" s="3"/>
    </row>
    <row r="90" spans="11:16" ht="12.75">
      <c r="K90" s="4" t="s">
        <v>1</v>
      </c>
      <c r="L90" s="3"/>
      <c r="M90" s="3"/>
      <c r="N90" s="3"/>
      <c r="O90" s="3"/>
      <c r="P90" s="3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A8" sqref="A8:B9"/>
    </sheetView>
  </sheetViews>
  <sheetFormatPr defaultColWidth="9.140625" defaultRowHeight="15" zeroHeight="1"/>
  <cols>
    <col min="1" max="1" width="10.7109375" style="41" customWidth="1"/>
    <col min="2" max="2" width="15.7109375" style="41" customWidth="1"/>
    <col min="3" max="3" width="5.7109375" style="41" customWidth="1"/>
    <col min="4" max="5" width="6.7109375" style="41" customWidth="1"/>
    <col min="6" max="6" width="4.7109375" style="41" customWidth="1"/>
    <col min="7" max="7" width="6.7109375" style="41" customWidth="1"/>
    <col min="8" max="8" width="5.7109375" style="41" customWidth="1"/>
    <col min="9" max="9" width="6.7109375" style="41" customWidth="1"/>
    <col min="10" max="10" width="1.7109375" style="41" customWidth="1"/>
    <col min="11" max="11" width="10.7109375" style="41" customWidth="1"/>
    <col min="12" max="12" width="15.7109375" style="41" customWidth="1"/>
    <col min="13" max="13" width="5.7109375" style="41" customWidth="1"/>
    <col min="14" max="15" width="6.7109375" style="41" customWidth="1"/>
    <col min="16" max="16" width="4.7109375" style="41" customWidth="1"/>
    <col min="17" max="17" width="6.7109375" style="41" customWidth="1"/>
    <col min="18" max="18" width="5.7109375" style="41" customWidth="1"/>
    <col min="19" max="19" width="6.7109375" style="41" customWidth="1"/>
    <col min="20" max="20" width="1.57421875" style="41" customWidth="1"/>
    <col min="21" max="21" width="0" style="95" hidden="1" customWidth="1"/>
    <col min="22" max="254" width="0" style="41" hidden="1" customWidth="1"/>
    <col min="255" max="255" width="5.28125" style="41" customWidth="1"/>
    <col min="256" max="16384" width="9.140625" style="41" customWidth="1"/>
  </cols>
  <sheetData>
    <row r="1" spans="2:19" ht="40.5" customHeight="1">
      <c r="B1" s="421" t="s">
        <v>121</v>
      </c>
      <c r="C1" s="421"/>
      <c r="D1" s="423" t="s">
        <v>120</v>
      </c>
      <c r="E1" s="423"/>
      <c r="F1" s="423"/>
      <c r="G1" s="423"/>
      <c r="H1" s="423"/>
      <c r="I1" s="423"/>
      <c r="K1" s="182" t="s">
        <v>119</v>
      </c>
      <c r="L1" s="415" t="s">
        <v>50</v>
      </c>
      <c r="M1" s="415"/>
      <c r="N1" s="415"/>
      <c r="O1" s="416" t="s">
        <v>118</v>
      </c>
      <c r="P1" s="416"/>
      <c r="Q1" s="417">
        <v>42297</v>
      </c>
      <c r="R1" s="417"/>
      <c r="S1" s="417"/>
    </row>
    <row r="2" spans="2:3" ht="9.75" customHeight="1" thickBot="1">
      <c r="B2" s="422"/>
      <c r="C2" s="422"/>
    </row>
    <row r="3" spans="1:19" ht="19.5" customHeight="1" thickBot="1">
      <c r="A3" s="181" t="s">
        <v>64</v>
      </c>
      <c r="B3" s="418" t="s">
        <v>149</v>
      </c>
      <c r="C3" s="419"/>
      <c r="D3" s="419"/>
      <c r="E3" s="419"/>
      <c r="F3" s="419"/>
      <c r="G3" s="419"/>
      <c r="H3" s="419"/>
      <c r="I3" s="420"/>
      <c r="K3" s="181" t="s">
        <v>63</v>
      </c>
      <c r="L3" s="418" t="s">
        <v>128</v>
      </c>
      <c r="M3" s="419"/>
      <c r="N3" s="419"/>
      <c r="O3" s="419"/>
      <c r="P3" s="419"/>
      <c r="Q3" s="419"/>
      <c r="R3" s="419"/>
      <c r="S3" s="420"/>
    </row>
    <row r="4" ht="4.5" customHeight="1"/>
    <row r="5" spans="1:19" ht="12.75" customHeight="1">
      <c r="A5" s="408" t="s">
        <v>114</v>
      </c>
      <c r="B5" s="409"/>
      <c r="C5" s="404" t="s">
        <v>113</v>
      </c>
      <c r="D5" s="412" t="s">
        <v>112</v>
      </c>
      <c r="E5" s="413"/>
      <c r="F5" s="413"/>
      <c r="G5" s="414"/>
      <c r="H5" s="180"/>
      <c r="I5" s="179" t="s">
        <v>111</v>
      </c>
      <c r="K5" s="408" t="s">
        <v>114</v>
      </c>
      <c r="L5" s="409"/>
      <c r="M5" s="404" t="s">
        <v>113</v>
      </c>
      <c r="N5" s="412" t="s">
        <v>112</v>
      </c>
      <c r="O5" s="413"/>
      <c r="P5" s="413"/>
      <c r="Q5" s="414"/>
      <c r="R5" s="180"/>
      <c r="S5" s="179" t="s">
        <v>111</v>
      </c>
    </row>
    <row r="6" spans="1:19" ht="12.75" customHeight="1">
      <c r="A6" s="406" t="s">
        <v>110</v>
      </c>
      <c r="B6" s="407"/>
      <c r="C6" s="405"/>
      <c r="D6" s="178" t="s">
        <v>109</v>
      </c>
      <c r="E6" s="177" t="s">
        <v>108</v>
      </c>
      <c r="F6" s="177" t="s">
        <v>107</v>
      </c>
      <c r="G6" s="176" t="s">
        <v>84</v>
      </c>
      <c r="H6" s="175"/>
      <c r="I6" s="174" t="s">
        <v>106</v>
      </c>
      <c r="K6" s="406" t="s">
        <v>110</v>
      </c>
      <c r="L6" s="407"/>
      <c r="M6" s="405"/>
      <c r="N6" s="178" t="s">
        <v>109</v>
      </c>
      <c r="O6" s="177" t="s">
        <v>108</v>
      </c>
      <c r="P6" s="177" t="s">
        <v>107</v>
      </c>
      <c r="Q6" s="176" t="s">
        <v>84</v>
      </c>
      <c r="R6" s="175"/>
      <c r="S6" s="174" t="s">
        <v>106</v>
      </c>
    </row>
    <row r="7" spans="1:12" ht="4.5" customHeight="1">
      <c r="A7" s="131"/>
      <c r="B7" s="131"/>
      <c r="K7" s="131"/>
      <c r="L7" s="131"/>
    </row>
    <row r="8" spans="1:19" ht="12.75" customHeight="1">
      <c r="A8" s="378" t="str">
        <f>DGET('[1]soupisky'!$A$1:$E$484,"PRIJM",A12:A13)</f>
        <v>Kliment</v>
      </c>
      <c r="B8" s="410"/>
      <c r="C8" s="173">
        <v>1</v>
      </c>
      <c r="D8" s="172">
        <v>131</v>
      </c>
      <c r="E8" s="171">
        <v>61</v>
      </c>
      <c r="F8" s="171">
        <v>4</v>
      </c>
      <c r="G8" s="170">
        <f>IF(ISBLANK(D8),"",D8+E8)</f>
        <v>192</v>
      </c>
      <c r="H8" s="149"/>
      <c r="I8" s="160"/>
      <c r="K8" s="378" t="str">
        <f>DGET('[1]soupisky'!$A$1:$E$484,"PRIJM",K12:K13)</f>
        <v>Janata </v>
      </c>
      <c r="L8" s="410"/>
      <c r="M8" s="173">
        <v>2</v>
      </c>
      <c r="N8" s="172">
        <v>120</v>
      </c>
      <c r="O8" s="171">
        <v>35</v>
      </c>
      <c r="P8" s="171">
        <v>8</v>
      </c>
      <c r="Q8" s="170">
        <f>IF(ISBLANK(N8),"",N8+O8)</f>
        <v>155</v>
      </c>
      <c r="R8" s="149"/>
      <c r="S8" s="160"/>
    </row>
    <row r="9" spans="1:19" ht="12.75" customHeight="1">
      <c r="A9" s="380"/>
      <c r="B9" s="411"/>
      <c r="C9" s="164">
        <v>2</v>
      </c>
      <c r="D9" s="163">
        <v>143</v>
      </c>
      <c r="E9" s="162">
        <v>62</v>
      </c>
      <c r="F9" s="162">
        <v>6</v>
      </c>
      <c r="G9" s="161">
        <f>IF(ISBLANK(D9),"",D9+E9)</f>
        <v>205</v>
      </c>
      <c r="H9" s="149"/>
      <c r="I9" s="160"/>
      <c r="K9" s="380"/>
      <c r="L9" s="411"/>
      <c r="M9" s="164">
        <v>1</v>
      </c>
      <c r="N9" s="163">
        <v>138</v>
      </c>
      <c r="O9" s="162">
        <v>53</v>
      </c>
      <c r="P9" s="162">
        <v>4</v>
      </c>
      <c r="Q9" s="161">
        <f>IF(ISBLANK(N9),"",N9+O9)</f>
        <v>191</v>
      </c>
      <c r="R9" s="149"/>
      <c r="S9" s="160"/>
    </row>
    <row r="10" spans="1:19" ht="9.75" customHeight="1">
      <c r="A10" s="378" t="str">
        <f>DGET('[1]soupisky'!$A$1:$E$484,"JMENO",A12:A13)</f>
        <v>Michal</v>
      </c>
      <c r="B10" s="379"/>
      <c r="C10" s="159"/>
      <c r="D10" s="158"/>
      <c r="E10" s="158"/>
      <c r="F10" s="158"/>
      <c r="G10" s="157">
        <f>IF(ISBLANK(D10),"",D10+E10)</f>
      </c>
      <c r="H10" s="149"/>
      <c r="I10" s="156"/>
      <c r="K10" s="378" t="str">
        <f>DGET('[1]soupisky'!$A$1:$E$484,"jmeno",K12:K13)</f>
        <v>Jiří</v>
      </c>
      <c r="L10" s="379"/>
      <c r="M10" s="159"/>
      <c r="N10" s="158"/>
      <c r="O10" s="158"/>
      <c r="P10" s="158"/>
      <c r="Q10" s="157">
        <f>IF(ISBLANK(N10),"",N10+O10)</f>
      </c>
      <c r="R10" s="149"/>
      <c r="S10" s="156"/>
    </row>
    <row r="11" spans="1:19" ht="9.75" customHeight="1" thickBot="1">
      <c r="A11" s="380"/>
      <c r="B11" s="381"/>
      <c r="C11" s="155"/>
      <c r="D11" s="154"/>
      <c r="E11" s="154"/>
      <c r="F11" s="154"/>
      <c r="G11" s="169">
        <f>IF(ISBLANK(D11),"",D11+E11)</f>
      </c>
      <c r="H11" s="149"/>
      <c r="I11" s="398">
        <f>IF(ISNUMBER(G13),IF(G13&gt;Q13,2,IF(G13=Q13,1,0)),"")</f>
        <v>2</v>
      </c>
      <c r="K11" s="380"/>
      <c r="L11" s="381"/>
      <c r="M11" s="155"/>
      <c r="N11" s="154"/>
      <c r="O11" s="154"/>
      <c r="P11" s="154"/>
      <c r="Q11" s="169">
        <f>IF(ISBLANK(N11),"",N11+O11)</f>
      </c>
      <c r="R11" s="149"/>
      <c r="S11" s="398">
        <f>IF(ISNUMBER(Q13),IF(G13&lt;Q13,2,IF(G13=Q13,1,0)),"")</f>
        <v>0</v>
      </c>
    </row>
    <row r="12" spans="1:19" ht="9.75" customHeight="1" hidden="1" thickBot="1">
      <c r="A12" s="152" t="s">
        <v>153</v>
      </c>
      <c r="B12" s="151"/>
      <c r="C12" s="150"/>
      <c r="D12" s="149"/>
      <c r="E12" s="149"/>
      <c r="F12" s="149"/>
      <c r="G12" s="149"/>
      <c r="H12" s="149"/>
      <c r="I12" s="399"/>
      <c r="K12" s="152" t="s">
        <v>153</v>
      </c>
      <c r="L12" s="151"/>
      <c r="M12" s="150"/>
      <c r="N12" s="149"/>
      <c r="O12" s="149"/>
      <c r="P12" s="149"/>
      <c r="Q12" s="149"/>
      <c r="R12" s="149"/>
      <c r="S12" s="399"/>
    </row>
    <row r="13" spans="1:19" ht="15.75" customHeight="1" thickBot="1">
      <c r="A13" s="386">
        <v>868</v>
      </c>
      <c r="B13" s="387"/>
      <c r="C13" s="148" t="s">
        <v>84</v>
      </c>
      <c r="D13" s="147">
        <f>IF(ISNUMBER(D8),SUM(D8:D11),"")</f>
        <v>274</v>
      </c>
      <c r="E13" s="146">
        <f>IF(ISNUMBER(E8),SUM(E8:E11),"")</f>
        <v>123</v>
      </c>
      <c r="F13" s="145">
        <f>IF(ISNUMBER(F8),SUM(F8:F11),"")</f>
        <v>10</v>
      </c>
      <c r="G13" s="144">
        <f>IF(ISNUMBER(G8),SUM(G8:G11),"")</f>
        <v>397</v>
      </c>
      <c r="H13" s="143"/>
      <c r="I13" s="400"/>
      <c r="K13" s="386">
        <v>1350</v>
      </c>
      <c r="L13" s="387"/>
      <c r="M13" s="148" t="s">
        <v>84</v>
      </c>
      <c r="N13" s="147">
        <f>IF(ISNUMBER(N8),SUM(N8:N11),"")</f>
        <v>258</v>
      </c>
      <c r="O13" s="146">
        <f>IF(ISNUMBER(O8),SUM(O8:O11),"")</f>
        <v>88</v>
      </c>
      <c r="P13" s="145">
        <f>IF(ISNUMBER(P8),SUM(P8:P11),"")</f>
        <v>12</v>
      </c>
      <c r="Q13" s="144">
        <f>IF(ISNUMBER(Q8),SUM(Q8:Q11),"")</f>
        <v>346</v>
      </c>
      <c r="R13" s="143"/>
      <c r="S13" s="400"/>
    </row>
    <row r="14" spans="1:19" ht="12.75" customHeight="1" thickTop="1">
      <c r="A14" s="395" t="s">
        <v>156</v>
      </c>
      <c r="B14" s="396"/>
      <c r="C14" s="168">
        <v>1</v>
      </c>
      <c r="D14" s="167">
        <v>136</v>
      </c>
      <c r="E14" s="166">
        <v>53</v>
      </c>
      <c r="F14" s="166">
        <v>4</v>
      </c>
      <c r="G14" s="165">
        <f>IF(ISBLANK(D14),"",D14+E14)</f>
        <v>189</v>
      </c>
      <c r="H14" s="149"/>
      <c r="I14" s="160"/>
      <c r="K14" s="395" t="str">
        <f>DGET('[1]soupisky'!$A$1:$E$484,"PRIJM",K18:K19)</f>
        <v>Hladík </v>
      </c>
      <c r="L14" s="396"/>
      <c r="M14" s="168">
        <v>2</v>
      </c>
      <c r="N14" s="167">
        <v>124</v>
      </c>
      <c r="O14" s="166">
        <v>44</v>
      </c>
      <c r="P14" s="166">
        <v>4</v>
      </c>
      <c r="Q14" s="165">
        <f>IF(ISBLANK(N14),"",N14+O14)</f>
        <v>168</v>
      </c>
      <c r="R14" s="149"/>
      <c r="S14" s="160"/>
    </row>
    <row r="15" spans="1:19" ht="12.75" customHeight="1">
      <c r="A15" s="380"/>
      <c r="B15" s="381"/>
      <c r="C15" s="164">
        <v>2</v>
      </c>
      <c r="D15" s="163">
        <v>140</v>
      </c>
      <c r="E15" s="162">
        <v>54</v>
      </c>
      <c r="F15" s="162">
        <v>4</v>
      </c>
      <c r="G15" s="161">
        <f>IF(ISBLANK(D15),"",D15+E15)</f>
        <v>194</v>
      </c>
      <c r="H15" s="149"/>
      <c r="I15" s="160"/>
      <c r="K15" s="380"/>
      <c r="L15" s="381"/>
      <c r="M15" s="164">
        <v>1</v>
      </c>
      <c r="N15" s="163">
        <v>131</v>
      </c>
      <c r="O15" s="162">
        <v>52</v>
      </c>
      <c r="P15" s="162">
        <v>5</v>
      </c>
      <c r="Q15" s="161">
        <f>IF(ISBLANK(N15),"",N15+O15)</f>
        <v>183</v>
      </c>
      <c r="R15" s="149"/>
      <c r="S15" s="160"/>
    </row>
    <row r="16" spans="1:19" ht="9.75" customHeight="1">
      <c r="A16" s="378" t="str">
        <f>DGET('[1]soupisky'!$A$1:$E$484,"JMENO",A18:A19)</f>
        <v>Zdeněk</v>
      </c>
      <c r="B16" s="379"/>
      <c r="C16" s="159"/>
      <c r="D16" s="158"/>
      <c r="E16" s="158"/>
      <c r="F16" s="158"/>
      <c r="G16" s="157">
        <f>IF(ISBLANK(D16),"",D16+E16)</f>
      </c>
      <c r="H16" s="149"/>
      <c r="I16" s="156"/>
      <c r="K16" s="378" t="str">
        <f>DGET('[1]soupisky'!$A$1:$E$484,"JMENO",K18:K19)</f>
        <v>Josef</v>
      </c>
      <c r="L16" s="379"/>
      <c r="M16" s="159"/>
      <c r="N16" s="158"/>
      <c r="O16" s="158"/>
      <c r="P16" s="158"/>
      <c r="Q16" s="157">
        <f>IF(ISBLANK(N16),"",N16+O16)</f>
      </c>
      <c r="R16" s="149"/>
      <c r="S16" s="156"/>
    </row>
    <row r="17" spans="1:19" ht="9.75" customHeight="1" thickBot="1">
      <c r="A17" s="380"/>
      <c r="B17" s="381"/>
      <c r="C17" s="155"/>
      <c r="D17" s="154"/>
      <c r="E17" s="154"/>
      <c r="F17" s="154"/>
      <c r="G17" s="153">
        <f>IF(ISBLANK(D17),"",D17+E17)</f>
      </c>
      <c r="H17" s="149"/>
      <c r="I17" s="398">
        <f>IF(ISNUMBER(G19),IF(G19&gt;Q19,2,IF(G19=Q19,1,0)),"")</f>
        <v>2</v>
      </c>
      <c r="K17" s="380"/>
      <c r="L17" s="381"/>
      <c r="M17" s="155"/>
      <c r="N17" s="154"/>
      <c r="O17" s="154"/>
      <c r="P17" s="154"/>
      <c r="Q17" s="153">
        <f>IF(ISBLANK(N17),"",N17+O17)</f>
      </c>
      <c r="R17" s="149"/>
      <c r="S17" s="398">
        <f>IF(ISNUMBER(Q19),IF(G19&lt;Q19,2,IF(G19=Q19,1,0)),"")</f>
        <v>0</v>
      </c>
    </row>
    <row r="18" spans="1:19" ht="9.75" customHeight="1" hidden="1" thickBot="1">
      <c r="A18" s="152" t="s">
        <v>153</v>
      </c>
      <c r="B18" s="151"/>
      <c r="C18" s="150"/>
      <c r="D18" s="149"/>
      <c r="E18" s="149"/>
      <c r="F18" s="149"/>
      <c r="G18" s="149"/>
      <c r="H18" s="149"/>
      <c r="I18" s="399"/>
      <c r="K18" s="152" t="s">
        <v>153</v>
      </c>
      <c r="L18" s="151"/>
      <c r="M18" s="150"/>
      <c r="N18" s="149"/>
      <c r="O18" s="149"/>
      <c r="P18" s="149"/>
      <c r="Q18" s="149"/>
      <c r="R18" s="149"/>
      <c r="S18" s="399"/>
    </row>
    <row r="19" spans="1:19" ht="15.75" customHeight="1" thickBot="1">
      <c r="A19" s="386">
        <v>22375</v>
      </c>
      <c r="B19" s="387"/>
      <c r="C19" s="148" t="s">
        <v>84</v>
      </c>
      <c r="D19" s="147">
        <f>IF(ISNUMBER(D14),SUM(D14:D17),"")</f>
        <v>276</v>
      </c>
      <c r="E19" s="146">
        <f>IF(ISNUMBER(E14),SUM(E14:E17),"")</f>
        <v>107</v>
      </c>
      <c r="F19" s="145">
        <v>8</v>
      </c>
      <c r="G19" s="144">
        <f>IF(ISNUMBER(G14),SUM(G14:G17),"")</f>
        <v>383</v>
      </c>
      <c r="H19" s="143"/>
      <c r="I19" s="400"/>
      <c r="K19" s="386">
        <v>13843</v>
      </c>
      <c r="L19" s="387"/>
      <c r="M19" s="148" t="s">
        <v>84</v>
      </c>
      <c r="N19" s="147">
        <f>IF(ISNUMBER(N14),SUM(N14:N17),"")</f>
        <v>255</v>
      </c>
      <c r="O19" s="146">
        <f>IF(ISNUMBER(O14),SUM(O14:O17),"")</f>
        <v>96</v>
      </c>
      <c r="P19" s="145">
        <f>IF(ISNUMBER(P14),SUM(P14:P17),"")</f>
        <v>9</v>
      </c>
      <c r="Q19" s="144">
        <f>IF(ISNUMBER(Q14),SUM(Q14:Q17),"")</f>
        <v>351</v>
      </c>
      <c r="R19" s="143"/>
      <c r="S19" s="400"/>
    </row>
    <row r="20" spans="1:19" ht="12.75" customHeight="1" thickTop="1">
      <c r="A20" s="378" t="str">
        <f>DGET('[1]soupisky'!$A$1:$E$484,"PRIJM",A24:A25)</f>
        <v>Císař</v>
      </c>
      <c r="B20" s="379"/>
      <c r="C20" s="168">
        <v>1</v>
      </c>
      <c r="D20" s="167">
        <v>124</v>
      </c>
      <c r="E20" s="166">
        <v>48</v>
      </c>
      <c r="F20" s="166">
        <v>8</v>
      </c>
      <c r="G20" s="165">
        <f>IF(ISBLANK(D20),"",D20+E20)</f>
        <v>172</v>
      </c>
      <c r="H20" s="149"/>
      <c r="I20" s="160"/>
      <c r="K20" s="378" t="str">
        <f>DGET('[1]soupisky'!$A$1:$E$484,"PRIJM",K24:K25)</f>
        <v>Vávra</v>
      </c>
      <c r="L20" s="379"/>
      <c r="M20" s="168">
        <v>2</v>
      </c>
      <c r="N20" s="167">
        <v>129</v>
      </c>
      <c r="O20" s="166">
        <v>53</v>
      </c>
      <c r="P20" s="166">
        <v>5</v>
      </c>
      <c r="Q20" s="165">
        <f>IF(ISBLANK(N20),"",N20+O20)</f>
        <v>182</v>
      </c>
      <c r="R20" s="149"/>
      <c r="S20" s="160"/>
    </row>
    <row r="21" spans="1:19" ht="12.75" customHeight="1">
      <c r="A21" s="380"/>
      <c r="B21" s="381"/>
      <c r="C21" s="164">
        <v>2</v>
      </c>
      <c r="D21" s="163">
        <v>130</v>
      </c>
      <c r="E21" s="162">
        <v>40</v>
      </c>
      <c r="F21" s="162">
        <v>10</v>
      </c>
      <c r="G21" s="161">
        <f>IF(ISBLANK(D21),"",D21+E21)</f>
        <v>170</v>
      </c>
      <c r="H21" s="149"/>
      <c r="I21" s="160"/>
      <c r="K21" s="380"/>
      <c r="L21" s="381"/>
      <c r="M21" s="164">
        <v>1</v>
      </c>
      <c r="N21" s="163">
        <v>116</v>
      </c>
      <c r="O21" s="162">
        <v>44</v>
      </c>
      <c r="P21" s="162">
        <v>6</v>
      </c>
      <c r="Q21" s="161">
        <f>IF(ISBLANK(N21),"",N21+O21)</f>
        <v>160</v>
      </c>
      <c r="R21" s="149"/>
      <c r="S21" s="160"/>
    </row>
    <row r="22" spans="1:19" ht="9.75" customHeight="1">
      <c r="A22" s="378" t="str">
        <f>DGET('[1]soupisky'!$A$1:$E$484,"JMENO",A24:A25)</f>
        <v>Václav</v>
      </c>
      <c r="B22" s="379"/>
      <c r="C22" s="159"/>
      <c r="D22" s="158"/>
      <c r="E22" s="158"/>
      <c r="F22" s="158"/>
      <c r="G22" s="157">
        <f>IF(ISBLANK(D22),"",D22+E22)</f>
      </c>
      <c r="H22" s="149"/>
      <c r="I22" s="156"/>
      <c r="K22" s="378" t="str">
        <f>DGET('[1]soupisky'!$A$1:$E$484,"JMENO",K24:K25)</f>
        <v>Ivo</v>
      </c>
      <c r="L22" s="379"/>
      <c r="M22" s="159"/>
      <c r="N22" s="158"/>
      <c r="O22" s="158"/>
      <c r="P22" s="158"/>
      <c r="Q22" s="157">
        <f>IF(ISBLANK(N22),"",N22+O22)</f>
      </c>
      <c r="R22" s="149"/>
      <c r="S22" s="156"/>
    </row>
    <row r="23" spans="1:19" ht="9.75" customHeight="1" thickBot="1">
      <c r="A23" s="380"/>
      <c r="B23" s="381"/>
      <c r="C23" s="155"/>
      <c r="D23" s="154"/>
      <c r="E23" s="154"/>
      <c r="F23" s="154"/>
      <c r="G23" s="153">
        <f>IF(ISBLANK(D23),"",D23+E23)</f>
      </c>
      <c r="H23" s="149"/>
      <c r="I23" s="398">
        <f>IF(ISNUMBER(G25),IF(G25&gt;Q25,2,IF(G25=Q25,1,0)),"")</f>
        <v>1</v>
      </c>
      <c r="K23" s="380"/>
      <c r="L23" s="381"/>
      <c r="M23" s="155"/>
      <c r="N23" s="154"/>
      <c r="O23" s="154"/>
      <c r="P23" s="154"/>
      <c r="Q23" s="153">
        <f>IF(ISBLANK(N23),"",N23+O23)</f>
      </c>
      <c r="R23" s="149"/>
      <c r="S23" s="398">
        <f>IF(ISNUMBER(Q25),IF(G25&lt;Q25,2,IF(G25=Q25,1,0)),"")</f>
        <v>1</v>
      </c>
    </row>
    <row r="24" spans="1:19" ht="9.75" customHeight="1" hidden="1" thickBot="1">
      <c r="A24" s="152" t="s">
        <v>153</v>
      </c>
      <c r="B24" s="151"/>
      <c r="C24" s="150"/>
      <c r="D24" s="149"/>
      <c r="E24" s="149"/>
      <c r="F24" s="149"/>
      <c r="G24" s="149"/>
      <c r="H24" s="149"/>
      <c r="I24" s="399"/>
      <c r="K24" s="152" t="s">
        <v>153</v>
      </c>
      <c r="L24" s="151"/>
      <c r="M24" s="150"/>
      <c r="N24" s="149"/>
      <c r="O24" s="149"/>
      <c r="P24" s="149"/>
      <c r="Q24" s="149"/>
      <c r="R24" s="149"/>
      <c r="S24" s="399"/>
    </row>
    <row r="25" spans="1:19" ht="15.75" customHeight="1" thickBot="1">
      <c r="A25" s="386">
        <v>808</v>
      </c>
      <c r="B25" s="387"/>
      <c r="C25" s="148" t="s">
        <v>84</v>
      </c>
      <c r="D25" s="147">
        <f>IF(ISNUMBER(D20),SUM(D20:D23),"")</f>
        <v>254</v>
      </c>
      <c r="E25" s="146">
        <f>IF(ISNUMBER(E20),SUM(E20:E23),"")</f>
        <v>88</v>
      </c>
      <c r="F25" s="145">
        <f>IF(ISNUMBER(F20),SUM(F20:F23),"")</f>
        <v>18</v>
      </c>
      <c r="G25" s="144">
        <f>IF(ISNUMBER(G20),SUM(G20:G23),"")</f>
        <v>342</v>
      </c>
      <c r="H25" s="143"/>
      <c r="I25" s="400"/>
      <c r="K25" s="386">
        <v>19845</v>
      </c>
      <c r="L25" s="387"/>
      <c r="M25" s="148" t="s">
        <v>84</v>
      </c>
      <c r="N25" s="147">
        <f>IF(ISNUMBER(N20),SUM(N20:N23),"")</f>
        <v>245</v>
      </c>
      <c r="O25" s="146">
        <f>IF(ISNUMBER(O20),SUM(O20:O23),"")</f>
        <v>97</v>
      </c>
      <c r="P25" s="145">
        <f>IF(ISNUMBER(P20),SUM(P20:P23),"")</f>
        <v>11</v>
      </c>
      <c r="Q25" s="144">
        <f>IF(ISNUMBER(Q20),SUM(Q20:Q23),"")</f>
        <v>342</v>
      </c>
      <c r="R25" s="143"/>
      <c r="S25" s="400"/>
    </row>
    <row r="26" spans="1:19" ht="12.75" customHeight="1" thickTop="1">
      <c r="A26" s="382" t="str">
        <f>DGET('[1]soupisky'!$A$1:$E$484,"PRIJM",A30:A31)</f>
        <v>Vojtíšek</v>
      </c>
      <c r="B26" s="383"/>
      <c r="C26" s="168">
        <v>1</v>
      </c>
      <c r="D26" s="167">
        <v>139</v>
      </c>
      <c r="E26" s="166">
        <v>68</v>
      </c>
      <c r="F26" s="166">
        <v>0</v>
      </c>
      <c r="G26" s="165">
        <f>IF(ISBLANK(D26),"",D26+E26)</f>
        <v>207</v>
      </c>
      <c r="H26" s="149"/>
      <c r="I26" s="160"/>
      <c r="K26" s="378" t="s">
        <v>155</v>
      </c>
      <c r="L26" s="379"/>
      <c r="M26" s="168">
        <v>2</v>
      </c>
      <c r="N26" s="167">
        <v>132</v>
      </c>
      <c r="O26" s="166">
        <v>26</v>
      </c>
      <c r="P26" s="166">
        <v>13</v>
      </c>
      <c r="Q26" s="165">
        <f>IF(ISBLANK(N26),"",N26+O26)</f>
        <v>158</v>
      </c>
      <c r="R26" s="149"/>
      <c r="S26" s="160"/>
    </row>
    <row r="27" spans="1:19" ht="12.75" customHeight="1">
      <c r="A27" s="384"/>
      <c r="B27" s="385"/>
      <c r="C27" s="164">
        <v>2</v>
      </c>
      <c r="D27" s="163">
        <v>148</v>
      </c>
      <c r="E27" s="162">
        <v>71</v>
      </c>
      <c r="F27" s="162">
        <v>3</v>
      </c>
      <c r="G27" s="161">
        <f>IF(ISBLANK(D27),"",D27+E27)</f>
        <v>219</v>
      </c>
      <c r="H27" s="149"/>
      <c r="I27" s="160"/>
      <c r="K27" s="380"/>
      <c r="L27" s="381"/>
      <c r="M27" s="164">
        <v>1</v>
      </c>
      <c r="N27" s="163">
        <v>104</v>
      </c>
      <c r="O27" s="162">
        <v>44</v>
      </c>
      <c r="P27" s="162">
        <v>8</v>
      </c>
      <c r="Q27" s="161">
        <f>IF(ISBLANK(N27),"",N27+O27)</f>
        <v>148</v>
      </c>
      <c r="R27" s="149"/>
      <c r="S27" s="160"/>
    </row>
    <row r="28" spans="1:19" ht="9.75" customHeight="1">
      <c r="A28" s="382" t="str">
        <f>DGET('[1]soupisky'!$A$1:$E$484,"JMENO",A30:A31)</f>
        <v>Vojtěch</v>
      </c>
      <c r="B28" s="383"/>
      <c r="C28" s="159"/>
      <c r="D28" s="158"/>
      <c r="E28" s="158"/>
      <c r="F28" s="158"/>
      <c r="G28" s="157">
        <f>IF(ISBLANK(D28),"",D28+E28)</f>
      </c>
      <c r="H28" s="149"/>
      <c r="I28" s="156"/>
      <c r="K28" s="378" t="s">
        <v>154</v>
      </c>
      <c r="L28" s="379"/>
      <c r="M28" s="159"/>
      <c r="N28" s="158"/>
      <c r="O28" s="158"/>
      <c r="P28" s="158"/>
      <c r="Q28" s="157">
        <f>IF(ISBLANK(N28),"",N28+O28)</f>
      </c>
      <c r="R28" s="149"/>
      <c r="S28" s="156"/>
    </row>
    <row r="29" spans="1:19" ht="9.75" customHeight="1" thickBot="1">
      <c r="A29" s="384"/>
      <c r="B29" s="385"/>
      <c r="C29" s="155"/>
      <c r="D29" s="154"/>
      <c r="E29" s="154"/>
      <c r="F29" s="154"/>
      <c r="G29" s="153">
        <f>IF(ISBLANK(D29),"",D29+E29)</f>
      </c>
      <c r="H29" s="149"/>
      <c r="I29" s="398">
        <f>IF(ISNUMBER(G31),IF(G31&gt;Q31,2,IF(G31=Q31,1,0)),"")</f>
        <v>2</v>
      </c>
      <c r="K29" s="380"/>
      <c r="L29" s="381"/>
      <c r="M29" s="155"/>
      <c r="N29" s="154"/>
      <c r="O29" s="154"/>
      <c r="P29" s="154"/>
      <c r="Q29" s="153">
        <f>IF(ISBLANK(N29),"",N29+O29)</f>
      </c>
      <c r="R29" s="149"/>
      <c r="S29" s="398">
        <f>IF(ISNUMBER(Q31),IF(G31&lt;Q31,2,IF(G31=Q31,1,0)),"")</f>
        <v>0</v>
      </c>
    </row>
    <row r="30" spans="1:19" ht="9.75" customHeight="1" hidden="1" thickBot="1">
      <c r="A30" s="152" t="s">
        <v>153</v>
      </c>
      <c r="B30" s="151"/>
      <c r="C30" s="150"/>
      <c r="D30" s="149"/>
      <c r="E30" s="149"/>
      <c r="F30" s="149"/>
      <c r="G30" s="149"/>
      <c r="H30" s="149"/>
      <c r="I30" s="399"/>
      <c r="K30" s="152" t="s">
        <v>153</v>
      </c>
      <c r="L30" s="151"/>
      <c r="M30" s="150"/>
      <c r="N30" s="149"/>
      <c r="O30" s="149"/>
      <c r="P30" s="149"/>
      <c r="Q30" s="149"/>
      <c r="R30" s="149"/>
      <c r="S30" s="399"/>
    </row>
    <row r="31" spans="1:19" ht="15.75" customHeight="1" thickBot="1">
      <c r="A31" s="386">
        <v>841</v>
      </c>
      <c r="B31" s="387"/>
      <c r="C31" s="148" t="s">
        <v>84</v>
      </c>
      <c r="D31" s="147">
        <f>IF(ISNUMBER(D26),SUM(D26:D29),"")</f>
        <v>287</v>
      </c>
      <c r="E31" s="146">
        <f>IF(ISNUMBER(E26),SUM(E26:E29),"")</f>
        <v>139</v>
      </c>
      <c r="F31" s="145">
        <v>3</v>
      </c>
      <c r="G31" s="144">
        <f>IF(ISNUMBER(G26),SUM(G26:G29),"")</f>
        <v>426</v>
      </c>
      <c r="H31" s="143"/>
      <c r="I31" s="400"/>
      <c r="K31" s="386">
        <v>24404</v>
      </c>
      <c r="L31" s="387"/>
      <c r="M31" s="148" t="s">
        <v>84</v>
      </c>
      <c r="N31" s="147">
        <f>IF(ISNUMBER(N26),SUM(N26:N29),"")</f>
        <v>236</v>
      </c>
      <c r="O31" s="146">
        <f>IF(ISNUMBER(O26),SUM(O26:O29),"")</f>
        <v>70</v>
      </c>
      <c r="P31" s="145">
        <f>IF(ISNUMBER(P26),SUM(P26:P29),"")</f>
        <v>21</v>
      </c>
      <c r="Q31" s="144">
        <f>IF(ISNUMBER(Q26),SUM(Q26:Q29),"")</f>
        <v>306</v>
      </c>
      <c r="R31" s="143"/>
      <c r="S31" s="400"/>
    </row>
    <row r="32" spans="1:19" ht="12.75" customHeight="1" thickTop="1">
      <c r="A32" s="382" t="str">
        <f>DGET('[1]soupisky'!$A$1:$E$484,"PRIJM",A36:A37)</f>
        <v>Císař</v>
      </c>
      <c r="B32" s="383"/>
      <c r="C32" s="168">
        <v>1</v>
      </c>
      <c r="D32" s="167">
        <v>138</v>
      </c>
      <c r="E32" s="166">
        <v>60</v>
      </c>
      <c r="F32" s="166">
        <v>4</v>
      </c>
      <c r="G32" s="165">
        <f>IF(ISBLANK(D32),"",D32+E32)</f>
        <v>198</v>
      </c>
      <c r="H32" s="149"/>
      <c r="I32" s="160"/>
      <c r="K32" s="378" t="s">
        <v>151</v>
      </c>
      <c r="L32" s="379"/>
      <c r="M32" s="168">
        <v>2</v>
      </c>
      <c r="N32" s="167">
        <v>139</v>
      </c>
      <c r="O32" s="166">
        <v>63</v>
      </c>
      <c r="P32" s="166">
        <v>6</v>
      </c>
      <c r="Q32" s="165">
        <f>IF(ISBLANK(N32),"",N32+O32)</f>
        <v>202</v>
      </c>
      <c r="R32" s="149"/>
      <c r="S32" s="160"/>
    </row>
    <row r="33" spans="1:19" ht="12.75" customHeight="1">
      <c r="A33" s="384"/>
      <c r="B33" s="385"/>
      <c r="C33" s="164">
        <v>2</v>
      </c>
      <c r="D33" s="163">
        <v>135</v>
      </c>
      <c r="E33" s="162">
        <v>43</v>
      </c>
      <c r="F33" s="162">
        <v>7</v>
      </c>
      <c r="G33" s="161">
        <f>IF(ISBLANK(D33),"",D33+E33)</f>
        <v>178</v>
      </c>
      <c r="H33" s="149"/>
      <c r="I33" s="160"/>
      <c r="K33" s="380"/>
      <c r="L33" s="381"/>
      <c r="M33" s="164">
        <v>1</v>
      </c>
      <c r="N33" s="163">
        <v>138</v>
      </c>
      <c r="O33" s="162">
        <v>31</v>
      </c>
      <c r="P33" s="162">
        <v>16</v>
      </c>
      <c r="Q33" s="161">
        <f>IF(ISBLANK(N33),"",N33+O33)</f>
        <v>169</v>
      </c>
      <c r="R33" s="149"/>
      <c r="S33" s="160"/>
    </row>
    <row r="34" spans="1:19" ht="9.75" customHeight="1">
      <c r="A34" s="382" t="str">
        <f>DGET('[1]soupisky'!$A$1:$E$484,"JMENO",A36:A37)</f>
        <v>Josef</v>
      </c>
      <c r="B34" s="383"/>
      <c r="C34" s="159"/>
      <c r="D34" s="158"/>
      <c r="E34" s="158"/>
      <c r="F34" s="158"/>
      <c r="G34" s="157">
        <f>IF(ISBLANK(D34),"",D34+E34)</f>
      </c>
      <c r="H34" s="149"/>
      <c r="I34" s="156"/>
      <c r="K34" s="378" t="str">
        <f>DGET('[1]soupisky'!$A$1:$E$484,"JMENO",K36:K37)</f>
        <v>Jiří</v>
      </c>
      <c r="L34" s="379"/>
      <c r="M34" s="159"/>
      <c r="N34" s="158"/>
      <c r="O34" s="158"/>
      <c r="P34" s="158"/>
      <c r="Q34" s="157">
        <f>IF(ISBLANK(N34),"",N34+O34)</f>
      </c>
      <c r="R34" s="149"/>
      <c r="S34" s="156"/>
    </row>
    <row r="35" spans="1:19" ht="9.75" customHeight="1" thickBot="1">
      <c r="A35" s="384"/>
      <c r="B35" s="385"/>
      <c r="C35" s="155"/>
      <c r="D35" s="154"/>
      <c r="E35" s="154"/>
      <c r="F35" s="154"/>
      <c r="G35" s="153">
        <f>IF(ISBLANK(D35),"",D35+E35)</f>
      </c>
      <c r="H35" s="149"/>
      <c r="I35" s="398">
        <f>IF(ISNUMBER(G37),IF(G37&gt;Q37,2,IF(G37=Q37,1,0)),"")</f>
        <v>2</v>
      </c>
      <c r="K35" s="380"/>
      <c r="L35" s="381"/>
      <c r="M35" s="155"/>
      <c r="N35" s="154"/>
      <c r="O35" s="154"/>
      <c r="P35" s="154"/>
      <c r="Q35" s="153">
        <f>IF(ISBLANK(N35),"",N35+O35)</f>
      </c>
      <c r="R35" s="149"/>
      <c r="S35" s="398">
        <f>IF(ISNUMBER(Q37),IF(G37&lt;Q37,2,IF(G37=Q37,1,0)),"")</f>
        <v>0</v>
      </c>
    </row>
    <row r="36" spans="1:19" ht="9.75" customHeight="1" hidden="1" thickBot="1">
      <c r="A36" s="152" t="s">
        <v>153</v>
      </c>
      <c r="B36" s="151"/>
      <c r="C36" s="150"/>
      <c r="D36" s="149"/>
      <c r="E36" s="149"/>
      <c r="F36" s="149"/>
      <c r="G36" s="149"/>
      <c r="H36" s="149"/>
      <c r="I36" s="399"/>
      <c r="K36" s="152" t="s">
        <v>153</v>
      </c>
      <c r="L36" s="151"/>
      <c r="M36" s="150"/>
      <c r="N36" s="149"/>
      <c r="O36" s="149"/>
      <c r="P36" s="149"/>
      <c r="Q36" s="149"/>
      <c r="R36" s="149"/>
      <c r="S36" s="399"/>
    </row>
    <row r="37" spans="1:19" ht="15.75" customHeight="1" thickBot="1">
      <c r="A37" s="386">
        <v>807</v>
      </c>
      <c r="B37" s="387"/>
      <c r="C37" s="148" t="s">
        <v>84</v>
      </c>
      <c r="D37" s="147">
        <f>IF(ISNUMBER(D32),SUM(D32:D35),"")</f>
        <v>273</v>
      </c>
      <c r="E37" s="146">
        <f>IF(ISNUMBER(E32),SUM(E32:E35),"")</f>
        <v>103</v>
      </c>
      <c r="F37" s="145">
        <f>IF(ISNUMBER(F32),SUM(F32:F35),"")</f>
        <v>11</v>
      </c>
      <c r="G37" s="144">
        <f>IF(ISNUMBER(G32),SUM(G32:G35),"")</f>
        <v>376</v>
      </c>
      <c r="H37" s="143"/>
      <c r="I37" s="400"/>
      <c r="K37" s="386">
        <v>1372</v>
      </c>
      <c r="L37" s="387"/>
      <c r="M37" s="148" t="s">
        <v>84</v>
      </c>
      <c r="N37" s="147">
        <f>IF(ISNUMBER(N32),SUM(N32:N35),"")</f>
        <v>277</v>
      </c>
      <c r="O37" s="146">
        <f>IF(ISNUMBER(O32),SUM(O32:O35),"")</f>
        <v>94</v>
      </c>
      <c r="P37" s="145">
        <f>IF(ISNUMBER(P32),SUM(P32:P35),"")</f>
        <v>22</v>
      </c>
      <c r="Q37" s="144">
        <f>IF(ISNUMBER(Q32),SUM(Q32:Q35),"")</f>
        <v>371</v>
      </c>
      <c r="R37" s="143"/>
      <c r="S37" s="400"/>
    </row>
    <row r="38" spans="1:19" ht="12.75" customHeight="1" thickTop="1">
      <c r="A38" s="378" t="str">
        <f>DGET('[1]soupisky'!$A$1:$E$484,"PRIJM",A42:A43)</f>
        <v>Kovač</v>
      </c>
      <c r="B38" s="379"/>
      <c r="C38" s="168">
        <v>1</v>
      </c>
      <c r="D38" s="167">
        <v>140</v>
      </c>
      <c r="E38" s="166">
        <v>62</v>
      </c>
      <c r="F38" s="166">
        <v>2</v>
      </c>
      <c r="G38" s="165">
        <f>IF(ISBLANK(D38),"",D38+E38)</f>
        <v>202</v>
      </c>
      <c r="H38" s="149"/>
      <c r="I38" s="160"/>
      <c r="K38" s="378" t="str">
        <f>DGET('[1]soupisky'!$A$1:$E$484,"PRIJM",K42:K43)</f>
        <v>Finger</v>
      </c>
      <c r="L38" s="379"/>
      <c r="M38" s="168">
        <v>2</v>
      </c>
      <c r="N38" s="167">
        <v>145</v>
      </c>
      <c r="O38" s="166">
        <v>43</v>
      </c>
      <c r="P38" s="166">
        <v>10</v>
      </c>
      <c r="Q38" s="165">
        <f>IF(ISBLANK(N38),"",N38+O38)</f>
        <v>188</v>
      </c>
      <c r="R38" s="149"/>
      <c r="S38" s="160"/>
    </row>
    <row r="39" spans="1:19" ht="12.75" customHeight="1">
      <c r="A39" s="380"/>
      <c r="B39" s="381"/>
      <c r="C39" s="164">
        <v>2</v>
      </c>
      <c r="D39" s="163">
        <v>145</v>
      </c>
      <c r="E39" s="162">
        <v>62</v>
      </c>
      <c r="F39" s="162">
        <v>0</v>
      </c>
      <c r="G39" s="161">
        <f>IF(ISBLANK(D39),"",D39+E39)</f>
        <v>207</v>
      </c>
      <c r="H39" s="149"/>
      <c r="I39" s="160"/>
      <c r="K39" s="380"/>
      <c r="L39" s="381"/>
      <c r="M39" s="164">
        <v>1</v>
      </c>
      <c r="N39" s="163">
        <v>146</v>
      </c>
      <c r="O39" s="162">
        <v>69</v>
      </c>
      <c r="P39" s="162">
        <v>2</v>
      </c>
      <c r="Q39" s="161">
        <f>IF(ISBLANK(N39),"",N39+O39)</f>
        <v>215</v>
      </c>
      <c r="R39" s="149"/>
      <c r="S39" s="160"/>
    </row>
    <row r="40" spans="1:19" ht="9.75" customHeight="1">
      <c r="A40" s="378" t="str">
        <f>DGET('[1]soupisky'!$A$1:$E$484,"JMENO",A42:A43)</f>
        <v>Marian</v>
      </c>
      <c r="B40" s="379"/>
      <c r="C40" s="159"/>
      <c r="D40" s="158"/>
      <c r="E40" s="158"/>
      <c r="F40" s="158"/>
      <c r="G40" s="157">
        <f>IF(ISBLANK(D40),"",D40+E40)</f>
      </c>
      <c r="H40" s="149"/>
      <c r="I40" s="156"/>
      <c r="K40" s="378" t="str">
        <f>DGET('[1]soupisky'!$A$1:$E$484,"JMENO",K42:K43)</f>
        <v>Petr</v>
      </c>
      <c r="L40" s="379"/>
      <c r="M40" s="159"/>
      <c r="N40" s="158"/>
      <c r="O40" s="158"/>
      <c r="P40" s="158"/>
      <c r="Q40" s="157">
        <f>IF(ISBLANK(N40),"",N40+O40)</f>
      </c>
      <c r="R40" s="149"/>
      <c r="S40" s="156"/>
    </row>
    <row r="41" spans="1:19" ht="9.75" customHeight="1" thickBot="1">
      <c r="A41" s="380"/>
      <c r="B41" s="381"/>
      <c r="C41" s="155"/>
      <c r="D41" s="154"/>
      <c r="E41" s="154"/>
      <c r="F41" s="154"/>
      <c r="G41" s="153">
        <f>IF(ISBLANK(D41),"",D41+E41)</f>
      </c>
      <c r="H41" s="149"/>
      <c r="I41" s="398">
        <f>IF(ISNUMBER(G43),IF(G43&gt;Q43,2,IF(G43=Q43,1,0)),"")</f>
        <v>2</v>
      </c>
      <c r="K41" s="380"/>
      <c r="L41" s="381"/>
      <c r="M41" s="155"/>
      <c r="N41" s="154"/>
      <c r="O41" s="154"/>
      <c r="P41" s="154"/>
      <c r="Q41" s="153">
        <f>IF(ISBLANK(N41),"",N41+O41)</f>
      </c>
      <c r="R41" s="149"/>
      <c r="S41" s="398">
        <f>IF(ISNUMBER(Q43),IF(G43&lt;Q43,2,IF(G43=Q43,1,0)),"")</f>
        <v>0</v>
      </c>
    </row>
    <row r="42" spans="1:19" ht="9.75" customHeight="1" hidden="1" thickBot="1">
      <c r="A42" s="152" t="s">
        <v>153</v>
      </c>
      <c r="B42" s="151"/>
      <c r="C42" s="150"/>
      <c r="D42" s="149"/>
      <c r="E42" s="149"/>
      <c r="F42" s="149"/>
      <c r="G42" s="149"/>
      <c r="H42" s="149"/>
      <c r="I42" s="399"/>
      <c r="K42" s="152" t="s">
        <v>153</v>
      </c>
      <c r="L42" s="151"/>
      <c r="M42" s="150"/>
      <c r="N42" s="149"/>
      <c r="O42" s="149"/>
      <c r="P42" s="149"/>
      <c r="Q42" s="149"/>
      <c r="R42" s="149"/>
      <c r="S42" s="399"/>
    </row>
    <row r="43" spans="1:19" ht="15.75" customHeight="1" thickBot="1">
      <c r="A43" s="386">
        <v>20443</v>
      </c>
      <c r="B43" s="387"/>
      <c r="C43" s="148" t="s">
        <v>84</v>
      </c>
      <c r="D43" s="147">
        <f>IF(ISNUMBER(D38),SUM(D38:D41),"")</f>
        <v>285</v>
      </c>
      <c r="E43" s="146">
        <f>IF(ISNUMBER(E38),SUM(E38:E41),"")</f>
        <v>124</v>
      </c>
      <c r="F43" s="145">
        <f>IF(ISNUMBER(F38),SUM(F38:F41),"")</f>
        <v>2</v>
      </c>
      <c r="G43" s="144">
        <f>IF(ISNUMBER(G38),SUM(G38:G41),"")</f>
        <v>409</v>
      </c>
      <c r="H43" s="143"/>
      <c r="I43" s="400"/>
      <c r="K43" s="386">
        <v>13410</v>
      </c>
      <c r="L43" s="387"/>
      <c r="M43" s="148" t="s">
        <v>84</v>
      </c>
      <c r="N43" s="147">
        <f>IF(ISNUMBER(N38),SUM(N38:N41),"")</f>
        <v>291</v>
      </c>
      <c r="O43" s="146">
        <f>IF(ISNUMBER(O38),SUM(O38:O41),"")</f>
        <v>112</v>
      </c>
      <c r="P43" s="145">
        <f>IF(ISNUMBER(P38),SUM(P38:P41),"")</f>
        <v>12</v>
      </c>
      <c r="Q43" s="144">
        <f>IF(ISNUMBER(Q38),SUM(Q38:Q41),"")</f>
        <v>403</v>
      </c>
      <c r="R43" s="143"/>
      <c r="S43" s="400"/>
    </row>
    <row r="44" ht="4.5" customHeight="1" thickBot="1" thickTop="1"/>
    <row r="45" spans="1:19" ht="19.5" customHeight="1" thickBot="1">
      <c r="A45" s="142"/>
      <c r="B45" s="141"/>
      <c r="C45" s="140" t="s">
        <v>83</v>
      </c>
      <c r="D45" s="139">
        <f>IF(ISNUMBER(D13),SUM(D13,D19,D25,D31,D37,D43),"")</f>
        <v>1649</v>
      </c>
      <c r="E45" s="138">
        <f>IF(ISNUMBER(E13),SUM(E13,E19,E25,E31,E37,E43),"")</f>
        <v>684</v>
      </c>
      <c r="F45" s="137">
        <f>IF(ISNUMBER(F13),SUM(F13,F19,F25,F31,F37,F43),"")</f>
        <v>52</v>
      </c>
      <c r="G45" s="136">
        <f>IF(ISNUMBER(G13),SUM(G13,G19,G25,G31,G37,G43),"")</f>
        <v>2333</v>
      </c>
      <c r="H45" s="135"/>
      <c r="I45" s="134">
        <f>IF(ISNUMBER(G45),IF(G45&gt;Q45,4,IF(G45=Q45,2,0)),"")</f>
        <v>4</v>
      </c>
      <c r="K45" s="142"/>
      <c r="L45" s="141"/>
      <c r="M45" s="140" t="s">
        <v>83</v>
      </c>
      <c r="N45" s="139">
        <f>IF(ISNUMBER(N13),SUM(N13,N19,N25,N31,N37,N43),"")</f>
        <v>1562</v>
      </c>
      <c r="O45" s="138">
        <f>IF(ISNUMBER(O13),SUM(O13,O19,O25,O31,O37,O43),"")</f>
        <v>557</v>
      </c>
      <c r="P45" s="137">
        <f>IF(ISNUMBER(P13),SUM(P13,P19,P25,P31,P37,P43),"")</f>
        <v>87</v>
      </c>
      <c r="Q45" s="136">
        <f>IF(ISNUMBER(Q13),SUM(Q13,Q19,Q25,Q31,Q37,Q43),"")</f>
        <v>2119</v>
      </c>
      <c r="R45" s="135"/>
      <c r="S45" s="134">
        <f>IF(ISNUMBER(Q45),IF(G45&lt;Q45,4,IF(G45=Q45,2,0)),"")</f>
        <v>0</v>
      </c>
    </row>
    <row r="46" ht="4.5" customHeight="1" thickBot="1"/>
    <row r="47" spans="1:19" ht="21.75" customHeight="1" thickBot="1">
      <c r="A47" s="45"/>
      <c r="B47" s="40" t="s">
        <v>81</v>
      </c>
      <c r="C47" s="403" t="s">
        <v>152</v>
      </c>
      <c r="D47" s="403"/>
      <c r="E47" s="403"/>
      <c r="G47" s="401" t="s">
        <v>79</v>
      </c>
      <c r="H47" s="402"/>
      <c r="I47" s="133">
        <f>IF(ISNUMBER(I11),SUM(I11,I17,I23,I29,I35,I41,I45),"")</f>
        <v>15</v>
      </c>
      <c r="K47" s="45"/>
      <c r="L47" s="40" t="s">
        <v>81</v>
      </c>
      <c r="M47" s="403" t="s">
        <v>151</v>
      </c>
      <c r="N47" s="403"/>
      <c r="O47" s="403"/>
      <c r="Q47" s="401" t="s">
        <v>79</v>
      </c>
      <c r="R47" s="402"/>
      <c r="S47" s="133">
        <f>IF(ISNUMBER(S11),SUM(S11,S17,S23,S29,S35,S41,S45),"")</f>
        <v>1</v>
      </c>
    </row>
    <row r="48" spans="1:19" ht="19.5" customHeight="1">
      <c r="A48" s="45"/>
      <c r="B48" s="40" t="s">
        <v>73</v>
      </c>
      <c r="C48" s="397"/>
      <c r="D48" s="397"/>
      <c r="E48" s="397"/>
      <c r="F48" s="130"/>
      <c r="G48" s="130"/>
      <c r="H48" s="130"/>
      <c r="I48" s="130"/>
      <c r="J48" s="130"/>
      <c r="K48" s="45"/>
      <c r="L48" s="40" t="s">
        <v>73</v>
      </c>
      <c r="M48" s="397"/>
      <c r="N48" s="397"/>
      <c r="O48" s="397"/>
      <c r="P48" s="132"/>
      <c r="Q48" s="131"/>
      <c r="R48" s="131"/>
      <c r="S48" s="131"/>
    </row>
    <row r="49" spans="1:19" ht="20.25" customHeight="1">
      <c r="A49" s="40" t="s">
        <v>77</v>
      </c>
      <c r="B49" s="40" t="s">
        <v>76</v>
      </c>
      <c r="C49" s="393"/>
      <c r="D49" s="393"/>
      <c r="E49" s="393"/>
      <c r="F49" s="393"/>
      <c r="G49" s="393"/>
      <c r="H49" s="393"/>
      <c r="I49" s="40"/>
      <c r="J49" s="40"/>
      <c r="K49" s="40" t="s">
        <v>74</v>
      </c>
      <c r="L49" s="394"/>
      <c r="M49" s="394"/>
      <c r="O49" s="40" t="s">
        <v>73</v>
      </c>
      <c r="P49" s="391"/>
      <c r="Q49" s="391"/>
      <c r="R49" s="391"/>
      <c r="S49" s="391"/>
    </row>
    <row r="50" spans="1:19" ht="9.75" customHeight="1">
      <c r="A50" s="40"/>
      <c r="B50" s="40"/>
      <c r="C50" s="129"/>
      <c r="D50" s="129"/>
      <c r="E50" s="129"/>
      <c r="F50" s="129"/>
      <c r="G50" s="129"/>
      <c r="H50" s="129"/>
      <c r="I50" s="40"/>
      <c r="J50" s="40"/>
      <c r="K50" s="40"/>
      <c r="L50" s="130"/>
      <c r="M50" s="130"/>
      <c r="O50" s="40"/>
      <c r="P50" s="129"/>
      <c r="Q50" s="129"/>
      <c r="R50" s="129"/>
      <c r="S50" s="129"/>
    </row>
    <row r="51" ht="30" customHeight="1">
      <c r="A51" s="128" t="s">
        <v>72</v>
      </c>
    </row>
    <row r="52" spans="2:11" ht="19.5" customHeight="1">
      <c r="B52" s="127" t="s">
        <v>71</v>
      </c>
      <c r="C52" s="434" t="s">
        <v>49</v>
      </c>
      <c r="D52" s="434"/>
      <c r="I52" s="127" t="s">
        <v>70</v>
      </c>
      <c r="J52" s="435">
        <v>20</v>
      </c>
      <c r="K52" s="435"/>
    </row>
    <row r="53" spans="2:19" ht="19.5" customHeight="1">
      <c r="B53" s="127" t="s">
        <v>69</v>
      </c>
      <c r="C53" s="436" t="s">
        <v>8</v>
      </c>
      <c r="D53" s="436"/>
      <c r="I53" s="127" t="s">
        <v>68</v>
      </c>
      <c r="J53" s="392">
        <v>3</v>
      </c>
      <c r="K53" s="392"/>
      <c r="P53" s="127" t="s">
        <v>67</v>
      </c>
      <c r="Q53" s="427"/>
      <c r="R53" s="428"/>
      <c r="S53" s="428"/>
    </row>
    <row r="54" ht="9.75" customHeight="1"/>
    <row r="55" spans="1:19" ht="15" customHeight="1">
      <c r="A55" s="408" t="s">
        <v>66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30"/>
    </row>
    <row r="56" spans="1:19" ht="90" customHeight="1">
      <c r="A56" s="431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3"/>
    </row>
    <row r="57" spans="1:19" ht="4.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ht="15" customHeight="1">
      <c r="A58" s="424" t="s">
        <v>65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6"/>
    </row>
    <row r="59" spans="1:19" ht="6.75" customHeight="1">
      <c r="A59" s="126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24"/>
    </row>
    <row r="60" spans="1:19" ht="18" customHeight="1">
      <c r="A60" s="125" t="s">
        <v>64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2" t="s">
        <v>63</v>
      </c>
      <c r="L60" s="101"/>
      <c r="M60" s="101"/>
      <c r="N60" s="101"/>
      <c r="O60" s="101"/>
      <c r="P60" s="101"/>
      <c r="Q60" s="101"/>
      <c r="R60" s="101"/>
      <c r="S60" s="124"/>
    </row>
    <row r="61" spans="1:19" ht="18" customHeight="1">
      <c r="A61" s="123"/>
      <c r="B61" s="120" t="s">
        <v>62</v>
      </c>
      <c r="C61" s="119"/>
      <c r="D61" s="121"/>
      <c r="E61" s="120" t="s">
        <v>61</v>
      </c>
      <c r="F61" s="119"/>
      <c r="G61" s="119"/>
      <c r="H61" s="119"/>
      <c r="I61" s="121"/>
      <c r="J61" s="101"/>
      <c r="K61" s="122"/>
      <c r="L61" s="120" t="s">
        <v>62</v>
      </c>
      <c r="M61" s="119"/>
      <c r="N61" s="121"/>
      <c r="O61" s="120" t="s">
        <v>61</v>
      </c>
      <c r="P61" s="119"/>
      <c r="Q61" s="119"/>
      <c r="R61" s="119"/>
      <c r="S61" s="118"/>
    </row>
    <row r="62" spans="1:19" ht="18" customHeight="1">
      <c r="A62" s="117" t="s">
        <v>150</v>
      </c>
      <c r="B62" s="113" t="s">
        <v>59</v>
      </c>
      <c r="C62" s="115"/>
      <c r="D62" s="114" t="s">
        <v>58</v>
      </c>
      <c r="E62" s="113" t="s">
        <v>59</v>
      </c>
      <c r="F62" s="112"/>
      <c r="G62" s="112"/>
      <c r="H62" s="111"/>
      <c r="I62" s="114" t="s">
        <v>58</v>
      </c>
      <c r="J62" s="101"/>
      <c r="K62" s="116" t="s">
        <v>150</v>
      </c>
      <c r="L62" s="113" t="s">
        <v>59</v>
      </c>
      <c r="M62" s="115"/>
      <c r="N62" s="114" t="s">
        <v>58</v>
      </c>
      <c r="O62" s="113" t="s">
        <v>59</v>
      </c>
      <c r="P62" s="112"/>
      <c r="Q62" s="112"/>
      <c r="R62" s="111"/>
      <c r="S62" s="110" t="s">
        <v>58</v>
      </c>
    </row>
    <row r="63" spans="1:19" ht="18" customHeight="1">
      <c r="A63" s="109"/>
      <c r="B63" s="388"/>
      <c r="C63" s="389"/>
      <c r="D63" s="107"/>
      <c r="E63" s="388"/>
      <c r="F63" s="390"/>
      <c r="G63" s="390"/>
      <c r="H63" s="389"/>
      <c r="I63" s="107"/>
      <c r="J63" s="8"/>
      <c r="K63" s="108"/>
      <c r="L63" s="388"/>
      <c r="M63" s="389"/>
      <c r="N63" s="107"/>
      <c r="O63" s="388"/>
      <c r="P63" s="390"/>
      <c r="Q63" s="390"/>
      <c r="R63" s="389"/>
      <c r="S63" s="106"/>
    </row>
    <row r="64" spans="1:19" ht="18" customHeight="1">
      <c r="A64" s="109"/>
      <c r="B64" s="388"/>
      <c r="C64" s="389"/>
      <c r="D64" s="107"/>
      <c r="E64" s="388"/>
      <c r="F64" s="390"/>
      <c r="G64" s="390"/>
      <c r="H64" s="389"/>
      <c r="I64" s="107"/>
      <c r="J64" s="8"/>
      <c r="K64" s="108"/>
      <c r="L64" s="388"/>
      <c r="M64" s="389"/>
      <c r="N64" s="107"/>
      <c r="O64" s="388"/>
      <c r="P64" s="390"/>
      <c r="Q64" s="390"/>
      <c r="R64" s="389"/>
      <c r="S64" s="106"/>
    </row>
    <row r="65" spans="1:19" ht="11.25" customHeight="1">
      <c r="A65" s="10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3"/>
    </row>
    <row r="66" spans="1:19" ht="3.75" customHeight="1">
      <c r="A66" s="102"/>
      <c r="B66" s="101"/>
      <c r="C66" s="101"/>
      <c r="D66" s="101"/>
      <c r="E66" s="101"/>
      <c r="F66" s="101"/>
      <c r="G66" s="101"/>
      <c r="H66" s="101"/>
      <c r="I66" s="101"/>
      <c r="J66" s="101"/>
      <c r="K66" s="102"/>
      <c r="L66" s="101"/>
      <c r="M66" s="101"/>
      <c r="N66" s="101"/>
      <c r="O66" s="101"/>
      <c r="P66" s="101"/>
      <c r="Q66" s="101"/>
      <c r="R66" s="101"/>
      <c r="S66" s="101"/>
    </row>
    <row r="67" spans="1:19" ht="19.5" customHeight="1">
      <c r="A67" s="439" t="s">
        <v>57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1"/>
    </row>
    <row r="68" spans="1:19" ht="90" customHeight="1">
      <c r="A68" s="442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4"/>
    </row>
    <row r="69" spans="1:19" ht="4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 ht="15" customHeight="1">
      <c r="A70" s="445" t="s">
        <v>56</v>
      </c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7"/>
    </row>
    <row r="71" spans="1:19" ht="90" customHeight="1">
      <c r="A71" s="431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3"/>
    </row>
    <row r="72" spans="1:8" ht="30" customHeight="1">
      <c r="A72" s="437" t="s">
        <v>55</v>
      </c>
      <c r="B72" s="437"/>
      <c r="C72" s="438"/>
      <c r="D72" s="438"/>
      <c r="E72" s="438"/>
      <c r="F72" s="438"/>
      <c r="G72" s="438"/>
      <c r="H72" s="438"/>
    </row>
    <row r="73" spans="11:16" ht="12.75">
      <c r="K73" s="97" t="s">
        <v>29</v>
      </c>
      <c r="L73" s="99" t="s">
        <v>149</v>
      </c>
      <c r="M73" s="100"/>
      <c r="N73" s="100"/>
      <c r="O73" s="99" t="s">
        <v>148</v>
      </c>
      <c r="P73" s="98"/>
    </row>
    <row r="74" spans="11:16" ht="12.75">
      <c r="K74" s="97" t="s">
        <v>52</v>
      </c>
      <c r="L74" s="99" t="s">
        <v>147</v>
      </c>
      <c r="M74" s="100"/>
      <c r="N74" s="100"/>
      <c r="O74" s="99" t="s">
        <v>146</v>
      </c>
      <c r="P74" s="98"/>
    </row>
    <row r="75" spans="11:16" ht="12.75">
      <c r="K75" s="97" t="s">
        <v>49</v>
      </c>
      <c r="L75" s="99" t="s">
        <v>145</v>
      </c>
      <c r="M75" s="100"/>
      <c r="N75" s="100"/>
      <c r="O75" s="99" t="s">
        <v>144</v>
      </c>
      <c r="P75" s="98"/>
    </row>
    <row r="76" spans="11:16" ht="12.75">
      <c r="K76" s="97" t="s">
        <v>46</v>
      </c>
      <c r="L76" s="99" t="s">
        <v>143</v>
      </c>
      <c r="M76" s="100"/>
      <c r="N76" s="100"/>
      <c r="O76" s="99" t="s">
        <v>142</v>
      </c>
      <c r="P76" s="98"/>
    </row>
    <row r="77" spans="11:16" ht="12.75">
      <c r="K77" s="97" t="s">
        <v>43</v>
      </c>
      <c r="L77" s="99" t="s">
        <v>141</v>
      </c>
      <c r="M77" s="100"/>
      <c r="N77" s="100"/>
      <c r="O77" s="99" t="s">
        <v>140</v>
      </c>
      <c r="P77" s="98"/>
    </row>
    <row r="78" spans="11:16" ht="12.75">
      <c r="K78" s="97" t="s">
        <v>40</v>
      </c>
      <c r="L78" s="99" t="s">
        <v>139</v>
      </c>
      <c r="M78" s="100"/>
      <c r="N78" s="100"/>
      <c r="O78" s="99" t="s">
        <v>27</v>
      </c>
      <c r="P78" s="98"/>
    </row>
    <row r="79" spans="11:16" ht="12.75">
      <c r="K79" s="97" t="s">
        <v>37</v>
      </c>
      <c r="L79" s="99" t="s">
        <v>138</v>
      </c>
      <c r="M79" s="100"/>
      <c r="N79" s="100"/>
      <c r="O79" s="99" t="s">
        <v>137</v>
      </c>
      <c r="P79" s="98"/>
    </row>
    <row r="80" spans="11:16" ht="12.75">
      <c r="K80" s="97" t="s">
        <v>35</v>
      </c>
      <c r="L80" s="99" t="s">
        <v>136</v>
      </c>
      <c r="M80" s="100"/>
      <c r="N80" s="100"/>
      <c r="O80" s="99" t="s">
        <v>135</v>
      </c>
      <c r="P80" s="98"/>
    </row>
    <row r="81" spans="11:16" ht="12.75">
      <c r="K81" s="97" t="s">
        <v>32</v>
      </c>
      <c r="L81" s="99" t="s">
        <v>134</v>
      </c>
      <c r="M81" s="100"/>
      <c r="N81" s="100"/>
      <c r="O81" s="99" t="s">
        <v>15</v>
      </c>
      <c r="P81" s="98"/>
    </row>
    <row r="82" spans="11:16" ht="12.75">
      <c r="K82" s="97" t="s">
        <v>20</v>
      </c>
      <c r="L82" s="99" t="s">
        <v>133</v>
      </c>
      <c r="M82" s="100"/>
      <c r="N82" s="100"/>
      <c r="O82" s="99" t="s">
        <v>132</v>
      </c>
      <c r="P82" s="98"/>
    </row>
    <row r="83" spans="11:16" ht="12.75">
      <c r="K83" s="97" t="s">
        <v>26</v>
      </c>
      <c r="L83" s="99" t="s">
        <v>131</v>
      </c>
      <c r="M83" s="100"/>
      <c r="N83" s="100"/>
      <c r="O83" s="99" t="s">
        <v>50</v>
      </c>
      <c r="P83" s="98"/>
    </row>
    <row r="84" spans="11:16" ht="12.75">
      <c r="K84" s="97" t="s">
        <v>23</v>
      </c>
      <c r="L84" s="99" t="s">
        <v>130</v>
      </c>
      <c r="M84" s="100"/>
      <c r="N84" s="100"/>
      <c r="O84" s="99" t="s">
        <v>38</v>
      </c>
      <c r="P84" s="98"/>
    </row>
    <row r="85" spans="11:16" ht="12.75">
      <c r="K85" s="97" t="s">
        <v>129</v>
      </c>
      <c r="L85" s="99" t="s">
        <v>128</v>
      </c>
      <c r="M85" s="100"/>
      <c r="N85" s="100"/>
      <c r="O85" s="99" t="s">
        <v>127</v>
      </c>
      <c r="P85" s="98"/>
    </row>
    <row r="86" spans="11:16" ht="12.75">
      <c r="K86" s="97" t="s">
        <v>17</v>
      </c>
      <c r="L86" s="99" t="s">
        <v>126</v>
      </c>
      <c r="M86" s="100"/>
      <c r="N86" s="100"/>
      <c r="O86" s="99" t="s">
        <v>125</v>
      </c>
      <c r="P86" s="98"/>
    </row>
    <row r="87" spans="11:16" ht="12.75">
      <c r="K87" s="97" t="s">
        <v>14</v>
      </c>
      <c r="L87" s="99"/>
      <c r="M87" s="100"/>
      <c r="N87" s="100"/>
      <c r="O87" s="99" t="s">
        <v>33</v>
      </c>
      <c r="P87" s="98"/>
    </row>
    <row r="88" spans="11:16" ht="12.75">
      <c r="K88" s="97" t="s">
        <v>11</v>
      </c>
      <c r="L88" s="99"/>
      <c r="M88" s="100"/>
      <c r="N88" s="100"/>
      <c r="O88" s="99" t="s">
        <v>124</v>
      </c>
      <c r="P88" s="98"/>
    </row>
    <row r="89" spans="11:16" ht="12.75">
      <c r="K89" s="97" t="s">
        <v>8</v>
      </c>
      <c r="L89" s="96"/>
      <c r="M89" s="96"/>
      <c r="N89" s="96"/>
      <c r="O89" s="99" t="s">
        <v>47</v>
      </c>
      <c r="P89" s="98"/>
    </row>
    <row r="90" spans="11:16" ht="12.75">
      <c r="K90" s="97" t="s">
        <v>7</v>
      </c>
      <c r="L90" s="96"/>
      <c r="M90" s="96"/>
      <c r="N90" s="96"/>
      <c r="O90" s="99" t="s">
        <v>123</v>
      </c>
      <c r="P90" s="98"/>
    </row>
    <row r="91" spans="11:16" ht="12.75">
      <c r="K91" s="97" t="s">
        <v>6</v>
      </c>
      <c r="L91" s="96"/>
      <c r="M91" s="96"/>
      <c r="N91" s="96"/>
      <c r="O91" s="99" t="s">
        <v>44</v>
      </c>
      <c r="P91" s="98"/>
    </row>
    <row r="92" spans="11:16" ht="12.75">
      <c r="K92" s="97" t="s">
        <v>5</v>
      </c>
      <c r="L92" s="96"/>
      <c r="M92" s="96"/>
      <c r="N92" s="96"/>
      <c r="O92" s="99" t="s">
        <v>12</v>
      </c>
      <c r="P92" s="98"/>
    </row>
    <row r="93" spans="11:16" ht="12.75">
      <c r="K93" s="97" t="s">
        <v>4</v>
      </c>
      <c r="L93" s="96"/>
      <c r="M93" s="96"/>
      <c r="N93" s="96"/>
      <c r="O93" s="99" t="s">
        <v>122</v>
      </c>
      <c r="P93" s="98"/>
    </row>
    <row r="94" spans="11:16" ht="12.75">
      <c r="K94" s="97" t="s">
        <v>3</v>
      </c>
      <c r="L94" s="96"/>
      <c r="M94" s="96"/>
      <c r="N94" s="96"/>
      <c r="O94" s="96"/>
      <c r="P94" s="96"/>
    </row>
    <row r="95" spans="11:16" ht="12.75">
      <c r="K95" s="97" t="s">
        <v>2</v>
      </c>
      <c r="L95" s="96"/>
      <c r="M95" s="96"/>
      <c r="N95" s="96"/>
      <c r="O95" s="96"/>
      <c r="P95" s="96"/>
    </row>
    <row r="96" spans="11:16" ht="12.75">
      <c r="K96" s="97" t="s">
        <v>1</v>
      </c>
      <c r="L96" s="96"/>
      <c r="M96" s="96"/>
      <c r="N96" s="96"/>
      <c r="O96" s="96"/>
      <c r="P96" s="96"/>
    </row>
    <row r="97" spans="11:16" ht="12.75">
      <c r="K97" s="97" t="s">
        <v>0</v>
      </c>
      <c r="L97" s="96"/>
      <c r="M97" s="96"/>
      <c r="N97" s="96"/>
      <c r="O97" s="96"/>
      <c r="P97" s="9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72:B72"/>
    <mergeCell ref="C72:H72"/>
    <mergeCell ref="A67:S67"/>
    <mergeCell ref="A68:S68"/>
    <mergeCell ref="A70:S70"/>
    <mergeCell ref="A71:S71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K16:L17"/>
    <mergeCell ref="K19:L19"/>
    <mergeCell ref="N5:Q5"/>
    <mergeCell ref="K13:L13"/>
    <mergeCell ref="K14:L15"/>
    <mergeCell ref="K5:L5"/>
    <mergeCell ref="K6:L6"/>
    <mergeCell ref="K8:L9"/>
    <mergeCell ref="K10:L11"/>
    <mergeCell ref="M5:M6"/>
    <mergeCell ref="K22:L23"/>
    <mergeCell ref="S41:S43"/>
    <mergeCell ref="S29:S31"/>
    <mergeCell ref="K38:L39"/>
    <mergeCell ref="K43:L43"/>
    <mergeCell ref="K40:L41"/>
    <mergeCell ref="K25:L25"/>
    <mergeCell ref="L1:N1"/>
    <mergeCell ref="O1:P1"/>
    <mergeCell ref="Q1:S1"/>
    <mergeCell ref="B3:I3"/>
    <mergeCell ref="B1:C2"/>
    <mergeCell ref="D1:I1"/>
    <mergeCell ref="L3:S3"/>
    <mergeCell ref="C5:C6"/>
    <mergeCell ref="A6:B6"/>
    <mergeCell ref="A10:B11"/>
    <mergeCell ref="A5:B5"/>
    <mergeCell ref="A8:B9"/>
    <mergeCell ref="I11:I13"/>
    <mergeCell ref="A13:B13"/>
    <mergeCell ref="D5:G5"/>
    <mergeCell ref="A38:B39"/>
    <mergeCell ref="A37:B37"/>
    <mergeCell ref="I17:I19"/>
    <mergeCell ref="I23:I25"/>
    <mergeCell ref="G47:H47"/>
    <mergeCell ref="C47:E47"/>
    <mergeCell ref="I35:I37"/>
    <mergeCell ref="A34:B35"/>
    <mergeCell ref="A32:B33"/>
    <mergeCell ref="A31:B31"/>
    <mergeCell ref="C49:H49"/>
    <mergeCell ref="L49:M49"/>
    <mergeCell ref="A14:B15"/>
    <mergeCell ref="A16:B17"/>
    <mergeCell ref="C48:E48"/>
    <mergeCell ref="K28:L29"/>
    <mergeCell ref="I29:I31"/>
    <mergeCell ref="I41:I43"/>
    <mergeCell ref="A43:B43"/>
    <mergeCell ref="A40:B41"/>
    <mergeCell ref="B64:C64"/>
    <mergeCell ref="E64:H64"/>
    <mergeCell ref="L64:M64"/>
    <mergeCell ref="O64:R64"/>
    <mergeCell ref="P49:S49"/>
    <mergeCell ref="B63:C63"/>
    <mergeCell ref="E63:H63"/>
    <mergeCell ref="L63:M63"/>
    <mergeCell ref="O63:R63"/>
    <mergeCell ref="J53:K53"/>
    <mergeCell ref="A22:B23"/>
    <mergeCell ref="A28:B29"/>
    <mergeCell ref="A26:B27"/>
    <mergeCell ref="A20:B21"/>
    <mergeCell ref="A19:B19"/>
    <mergeCell ref="A25:B25"/>
  </mergeCells>
  <conditionalFormatting sqref="A8:B9">
    <cfRule type="containsErrors" priority="24" dxfId="120" stopIfTrue="1">
      <formula>ISERROR(A8)</formula>
    </cfRule>
  </conditionalFormatting>
  <conditionalFormatting sqref="A10:B11">
    <cfRule type="containsErrors" priority="23" dxfId="120" stopIfTrue="1">
      <formula>ISERROR(A10)</formula>
    </cfRule>
  </conditionalFormatting>
  <conditionalFormatting sqref="A14:B15">
    <cfRule type="containsErrors" priority="22" dxfId="120" stopIfTrue="1">
      <formula>ISERROR(A14)</formula>
    </cfRule>
  </conditionalFormatting>
  <conditionalFormatting sqref="A16:B17">
    <cfRule type="containsErrors" priority="21" dxfId="120" stopIfTrue="1">
      <formula>ISERROR(A16)</formula>
    </cfRule>
  </conditionalFormatting>
  <conditionalFormatting sqref="A20:B21">
    <cfRule type="containsErrors" priority="20" dxfId="120" stopIfTrue="1">
      <formula>ISERROR(A20)</formula>
    </cfRule>
  </conditionalFormatting>
  <conditionalFormatting sqref="A22:B23">
    <cfRule type="containsErrors" priority="19" dxfId="120" stopIfTrue="1">
      <formula>ISERROR(A22)</formula>
    </cfRule>
  </conditionalFormatting>
  <conditionalFormatting sqref="A26:B27">
    <cfRule type="containsErrors" priority="18" dxfId="120" stopIfTrue="1">
      <formula>ISERROR(A26)</formula>
    </cfRule>
  </conditionalFormatting>
  <conditionalFormatting sqref="A28:B29">
    <cfRule type="containsErrors" priority="17" dxfId="120" stopIfTrue="1">
      <formula>ISERROR(A28)</formula>
    </cfRule>
  </conditionalFormatting>
  <conditionalFormatting sqref="A32:B33">
    <cfRule type="containsErrors" priority="16" dxfId="120" stopIfTrue="1">
      <formula>ISERROR(A32)</formula>
    </cfRule>
  </conditionalFormatting>
  <conditionalFormatting sqref="A34:B35">
    <cfRule type="containsErrors" priority="15" dxfId="120" stopIfTrue="1">
      <formula>ISERROR(A34)</formula>
    </cfRule>
  </conditionalFormatting>
  <conditionalFormatting sqref="A38:B39">
    <cfRule type="containsErrors" priority="14" dxfId="120" stopIfTrue="1">
      <formula>ISERROR(A38)</formula>
    </cfRule>
  </conditionalFormatting>
  <conditionalFormatting sqref="A40:B41">
    <cfRule type="containsErrors" priority="13" dxfId="120" stopIfTrue="1">
      <formula>ISERROR(A40)</formula>
    </cfRule>
  </conditionalFormatting>
  <conditionalFormatting sqref="K8:L9">
    <cfRule type="containsErrors" priority="12" dxfId="120" stopIfTrue="1">
      <formula>ISERROR(K8)</formula>
    </cfRule>
  </conditionalFormatting>
  <conditionalFormatting sqref="K10:L11">
    <cfRule type="containsErrors" priority="11" dxfId="120" stopIfTrue="1">
      <formula>ISERROR(K10)</formula>
    </cfRule>
  </conditionalFormatting>
  <conditionalFormatting sqref="K14:L15">
    <cfRule type="containsErrors" priority="10" dxfId="120" stopIfTrue="1">
      <formula>ISERROR(K14)</formula>
    </cfRule>
  </conditionalFormatting>
  <conditionalFormatting sqref="K16:L17">
    <cfRule type="containsErrors" priority="9" dxfId="120" stopIfTrue="1">
      <formula>ISERROR(K16)</formula>
    </cfRule>
  </conditionalFormatting>
  <conditionalFormatting sqref="K20:L21">
    <cfRule type="containsErrors" priority="8" dxfId="120" stopIfTrue="1">
      <formula>ISERROR(K20)</formula>
    </cfRule>
  </conditionalFormatting>
  <conditionalFormatting sqref="K22:L23">
    <cfRule type="containsErrors" priority="7" dxfId="120" stopIfTrue="1">
      <formula>ISERROR(K22)</formula>
    </cfRule>
  </conditionalFormatting>
  <conditionalFormatting sqref="K26:L27">
    <cfRule type="containsErrors" priority="6" dxfId="120" stopIfTrue="1">
      <formula>ISERROR(K26)</formula>
    </cfRule>
  </conditionalFormatting>
  <conditionalFormatting sqref="K28:L29">
    <cfRule type="containsErrors" priority="5" dxfId="120" stopIfTrue="1">
      <formula>ISERROR(K28)</formula>
    </cfRule>
  </conditionalFormatting>
  <conditionalFormatting sqref="K32:L33">
    <cfRule type="containsErrors" priority="4" dxfId="120" stopIfTrue="1">
      <formula>ISERROR(K32)</formula>
    </cfRule>
  </conditionalFormatting>
  <conditionalFormatting sqref="K34:L35">
    <cfRule type="containsErrors" priority="3" dxfId="120" stopIfTrue="1">
      <formula>ISERROR(K34)</formula>
    </cfRule>
  </conditionalFormatting>
  <conditionalFormatting sqref="K38:L39">
    <cfRule type="containsErrors" priority="2" dxfId="120" stopIfTrue="1">
      <formula>ISERROR(K38)</formula>
    </cfRule>
  </conditionalFormatting>
  <conditionalFormatting sqref="K40:L41">
    <cfRule type="containsErrors" priority="1" dxfId="120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A20" sqref="A20:B21"/>
    </sheetView>
  </sheetViews>
  <sheetFormatPr defaultColWidth="9.140625" defaultRowHeight="15" zeroHeight="1"/>
  <cols>
    <col min="1" max="1" width="10.7109375" style="41" customWidth="1"/>
    <col min="2" max="2" width="15.7109375" style="41" customWidth="1"/>
    <col min="3" max="3" width="5.7109375" style="41" customWidth="1"/>
    <col min="4" max="5" width="6.7109375" style="41" customWidth="1"/>
    <col min="6" max="6" width="4.7109375" style="41" customWidth="1"/>
    <col min="7" max="7" width="6.7109375" style="41" customWidth="1"/>
    <col min="8" max="8" width="5.7109375" style="41" customWidth="1"/>
    <col min="9" max="9" width="6.7109375" style="41" customWidth="1"/>
    <col min="10" max="10" width="1.7109375" style="41" customWidth="1"/>
    <col min="11" max="11" width="10.7109375" style="41" customWidth="1"/>
    <col min="12" max="12" width="15.7109375" style="41" customWidth="1"/>
    <col min="13" max="13" width="5.7109375" style="41" customWidth="1"/>
    <col min="14" max="15" width="6.7109375" style="41" customWidth="1"/>
    <col min="16" max="16" width="4.7109375" style="41" customWidth="1"/>
    <col min="17" max="17" width="6.7109375" style="41" customWidth="1"/>
    <col min="18" max="18" width="5.7109375" style="41" customWidth="1"/>
    <col min="19" max="19" width="6.7109375" style="41" customWidth="1"/>
    <col min="20" max="20" width="1.57421875" style="41" customWidth="1"/>
    <col min="21" max="21" width="0" style="95" hidden="1" customWidth="1"/>
    <col min="22" max="254" width="0" style="41" hidden="1" customWidth="1"/>
    <col min="255" max="255" width="5.28125" style="41" customWidth="1"/>
    <col min="256" max="16384" width="9.140625" style="41" customWidth="1"/>
  </cols>
  <sheetData>
    <row r="1" spans="2:19" ht="40.5" customHeight="1">
      <c r="B1" s="421" t="s">
        <v>121</v>
      </c>
      <c r="C1" s="421"/>
      <c r="D1" s="423" t="s">
        <v>120</v>
      </c>
      <c r="E1" s="423"/>
      <c r="F1" s="423"/>
      <c r="G1" s="423"/>
      <c r="H1" s="423"/>
      <c r="I1" s="423"/>
      <c r="K1" s="182" t="s">
        <v>119</v>
      </c>
      <c r="L1" s="415" t="s">
        <v>135</v>
      </c>
      <c r="M1" s="415"/>
      <c r="N1" s="415"/>
      <c r="O1" s="416" t="s">
        <v>118</v>
      </c>
      <c r="P1" s="416"/>
      <c r="Q1" s="417">
        <v>42297</v>
      </c>
      <c r="R1" s="417"/>
      <c r="S1" s="417"/>
    </row>
    <row r="2" spans="2:3" ht="9.75" customHeight="1" thickBot="1">
      <c r="B2" s="422"/>
      <c r="C2" s="422"/>
    </row>
    <row r="3" spans="1:19" ht="19.5" customHeight="1" thickBot="1">
      <c r="A3" s="181" t="s">
        <v>64</v>
      </c>
      <c r="B3" s="418" t="s">
        <v>134</v>
      </c>
      <c r="C3" s="419"/>
      <c r="D3" s="419"/>
      <c r="E3" s="419"/>
      <c r="F3" s="419"/>
      <c r="G3" s="419"/>
      <c r="H3" s="419"/>
      <c r="I3" s="420"/>
      <c r="K3" s="181" t="s">
        <v>63</v>
      </c>
      <c r="L3" s="418" t="s">
        <v>139</v>
      </c>
      <c r="M3" s="419"/>
      <c r="N3" s="419"/>
      <c r="O3" s="419"/>
      <c r="P3" s="419"/>
      <c r="Q3" s="419"/>
      <c r="R3" s="419"/>
      <c r="S3" s="420"/>
    </row>
    <row r="4" ht="4.5" customHeight="1"/>
    <row r="5" spans="1:19" ht="12.75" customHeight="1">
      <c r="A5" s="408" t="s">
        <v>114</v>
      </c>
      <c r="B5" s="409"/>
      <c r="C5" s="404" t="s">
        <v>113</v>
      </c>
      <c r="D5" s="412" t="s">
        <v>112</v>
      </c>
      <c r="E5" s="413"/>
      <c r="F5" s="413"/>
      <c r="G5" s="414"/>
      <c r="H5" s="180"/>
      <c r="I5" s="179" t="s">
        <v>111</v>
      </c>
      <c r="K5" s="408" t="s">
        <v>114</v>
      </c>
      <c r="L5" s="409"/>
      <c r="M5" s="404" t="s">
        <v>113</v>
      </c>
      <c r="N5" s="412" t="s">
        <v>112</v>
      </c>
      <c r="O5" s="413"/>
      <c r="P5" s="413"/>
      <c r="Q5" s="414"/>
      <c r="R5" s="180"/>
      <c r="S5" s="179" t="s">
        <v>111</v>
      </c>
    </row>
    <row r="6" spans="1:19" ht="12.75" customHeight="1">
      <c r="A6" s="406" t="s">
        <v>110</v>
      </c>
      <c r="B6" s="407"/>
      <c r="C6" s="405"/>
      <c r="D6" s="178" t="s">
        <v>109</v>
      </c>
      <c r="E6" s="177" t="s">
        <v>108</v>
      </c>
      <c r="F6" s="177" t="s">
        <v>107</v>
      </c>
      <c r="G6" s="176" t="s">
        <v>84</v>
      </c>
      <c r="H6" s="175"/>
      <c r="I6" s="174" t="s">
        <v>106</v>
      </c>
      <c r="K6" s="406" t="s">
        <v>110</v>
      </c>
      <c r="L6" s="407"/>
      <c r="M6" s="405"/>
      <c r="N6" s="178" t="s">
        <v>109</v>
      </c>
      <c r="O6" s="177" t="s">
        <v>108</v>
      </c>
      <c r="P6" s="177" t="s">
        <v>107</v>
      </c>
      <c r="Q6" s="176" t="s">
        <v>84</v>
      </c>
      <c r="R6" s="175"/>
      <c r="S6" s="174" t="s">
        <v>106</v>
      </c>
    </row>
    <row r="7" spans="1:12" ht="4.5" customHeight="1">
      <c r="A7" s="131"/>
      <c r="B7" s="131"/>
      <c r="K7" s="131"/>
      <c r="L7" s="131"/>
    </row>
    <row r="8" spans="1:19" ht="12.75" customHeight="1">
      <c r="A8" s="378" t="s">
        <v>176</v>
      </c>
      <c r="B8" s="410"/>
      <c r="C8" s="173">
        <v>1</v>
      </c>
      <c r="D8" s="172">
        <v>135</v>
      </c>
      <c r="E8" s="171">
        <v>52</v>
      </c>
      <c r="F8" s="171">
        <v>4</v>
      </c>
      <c r="G8" s="170">
        <f>IF(ISBLANK(D8),"",D8+E8)</f>
        <v>187</v>
      </c>
      <c r="H8" s="149"/>
      <c r="I8" s="160"/>
      <c r="K8" s="378" t="s">
        <v>175</v>
      </c>
      <c r="L8" s="410"/>
      <c r="M8" s="173">
        <v>2</v>
      </c>
      <c r="N8" s="172">
        <v>142</v>
      </c>
      <c r="O8" s="171">
        <v>53</v>
      </c>
      <c r="P8" s="171">
        <v>5</v>
      </c>
      <c r="Q8" s="170">
        <f>IF(ISBLANK(N8),"",N8+O8)</f>
        <v>195</v>
      </c>
      <c r="R8" s="149"/>
      <c r="S8" s="160"/>
    </row>
    <row r="9" spans="1:19" ht="12.75" customHeight="1">
      <c r="A9" s="380"/>
      <c r="B9" s="411"/>
      <c r="C9" s="164">
        <v>2</v>
      </c>
      <c r="D9" s="163">
        <v>138</v>
      </c>
      <c r="E9" s="162">
        <v>43</v>
      </c>
      <c r="F9" s="162">
        <v>10</v>
      </c>
      <c r="G9" s="161">
        <f>IF(ISBLANK(D9),"",D9+E9)</f>
        <v>181</v>
      </c>
      <c r="H9" s="149"/>
      <c r="I9" s="160"/>
      <c r="K9" s="380"/>
      <c r="L9" s="411"/>
      <c r="M9" s="164">
        <v>1</v>
      </c>
      <c r="N9" s="163">
        <v>139</v>
      </c>
      <c r="O9" s="162">
        <v>71</v>
      </c>
      <c r="P9" s="162">
        <v>3</v>
      </c>
      <c r="Q9" s="161">
        <f>IF(ISBLANK(N9),"",N9+O9)</f>
        <v>210</v>
      </c>
      <c r="R9" s="149"/>
      <c r="S9" s="160"/>
    </row>
    <row r="10" spans="1:19" ht="9.75" customHeight="1">
      <c r="A10" s="378" t="s">
        <v>171</v>
      </c>
      <c r="B10" s="379"/>
      <c r="C10" s="159"/>
      <c r="D10" s="158"/>
      <c r="E10" s="158"/>
      <c r="F10" s="158"/>
      <c r="G10" s="157">
        <f>IF(ISBLANK(D10),"",D10+E10)</f>
      </c>
      <c r="H10" s="149"/>
      <c r="I10" s="156"/>
      <c r="K10" s="378" t="s">
        <v>174</v>
      </c>
      <c r="L10" s="379"/>
      <c r="M10" s="159"/>
      <c r="N10" s="158"/>
      <c r="O10" s="158"/>
      <c r="P10" s="158"/>
      <c r="Q10" s="157">
        <f>IF(ISBLANK(N10),"",N10+O10)</f>
      </c>
      <c r="R10" s="149"/>
      <c r="S10" s="156"/>
    </row>
    <row r="11" spans="1:19" ht="9.75" customHeight="1" thickBot="1">
      <c r="A11" s="380"/>
      <c r="B11" s="381"/>
      <c r="C11" s="155"/>
      <c r="D11" s="154"/>
      <c r="E11" s="154"/>
      <c r="F11" s="154"/>
      <c r="G11" s="169">
        <f>IF(ISBLANK(D11),"",D11+E11)</f>
      </c>
      <c r="H11" s="149"/>
      <c r="I11" s="398">
        <f>IF(ISNUMBER(G13),IF(G13&gt;Q13,2,IF(G13=Q13,1,0)),"")</f>
        <v>0</v>
      </c>
      <c r="K11" s="380"/>
      <c r="L11" s="381"/>
      <c r="M11" s="155"/>
      <c r="N11" s="154"/>
      <c r="O11" s="154"/>
      <c r="P11" s="154"/>
      <c r="Q11" s="169">
        <f>IF(ISBLANK(N11),"",N11+O11)</f>
      </c>
      <c r="R11" s="149"/>
      <c r="S11" s="398">
        <f>IF(ISNUMBER(Q13),IF(G13&lt;Q13,2,IF(G13=Q13,1,0)),"")</f>
        <v>2</v>
      </c>
    </row>
    <row r="12" spans="1:19" ht="9.75" customHeight="1" hidden="1" thickBot="1">
      <c r="A12" s="152" t="s">
        <v>153</v>
      </c>
      <c r="B12" s="151"/>
      <c r="C12" s="150"/>
      <c r="D12" s="149"/>
      <c r="E12" s="149"/>
      <c r="F12" s="149"/>
      <c r="G12" s="149"/>
      <c r="H12" s="149"/>
      <c r="I12" s="399"/>
      <c r="K12" s="152" t="s">
        <v>153</v>
      </c>
      <c r="L12" s="151"/>
      <c r="M12" s="150"/>
      <c r="N12" s="149"/>
      <c r="O12" s="149"/>
      <c r="P12" s="149"/>
      <c r="Q12" s="149"/>
      <c r="R12" s="149"/>
      <c r="S12" s="399"/>
    </row>
    <row r="13" spans="1:19" ht="15.75" customHeight="1" thickBot="1">
      <c r="A13" s="448">
        <v>9868</v>
      </c>
      <c r="B13" s="449"/>
      <c r="C13" s="148" t="s">
        <v>84</v>
      </c>
      <c r="D13" s="147">
        <f>IF(ISNUMBER(D8),SUM(D8:D11),"")</f>
        <v>273</v>
      </c>
      <c r="E13" s="146">
        <f>IF(ISNUMBER(E8),SUM(E8:E11),"")</f>
        <v>95</v>
      </c>
      <c r="F13" s="145">
        <f>IF(ISNUMBER(F8),SUM(F8:F11),"")</f>
        <v>14</v>
      </c>
      <c r="G13" s="144">
        <f>IF(ISNUMBER(G8),SUM(G8:G11),"")</f>
        <v>368</v>
      </c>
      <c r="H13" s="143"/>
      <c r="I13" s="400"/>
      <c r="K13" s="448">
        <v>1163</v>
      </c>
      <c r="L13" s="449"/>
      <c r="M13" s="148" t="s">
        <v>84</v>
      </c>
      <c r="N13" s="147">
        <f>IF(ISNUMBER(N8),SUM(N8:N11),"")</f>
        <v>281</v>
      </c>
      <c r="O13" s="146">
        <f>IF(ISNUMBER(O8),SUM(O8:O11),"")</f>
        <v>124</v>
      </c>
      <c r="P13" s="145">
        <f>IF(ISNUMBER(P8),SUM(P8:P11),"")</f>
        <v>8</v>
      </c>
      <c r="Q13" s="144">
        <f>IF(ISNUMBER(Q8),SUM(Q8:Q11),"")</f>
        <v>405</v>
      </c>
      <c r="R13" s="143"/>
      <c r="S13" s="400"/>
    </row>
    <row r="14" spans="1:19" ht="12.75" customHeight="1" thickTop="1">
      <c r="A14" s="395" t="s">
        <v>173</v>
      </c>
      <c r="B14" s="396"/>
      <c r="C14" s="168">
        <v>1</v>
      </c>
      <c r="D14" s="167">
        <v>146</v>
      </c>
      <c r="E14" s="166">
        <v>58</v>
      </c>
      <c r="F14" s="166">
        <v>7</v>
      </c>
      <c r="G14" s="165">
        <f>IF(ISBLANK(D14),"",D14+E14)</f>
        <v>204</v>
      </c>
      <c r="H14" s="149"/>
      <c r="I14" s="160"/>
      <c r="K14" s="395" t="s">
        <v>172</v>
      </c>
      <c r="L14" s="396"/>
      <c r="M14" s="168">
        <v>2</v>
      </c>
      <c r="N14" s="167">
        <v>133</v>
      </c>
      <c r="O14" s="166">
        <v>67</v>
      </c>
      <c r="P14" s="166">
        <v>4</v>
      </c>
      <c r="Q14" s="165">
        <f>IF(ISBLANK(N14),"",N14+O14)</f>
        <v>200</v>
      </c>
      <c r="R14" s="149"/>
      <c r="S14" s="160"/>
    </row>
    <row r="15" spans="1:19" ht="12.75" customHeight="1">
      <c r="A15" s="380"/>
      <c r="B15" s="381"/>
      <c r="C15" s="164">
        <v>2</v>
      </c>
      <c r="D15" s="163">
        <v>125</v>
      </c>
      <c r="E15" s="162">
        <v>68</v>
      </c>
      <c r="F15" s="162">
        <v>6</v>
      </c>
      <c r="G15" s="161">
        <f>IF(ISBLANK(D15),"",D15+E15)</f>
        <v>193</v>
      </c>
      <c r="H15" s="149"/>
      <c r="I15" s="160"/>
      <c r="K15" s="380"/>
      <c r="L15" s="381"/>
      <c r="M15" s="164">
        <v>1</v>
      </c>
      <c r="N15" s="163">
        <v>142</v>
      </c>
      <c r="O15" s="162">
        <v>52</v>
      </c>
      <c r="P15" s="162">
        <v>4</v>
      </c>
      <c r="Q15" s="161">
        <f>IF(ISBLANK(N15),"",N15+O15)</f>
        <v>194</v>
      </c>
      <c r="R15" s="149"/>
      <c r="S15" s="160"/>
    </row>
    <row r="16" spans="1:19" ht="9.75" customHeight="1">
      <c r="A16" s="378" t="s">
        <v>171</v>
      </c>
      <c r="B16" s="379"/>
      <c r="C16" s="159"/>
      <c r="D16" s="158"/>
      <c r="E16" s="158"/>
      <c r="F16" s="158"/>
      <c r="G16" s="157">
        <f>IF(ISBLANK(D16),"",D16+E16)</f>
      </c>
      <c r="H16" s="149"/>
      <c r="I16" s="156"/>
      <c r="K16" s="378" t="s">
        <v>170</v>
      </c>
      <c r="L16" s="379"/>
      <c r="M16" s="159"/>
      <c r="N16" s="158"/>
      <c r="O16" s="158"/>
      <c r="P16" s="158"/>
      <c r="Q16" s="157">
        <f>IF(ISBLANK(N16),"",N16+O16)</f>
      </c>
      <c r="R16" s="149"/>
      <c r="S16" s="156"/>
    </row>
    <row r="17" spans="1:19" ht="9.75" customHeight="1" thickBot="1">
      <c r="A17" s="380"/>
      <c r="B17" s="381"/>
      <c r="C17" s="155"/>
      <c r="D17" s="154"/>
      <c r="E17" s="154"/>
      <c r="F17" s="154"/>
      <c r="G17" s="153">
        <f>IF(ISBLANK(D17),"",D17+E17)</f>
      </c>
      <c r="H17" s="149"/>
      <c r="I17" s="398">
        <f>IF(ISNUMBER(G19),IF(G19&gt;Q19,2,IF(G19=Q19,1,0)),"")</f>
        <v>2</v>
      </c>
      <c r="K17" s="380"/>
      <c r="L17" s="381"/>
      <c r="M17" s="155"/>
      <c r="N17" s="154"/>
      <c r="O17" s="154"/>
      <c r="P17" s="154"/>
      <c r="Q17" s="153">
        <f>IF(ISBLANK(N17),"",N17+O17)</f>
      </c>
      <c r="R17" s="149"/>
      <c r="S17" s="398">
        <f>IF(ISNUMBER(Q19),IF(G19&lt;Q19,2,IF(G19=Q19,1,0)),"")</f>
        <v>0</v>
      </c>
    </row>
    <row r="18" spans="1:19" ht="9.75" customHeight="1" hidden="1" thickBot="1">
      <c r="A18" s="152" t="s">
        <v>153</v>
      </c>
      <c r="B18" s="151"/>
      <c r="C18" s="150"/>
      <c r="D18" s="149"/>
      <c r="E18" s="149"/>
      <c r="F18" s="149"/>
      <c r="G18" s="149"/>
      <c r="H18" s="149"/>
      <c r="I18" s="399"/>
      <c r="K18" s="152" t="s">
        <v>153</v>
      </c>
      <c r="L18" s="151"/>
      <c r="M18" s="150"/>
      <c r="N18" s="149"/>
      <c r="O18" s="149"/>
      <c r="P18" s="149"/>
      <c r="Q18" s="149"/>
      <c r="R18" s="149"/>
      <c r="S18" s="399"/>
    </row>
    <row r="19" spans="1:19" ht="15.75" customHeight="1" thickBot="1">
      <c r="A19" s="448">
        <v>995</v>
      </c>
      <c r="B19" s="449"/>
      <c r="C19" s="148" t="s">
        <v>84</v>
      </c>
      <c r="D19" s="147">
        <f>IF(ISNUMBER(D14),SUM(D14:D17),"")</f>
        <v>271</v>
      </c>
      <c r="E19" s="146">
        <f>IF(ISNUMBER(E14),SUM(E14:E17),"")</f>
        <v>126</v>
      </c>
      <c r="F19" s="145">
        <f>IF(ISNUMBER(F14),SUM(F14:F17),"")</f>
        <v>13</v>
      </c>
      <c r="G19" s="144">
        <f>IF(ISNUMBER(G14),SUM(G14:G17),"")</f>
        <v>397</v>
      </c>
      <c r="H19" s="143"/>
      <c r="I19" s="400"/>
      <c r="K19" s="448">
        <v>1404</v>
      </c>
      <c r="L19" s="449"/>
      <c r="M19" s="148" t="s">
        <v>84</v>
      </c>
      <c r="N19" s="147">
        <f>IF(ISNUMBER(N14),SUM(N14:N17),"")</f>
        <v>275</v>
      </c>
      <c r="O19" s="146">
        <f>IF(ISNUMBER(O14),SUM(O14:O17),"")</f>
        <v>119</v>
      </c>
      <c r="P19" s="145">
        <f>IF(ISNUMBER(P14),SUM(P14:P17),"")</f>
        <v>8</v>
      </c>
      <c r="Q19" s="144">
        <f>IF(ISNUMBER(Q14),SUM(Q14:Q17),"")</f>
        <v>394</v>
      </c>
      <c r="R19" s="143"/>
      <c r="S19" s="400"/>
    </row>
    <row r="20" spans="1:19" ht="12.75" customHeight="1" thickTop="1">
      <c r="A20" s="378" t="s">
        <v>169</v>
      </c>
      <c r="B20" s="379"/>
      <c r="C20" s="168">
        <v>1</v>
      </c>
      <c r="D20" s="167">
        <v>138</v>
      </c>
      <c r="E20" s="166">
        <v>52</v>
      </c>
      <c r="F20" s="166">
        <v>5</v>
      </c>
      <c r="G20" s="165">
        <f>IF(ISBLANK(D20),"",D20+E20)</f>
        <v>190</v>
      </c>
      <c r="H20" s="149"/>
      <c r="I20" s="160"/>
      <c r="K20" s="378" t="s">
        <v>168</v>
      </c>
      <c r="L20" s="379"/>
      <c r="M20" s="168">
        <v>2</v>
      </c>
      <c r="N20" s="167">
        <v>129</v>
      </c>
      <c r="O20" s="166">
        <v>53</v>
      </c>
      <c r="P20" s="166">
        <v>6</v>
      </c>
      <c r="Q20" s="165">
        <f>IF(ISBLANK(N20),"",N20+O20)</f>
        <v>182</v>
      </c>
      <c r="R20" s="149"/>
      <c r="S20" s="160"/>
    </row>
    <row r="21" spans="1:19" ht="12.75" customHeight="1">
      <c r="A21" s="380"/>
      <c r="B21" s="381"/>
      <c r="C21" s="164">
        <v>2</v>
      </c>
      <c r="D21" s="163">
        <v>141</v>
      </c>
      <c r="E21" s="162">
        <v>56</v>
      </c>
      <c r="F21" s="162">
        <v>3</v>
      </c>
      <c r="G21" s="161">
        <f>IF(ISBLANK(D21),"",D21+E21)</f>
        <v>197</v>
      </c>
      <c r="H21" s="149"/>
      <c r="I21" s="160"/>
      <c r="K21" s="380"/>
      <c r="L21" s="381"/>
      <c r="M21" s="164">
        <v>1</v>
      </c>
      <c r="N21" s="163">
        <v>121</v>
      </c>
      <c r="O21" s="162">
        <v>44</v>
      </c>
      <c r="P21" s="162">
        <v>5</v>
      </c>
      <c r="Q21" s="161">
        <f>IF(ISBLANK(N21),"",N21+O21)</f>
        <v>165</v>
      </c>
      <c r="R21" s="149"/>
      <c r="S21" s="160"/>
    </row>
    <row r="22" spans="1:19" ht="9.75" customHeight="1">
      <c r="A22" s="378" t="s">
        <v>167</v>
      </c>
      <c r="B22" s="379"/>
      <c r="C22" s="159"/>
      <c r="D22" s="158"/>
      <c r="E22" s="158"/>
      <c r="F22" s="158"/>
      <c r="G22" s="157">
        <f>IF(ISBLANK(D22),"",D22+E22)</f>
      </c>
      <c r="H22" s="149"/>
      <c r="I22" s="156"/>
      <c r="K22" s="378" t="s">
        <v>166</v>
      </c>
      <c r="L22" s="379"/>
      <c r="M22" s="159"/>
      <c r="N22" s="158"/>
      <c r="O22" s="158"/>
      <c r="P22" s="158"/>
      <c r="Q22" s="157">
        <f>IF(ISBLANK(N22),"",N22+O22)</f>
      </c>
      <c r="R22" s="149"/>
      <c r="S22" s="156"/>
    </row>
    <row r="23" spans="1:19" ht="9.75" customHeight="1" thickBot="1">
      <c r="A23" s="380"/>
      <c r="B23" s="381"/>
      <c r="C23" s="155"/>
      <c r="D23" s="154"/>
      <c r="E23" s="154"/>
      <c r="F23" s="154"/>
      <c r="G23" s="153">
        <f>IF(ISBLANK(D23),"",D23+E23)</f>
      </c>
      <c r="H23" s="149"/>
      <c r="I23" s="398">
        <f>IF(ISNUMBER(G25),IF(G25&gt;Q25,2,IF(G25=Q25,1,0)),"")</f>
        <v>2</v>
      </c>
      <c r="K23" s="380"/>
      <c r="L23" s="381"/>
      <c r="M23" s="155"/>
      <c r="N23" s="154"/>
      <c r="O23" s="154"/>
      <c r="P23" s="154"/>
      <c r="Q23" s="153">
        <f>IF(ISBLANK(N23),"",N23+O23)</f>
      </c>
      <c r="R23" s="149"/>
      <c r="S23" s="398">
        <f>IF(ISNUMBER(Q25),IF(G25&lt;Q25,2,IF(G25=Q25,1,0)),"")</f>
        <v>0</v>
      </c>
    </row>
    <row r="24" spans="1:19" ht="9.75" customHeight="1" hidden="1" thickBot="1">
      <c r="A24" s="152" t="s">
        <v>153</v>
      </c>
      <c r="B24" s="151"/>
      <c r="C24" s="150"/>
      <c r="D24" s="149"/>
      <c r="E24" s="149"/>
      <c r="F24" s="149"/>
      <c r="G24" s="149"/>
      <c r="H24" s="149"/>
      <c r="I24" s="399"/>
      <c r="K24" s="152" t="s">
        <v>153</v>
      </c>
      <c r="L24" s="151"/>
      <c r="M24" s="150"/>
      <c r="N24" s="149"/>
      <c r="O24" s="149"/>
      <c r="P24" s="149"/>
      <c r="Q24" s="149"/>
      <c r="R24" s="149"/>
      <c r="S24" s="399"/>
    </row>
    <row r="25" spans="1:19" ht="15.75" customHeight="1" thickBot="1">
      <c r="A25" s="448">
        <v>1013</v>
      </c>
      <c r="B25" s="449"/>
      <c r="C25" s="148" t="s">
        <v>84</v>
      </c>
      <c r="D25" s="147">
        <f>IF(ISNUMBER(D20),SUM(D20:D23),"")</f>
        <v>279</v>
      </c>
      <c r="E25" s="146">
        <f>IF(ISNUMBER(E20),SUM(E20:E23),"")</f>
        <v>108</v>
      </c>
      <c r="F25" s="145">
        <f>IF(ISNUMBER(F20),SUM(F20:F23),"")</f>
        <v>8</v>
      </c>
      <c r="G25" s="144">
        <f>IF(ISNUMBER(G20),SUM(G20:G23),"")</f>
        <v>387</v>
      </c>
      <c r="H25" s="143"/>
      <c r="I25" s="400"/>
      <c r="K25" s="448">
        <v>4467</v>
      </c>
      <c r="L25" s="449"/>
      <c r="M25" s="148" t="s">
        <v>84</v>
      </c>
      <c r="N25" s="147">
        <f>IF(ISNUMBER(N20),SUM(N20:N23),"")</f>
        <v>250</v>
      </c>
      <c r="O25" s="146">
        <f>IF(ISNUMBER(O20),SUM(O20:O23),"")</f>
        <v>97</v>
      </c>
      <c r="P25" s="145">
        <f>IF(ISNUMBER(P20),SUM(P20:P23),"")</f>
        <v>11</v>
      </c>
      <c r="Q25" s="144">
        <f>IF(ISNUMBER(Q20),SUM(Q20:Q23),"")</f>
        <v>347</v>
      </c>
      <c r="R25" s="143"/>
      <c r="S25" s="400"/>
    </row>
    <row r="26" spans="1:19" ht="12.75" customHeight="1" thickTop="1">
      <c r="A26" s="382" t="s">
        <v>163</v>
      </c>
      <c r="B26" s="383"/>
      <c r="C26" s="168">
        <v>1</v>
      </c>
      <c r="D26" s="167">
        <v>131</v>
      </c>
      <c r="E26" s="166">
        <v>71</v>
      </c>
      <c r="F26" s="166">
        <v>2</v>
      </c>
      <c r="G26" s="165">
        <f>IF(ISBLANK(D26),"",D26+E26)</f>
        <v>202</v>
      </c>
      <c r="H26" s="149"/>
      <c r="I26" s="160"/>
      <c r="K26" s="378" t="s">
        <v>165</v>
      </c>
      <c r="L26" s="379"/>
      <c r="M26" s="168">
        <v>2</v>
      </c>
      <c r="N26" s="167">
        <v>137</v>
      </c>
      <c r="O26" s="166">
        <v>54</v>
      </c>
      <c r="P26" s="166">
        <v>5</v>
      </c>
      <c r="Q26" s="165">
        <f>IF(ISBLANK(N26),"",N26+O26)</f>
        <v>191</v>
      </c>
      <c r="R26" s="149"/>
      <c r="S26" s="160"/>
    </row>
    <row r="27" spans="1:19" ht="12.75" customHeight="1">
      <c r="A27" s="384"/>
      <c r="B27" s="385"/>
      <c r="C27" s="164">
        <v>2</v>
      </c>
      <c r="D27" s="163">
        <v>143</v>
      </c>
      <c r="E27" s="162">
        <v>63</v>
      </c>
      <c r="F27" s="162">
        <v>5</v>
      </c>
      <c r="G27" s="161">
        <f>IF(ISBLANK(D27),"",D27+E27)</f>
        <v>206</v>
      </c>
      <c r="H27" s="149"/>
      <c r="I27" s="160"/>
      <c r="K27" s="380"/>
      <c r="L27" s="381"/>
      <c r="M27" s="164">
        <v>1</v>
      </c>
      <c r="N27" s="163">
        <v>128</v>
      </c>
      <c r="O27" s="162">
        <v>63</v>
      </c>
      <c r="P27" s="162">
        <v>2</v>
      </c>
      <c r="Q27" s="161">
        <f>IF(ISBLANK(N27),"",N27+O27)</f>
        <v>191</v>
      </c>
      <c r="R27" s="149"/>
      <c r="S27" s="160"/>
    </row>
    <row r="28" spans="1:19" ht="9.75" customHeight="1">
      <c r="A28" s="382" t="s">
        <v>154</v>
      </c>
      <c r="B28" s="383"/>
      <c r="C28" s="159"/>
      <c r="D28" s="158"/>
      <c r="E28" s="158"/>
      <c r="F28" s="158"/>
      <c r="G28" s="157">
        <f>IF(ISBLANK(D28),"",D28+E28)</f>
      </c>
      <c r="H28" s="149"/>
      <c r="I28" s="156"/>
      <c r="K28" s="378" t="s">
        <v>164</v>
      </c>
      <c r="L28" s="379"/>
      <c r="M28" s="159"/>
      <c r="N28" s="158"/>
      <c r="O28" s="158"/>
      <c r="P28" s="158"/>
      <c r="Q28" s="157">
        <f>IF(ISBLANK(N28),"",N28+O28)</f>
      </c>
      <c r="R28" s="149"/>
      <c r="S28" s="156"/>
    </row>
    <row r="29" spans="1:19" ht="9.75" customHeight="1" thickBot="1">
      <c r="A29" s="384"/>
      <c r="B29" s="385"/>
      <c r="C29" s="155"/>
      <c r="D29" s="154"/>
      <c r="E29" s="154"/>
      <c r="F29" s="154"/>
      <c r="G29" s="153">
        <f>IF(ISBLANK(D29),"",D29+E29)</f>
      </c>
      <c r="H29" s="149"/>
      <c r="I29" s="398">
        <f>IF(ISNUMBER(G31),IF(G31&gt;Q31,2,IF(G31=Q31,1,0)),"")</f>
        <v>2</v>
      </c>
      <c r="K29" s="380"/>
      <c r="L29" s="381"/>
      <c r="M29" s="155"/>
      <c r="N29" s="154"/>
      <c r="O29" s="154"/>
      <c r="P29" s="154"/>
      <c r="Q29" s="153">
        <f>IF(ISBLANK(N29),"",N29+O29)</f>
      </c>
      <c r="R29" s="149"/>
      <c r="S29" s="398">
        <f>IF(ISNUMBER(Q31),IF(G31&lt;Q31,2,IF(G31=Q31,1,0)),"")</f>
        <v>0</v>
      </c>
    </row>
    <row r="30" spans="1:19" ht="9.75" customHeight="1" hidden="1" thickBot="1">
      <c r="A30" s="152" t="s">
        <v>153</v>
      </c>
      <c r="B30" s="151"/>
      <c r="C30" s="150"/>
      <c r="D30" s="149"/>
      <c r="E30" s="149"/>
      <c r="F30" s="149"/>
      <c r="G30" s="149"/>
      <c r="H30" s="149"/>
      <c r="I30" s="399"/>
      <c r="K30" s="152" t="s">
        <v>153</v>
      </c>
      <c r="L30" s="151"/>
      <c r="M30" s="150"/>
      <c r="N30" s="149"/>
      <c r="O30" s="149"/>
      <c r="P30" s="149"/>
      <c r="Q30" s="149"/>
      <c r="R30" s="149"/>
      <c r="S30" s="399"/>
    </row>
    <row r="31" spans="1:19" ht="15.75" customHeight="1" thickBot="1">
      <c r="A31" s="448">
        <v>1012</v>
      </c>
      <c r="B31" s="449"/>
      <c r="C31" s="148" t="s">
        <v>84</v>
      </c>
      <c r="D31" s="147">
        <f>IF(ISNUMBER(D26),SUM(D26:D29),"")</f>
        <v>274</v>
      </c>
      <c r="E31" s="146">
        <f>IF(ISNUMBER(E26),SUM(E26:E29),"")</f>
        <v>134</v>
      </c>
      <c r="F31" s="145">
        <f>IF(ISNUMBER(F26),SUM(F26:F29),"")</f>
        <v>7</v>
      </c>
      <c r="G31" s="144">
        <f>IF(ISNUMBER(G26),SUM(G26:G29),"")</f>
        <v>408</v>
      </c>
      <c r="H31" s="143"/>
      <c r="I31" s="400"/>
      <c r="K31" s="448">
        <v>5052</v>
      </c>
      <c r="L31" s="449"/>
      <c r="M31" s="148" t="s">
        <v>84</v>
      </c>
      <c r="N31" s="147">
        <f>IF(ISNUMBER(N26),SUM(N26:N29),"")</f>
        <v>265</v>
      </c>
      <c r="O31" s="146">
        <f>IF(ISNUMBER(O26),SUM(O26:O29),"")</f>
        <v>117</v>
      </c>
      <c r="P31" s="145">
        <f>IF(ISNUMBER(P26),SUM(P26:P29),"")</f>
        <v>7</v>
      </c>
      <c r="Q31" s="144">
        <f>IF(ISNUMBER(Q26),SUM(Q26:Q29),"")</f>
        <v>382</v>
      </c>
      <c r="R31" s="143"/>
      <c r="S31" s="400"/>
    </row>
    <row r="32" spans="1:19" ht="12.75" customHeight="1" thickTop="1">
      <c r="A32" s="382" t="s">
        <v>163</v>
      </c>
      <c r="B32" s="383"/>
      <c r="C32" s="168">
        <v>1</v>
      </c>
      <c r="D32" s="167">
        <v>135</v>
      </c>
      <c r="E32" s="166">
        <v>54</v>
      </c>
      <c r="F32" s="166">
        <v>3</v>
      </c>
      <c r="G32" s="165">
        <f>IF(ISBLANK(D32),"",D32+E32)</f>
        <v>189</v>
      </c>
      <c r="H32" s="149"/>
      <c r="I32" s="160"/>
      <c r="K32" s="378" t="s">
        <v>162</v>
      </c>
      <c r="L32" s="379"/>
      <c r="M32" s="168">
        <v>2</v>
      </c>
      <c r="N32" s="167">
        <v>135</v>
      </c>
      <c r="O32" s="166">
        <v>45</v>
      </c>
      <c r="P32" s="166">
        <v>8</v>
      </c>
      <c r="Q32" s="165">
        <f>IF(ISBLANK(N32),"",N32+O32)</f>
        <v>180</v>
      </c>
      <c r="R32" s="149"/>
      <c r="S32" s="160"/>
    </row>
    <row r="33" spans="1:19" ht="12.75" customHeight="1">
      <c r="A33" s="384"/>
      <c r="B33" s="385"/>
      <c r="C33" s="164">
        <v>2</v>
      </c>
      <c r="D33" s="163">
        <v>136</v>
      </c>
      <c r="E33" s="162">
        <v>52</v>
      </c>
      <c r="F33" s="162">
        <v>2</v>
      </c>
      <c r="G33" s="161">
        <f>IF(ISBLANK(D33),"",D33+E33)</f>
        <v>188</v>
      </c>
      <c r="H33" s="149"/>
      <c r="I33" s="160"/>
      <c r="K33" s="380"/>
      <c r="L33" s="381"/>
      <c r="M33" s="164">
        <v>1</v>
      </c>
      <c r="N33" s="163">
        <v>127</v>
      </c>
      <c r="O33" s="162">
        <v>51</v>
      </c>
      <c r="P33" s="162">
        <v>3</v>
      </c>
      <c r="Q33" s="161">
        <f>IF(ISBLANK(N33),"",N33+O33)</f>
        <v>178</v>
      </c>
      <c r="R33" s="149"/>
      <c r="S33" s="160"/>
    </row>
    <row r="34" spans="1:19" ht="9.75" customHeight="1">
      <c r="A34" s="382" t="s">
        <v>161</v>
      </c>
      <c r="B34" s="383"/>
      <c r="C34" s="159"/>
      <c r="D34" s="158"/>
      <c r="E34" s="158"/>
      <c r="F34" s="158"/>
      <c r="G34" s="157">
        <f>IF(ISBLANK(D34),"",D34+E34)</f>
      </c>
      <c r="H34" s="149"/>
      <c r="I34" s="156"/>
      <c r="K34" s="378" t="s">
        <v>160</v>
      </c>
      <c r="L34" s="379"/>
      <c r="M34" s="159"/>
      <c r="N34" s="158"/>
      <c r="O34" s="158"/>
      <c r="P34" s="158"/>
      <c r="Q34" s="157">
        <f>IF(ISBLANK(N34),"",N34+O34)</f>
      </c>
      <c r="R34" s="149"/>
      <c r="S34" s="156"/>
    </row>
    <row r="35" spans="1:19" ht="9.75" customHeight="1" thickBot="1">
      <c r="A35" s="384"/>
      <c r="B35" s="385"/>
      <c r="C35" s="155"/>
      <c r="D35" s="154"/>
      <c r="E35" s="154"/>
      <c r="F35" s="154"/>
      <c r="G35" s="153">
        <f>IF(ISBLANK(D35),"",D35+E35)</f>
      </c>
      <c r="H35" s="149"/>
      <c r="I35" s="398">
        <f>IF(ISNUMBER(G37),IF(G37&gt;Q37,2,IF(G37=Q37,1,0)),"")</f>
        <v>2</v>
      </c>
      <c r="K35" s="380"/>
      <c r="L35" s="381"/>
      <c r="M35" s="155"/>
      <c r="N35" s="154"/>
      <c r="O35" s="154"/>
      <c r="P35" s="154"/>
      <c r="Q35" s="153">
        <f>IF(ISBLANK(N35),"",N35+O35)</f>
      </c>
      <c r="R35" s="149"/>
      <c r="S35" s="398">
        <f>IF(ISNUMBER(Q37),IF(G37&lt;Q37,2,IF(G37=Q37,1,0)),"")</f>
        <v>0</v>
      </c>
    </row>
    <row r="36" spans="1:19" ht="9.75" customHeight="1" hidden="1" thickBot="1">
      <c r="A36" s="152" t="s">
        <v>153</v>
      </c>
      <c r="B36" s="151"/>
      <c r="C36" s="150"/>
      <c r="D36" s="149"/>
      <c r="E36" s="149"/>
      <c r="F36" s="149"/>
      <c r="G36" s="149"/>
      <c r="H36" s="149"/>
      <c r="I36" s="399"/>
      <c r="K36" s="152" t="s">
        <v>153</v>
      </c>
      <c r="L36" s="151"/>
      <c r="M36" s="150"/>
      <c r="N36" s="149"/>
      <c r="O36" s="149"/>
      <c r="P36" s="149"/>
      <c r="Q36" s="149"/>
      <c r="R36" s="149"/>
      <c r="S36" s="399"/>
    </row>
    <row r="37" spans="1:19" ht="15.75" customHeight="1" thickBot="1">
      <c r="A37" s="448">
        <v>19901</v>
      </c>
      <c r="B37" s="449"/>
      <c r="C37" s="148" t="s">
        <v>84</v>
      </c>
      <c r="D37" s="147">
        <f>IF(ISNUMBER(D32),SUM(D32:D35),"")</f>
        <v>271</v>
      </c>
      <c r="E37" s="146">
        <f>IF(ISNUMBER(E32),SUM(E32:E35),"")</f>
        <v>106</v>
      </c>
      <c r="F37" s="145">
        <f>IF(ISNUMBER(F32),SUM(F32:F35),"")</f>
        <v>5</v>
      </c>
      <c r="G37" s="144">
        <f>IF(ISNUMBER(G32),SUM(G32:G35),"")</f>
        <v>377</v>
      </c>
      <c r="H37" s="143"/>
      <c r="I37" s="400"/>
      <c r="K37" s="448">
        <v>1152</v>
      </c>
      <c r="L37" s="449"/>
      <c r="M37" s="148" t="s">
        <v>84</v>
      </c>
      <c r="N37" s="147">
        <f>IF(ISNUMBER(N32),SUM(N32:N35),"")</f>
        <v>262</v>
      </c>
      <c r="O37" s="146">
        <f>IF(ISNUMBER(O32),SUM(O32:O35),"")</f>
        <v>96</v>
      </c>
      <c r="P37" s="145">
        <f>IF(ISNUMBER(P32),SUM(P32:P35),"")</f>
        <v>11</v>
      </c>
      <c r="Q37" s="144">
        <f>IF(ISNUMBER(Q32),SUM(Q32:Q35),"")</f>
        <v>358</v>
      </c>
      <c r="R37" s="143"/>
      <c r="S37" s="400"/>
    </row>
    <row r="38" spans="1:19" ht="12.75" customHeight="1" thickTop="1">
      <c r="A38" s="378" t="s">
        <v>159</v>
      </c>
      <c r="B38" s="379"/>
      <c r="C38" s="168">
        <v>1</v>
      </c>
      <c r="D38" s="167">
        <v>164</v>
      </c>
      <c r="E38" s="166">
        <v>44</v>
      </c>
      <c r="F38" s="166">
        <v>5</v>
      </c>
      <c r="G38" s="165">
        <f>IF(ISBLANK(D38),"",D38+E38)</f>
        <v>208</v>
      </c>
      <c r="H38" s="149"/>
      <c r="I38" s="160"/>
      <c r="K38" s="378" t="s">
        <v>158</v>
      </c>
      <c r="L38" s="379"/>
      <c r="M38" s="168">
        <v>2</v>
      </c>
      <c r="N38" s="167">
        <v>135</v>
      </c>
      <c r="O38" s="166">
        <v>63</v>
      </c>
      <c r="P38" s="166">
        <v>4</v>
      </c>
      <c r="Q38" s="165">
        <f>IF(ISBLANK(N38),"",N38+O38)</f>
        <v>198</v>
      </c>
      <c r="R38" s="149"/>
      <c r="S38" s="160"/>
    </row>
    <row r="39" spans="1:19" ht="12.75" customHeight="1">
      <c r="A39" s="380"/>
      <c r="B39" s="381"/>
      <c r="C39" s="164">
        <v>2</v>
      </c>
      <c r="D39" s="163">
        <v>145</v>
      </c>
      <c r="E39" s="162">
        <v>63</v>
      </c>
      <c r="F39" s="162">
        <v>4</v>
      </c>
      <c r="G39" s="161">
        <f>IF(ISBLANK(D39),"",D39+E39)</f>
        <v>208</v>
      </c>
      <c r="H39" s="149"/>
      <c r="I39" s="160"/>
      <c r="K39" s="380"/>
      <c r="L39" s="381"/>
      <c r="M39" s="164">
        <v>1</v>
      </c>
      <c r="N39" s="163">
        <v>143</v>
      </c>
      <c r="O39" s="162">
        <v>62</v>
      </c>
      <c r="P39" s="162">
        <v>2</v>
      </c>
      <c r="Q39" s="161">
        <f>IF(ISBLANK(N39),"",N39+O39)</f>
        <v>205</v>
      </c>
      <c r="R39" s="149"/>
      <c r="S39" s="160"/>
    </row>
    <row r="40" spans="1:19" ht="9.75" customHeight="1">
      <c r="A40" s="378" t="s">
        <v>157</v>
      </c>
      <c r="B40" s="379"/>
      <c r="C40" s="159"/>
      <c r="D40" s="158"/>
      <c r="E40" s="158"/>
      <c r="F40" s="158"/>
      <c r="G40" s="157">
        <f>IF(ISBLANK(D40),"",D40+E40)</f>
      </c>
      <c r="H40" s="149"/>
      <c r="I40" s="156"/>
      <c r="K40" s="378" t="s">
        <v>154</v>
      </c>
      <c r="L40" s="379"/>
      <c r="M40" s="159"/>
      <c r="N40" s="158"/>
      <c r="O40" s="158"/>
      <c r="P40" s="158"/>
      <c r="Q40" s="157">
        <f>IF(ISBLANK(N40),"",N40+O40)</f>
      </c>
      <c r="R40" s="149"/>
      <c r="S40" s="156"/>
    </row>
    <row r="41" spans="1:19" ht="9.75" customHeight="1" thickBot="1">
      <c r="A41" s="380"/>
      <c r="B41" s="381"/>
      <c r="C41" s="155"/>
      <c r="D41" s="154"/>
      <c r="E41" s="154"/>
      <c r="F41" s="154"/>
      <c r="G41" s="153">
        <f>IF(ISBLANK(D41),"",D41+E41)</f>
      </c>
      <c r="H41" s="149"/>
      <c r="I41" s="398">
        <f>IF(ISNUMBER(G43),IF(G43&gt;Q43,2,IF(G43=Q43,1,0)),"")</f>
        <v>2</v>
      </c>
      <c r="K41" s="380"/>
      <c r="L41" s="381"/>
      <c r="M41" s="155"/>
      <c r="N41" s="154"/>
      <c r="O41" s="154"/>
      <c r="P41" s="154"/>
      <c r="Q41" s="153">
        <f>IF(ISBLANK(N41),"",N41+O41)</f>
      </c>
      <c r="R41" s="149"/>
      <c r="S41" s="398">
        <f>IF(ISNUMBER(Q43),IF(G43&lt;Q43,2,IF(G43=Q43,1,0)),"")</f>
        <v>0</v>
      </c>
    </row>
    <row r="42" spans="1:19" ht="9.75" customHeight="1" hidden="1" thickBot="1">
      <c r="A42" s="152" t="s">
        <v>153</v>
      </c>
      <c r="B42" s="151"/>
      <c r="C42" s="150"/>
      <c r="D42" s="149"/>
      <c r="E42" s="149"/>
      <c r="F42" s="149"/>
      <c r="G42" s="149"/>
      <c r="H42" s="149"/>
      <c r="I42" s="399"/>
      <c r="K42" s="152" t="s">
        <v>153</v>
      </c>
      <c r="L42" s="151"/>
      <c r="M42" s="150"/>
      <c r="N42" s="149"/>
      <c r="O42" s="149"/>
      <c r="P42" s="149"/>
      <c r="Q42" s="149"/>
      <c r="R42" s="149"/>
      <c r="S42" s="399"/>
    </row>
    <row r="43" spans="1:19" ht="15.75" customHeight="1" thickBot="1">
      <c r="A43" s="448">
        <v>13002</v>
      </c>
      <c r="B43" s="449"/>
      <c r="C43" s="148" t="s">
        <v>84</v>
      </c>
      <c r="D43" s="147">
        <f>IF(ISNUMBER(D38),SUM(D38:D41),"")</f>
        <v>309</v>
      </c>
      <c r="E43" s="146">
        <f>IF(ISNUMBER(E38),SUM(E38:E41),"")</f>
        <v>107</v>
      </c>
      <c r="F43" s="145">
        <f>IF(ISNUMBER(F38),SUM(F38:F41),"")</f>
        <v>9</v>
      </c>
      <c r="G43" s="144">
        <f>IF(ISNUMBER(G38),SUM(G38:G41),"")</f>
        <v>416</v>
      </c>
      <c r="H43" s="143"/>
      <c r="I43" s="400"/>
      <c r="K43" s="448">
        <v>1172</v>
      </c>
      <c r="L43" s="449"/>
      <c r="M43" s="148" t="s">
        <v>84</v>
      </c>
      <c r="N43" s="147">
        <f>IF(ISNUMBER(N38),SUM(N38:N41),"")</f>
        <v>278</v>
      </c>
      <c r="O43" s="146">
        <f>IF(ISNUMBER(O38),SUM(O38:O41),"")</f>
        <v>125</v>
      </c>
      <c r="P43" s="145">
        <f>IF(ISNUMBER(P38),SUM(P38:P41),"")</f>
        <v>6</v>
      </c>
      <c r="Q43" s="144">
        <f>IF(ISNUMBER(Q38),SUM(Q38:Q41),"")</f>
        <v>403</v>
      </c>
      <c r="R43" s="143"/>
      <c r="S43" s="400"/>
    </row>
    <row r="44" ht="4.5" customHeight="1" thickBot="1" thickTop="1"/>
    <row r="45" spans="1:19" ht="19.5" customHeight="1" thickBot="1">
      <c r="A45" s="142"/>
      <c r="B45" s="141"/>
      <c r="C45" s="140" t="s">
        <v>83</v>
      </c>
      <c r="D45" s="139">
        <f>IF(ISNUMBER(D13),SUM(D13,D19,D25,D31,D37,D43),"")</f>
        <v>1677</v>
      </c>
      <c r="E45" s="138">
        <f>IF(ISNUMBER(E13),SUM(E13,E19,E25,E31,E37,E43),"")</f>
        <v>676</v>
      </c>
      <c r="F45" s="137">
        <f>IF(ISNUMBER(F13),SUM(F13,F19,F25,F31,F37,F43),"")</f>
        <v>56</v>
      </c>
      <c r="G45" s="136">
        <f>IF(ISNUMBER(G13),SUM(G13,G19,G25,G31,G37,G43),"")</f>
        <v>2353</v>
      </c>
      <c r="H45" s="135"/>
      <c r="I45" s="134">
        <f>IF(ISNUMBER(G45),IF(G45&gt;Q45,4,IF(G45=Q45,2,0)),"")</f>
        <v>4</v>
      </c>
      <c r="K45" s="142"/>
      <c r="L45" s="141"/>
      <c r="M45" s="140" t="s">
        <v>83</v>
      </c>
      <c r="N45" s="139">
        <f>IF(ISNUMBER(N13),SUM(N13,N19,N25,N31,N37,N43),"")</f>
        <v>1611</v>
      </c>
      <c r="O45" s="138">
        <f>IF(ISNUMBER(O13),SUM(O13,O19,O25,O31,O37,O43),"")</f>
        <v>678</v>
      </c>
      <c r="P45" s="137">
        <f>IF(ISNUMBER(P13),SUM(P13,P19,P25,P31,P37,P43),"")</f>
        <v>51</v>
      </c>
      <c r="Q45" s="136">
        <f>IF(ISNUMBER(Q13),SUM(Q13,Q19,Q25,Q31,Q37,Q43),"")</f>
        <v>2289</v>
      </c>
      <c r="R45" s="135"/>
      <c r="S45" s="134">
        <f>IF(ISNUMBER(Q45),IF(G45&lt;Q45,4,IF(G45=Q45,2,0)),"")</f>
        <v>0</v>
      </c>
    </row>
    <row r="46" ht="4.5" customHeight="1" thickBot="1"/>
    <row r="47" spans="1:19" ht="21.75" customHeight="1" thickBot="1">
      <c r="A47" s="45"/>
      <c r="B47" s="40" t="s">
        <v>81</v>
      </c>
      <c r="C47" s="403"/>
      <c r="D47" s="403"/>
      <c r="E47" s="403"/>
      <c r="G47" s="401" t="s">
        <v>79</v>
      </c>
      <c r="H47" s="402"/>
      <c r="I47" s="133">
        <f>IF(ISNUMBER(I11),SUM(I11,I17,I23,I29,I35,I41,I45),"")</f>
        <v>14</v>
      </c>
      <c r="K47" s="45"/>
      <c r="L47" s="40" t="s">
        <v>81</v>
      </c>
      <c r="M47" s="403"/>
      <c r="N47" s="403"/>
      <c r="O47" s="403"/>
      <c r="Q47" s="401" t="s">
        <v>79</v>
      </c>
      <c r="R47" s="402"/>
      <c r="S47" s="133">
        <f>IF(ISNUMBER(S11),SUM(S11,S17,S23,S29,S35,S41,S45),"")</f>
        <v>2</v>
      </c>
    </row>
    <row r="48" spans="1:19" ht="19.5" customHeight="1">
      <c r="A48" s="45"/>
      <c r="B48" s="40" t="s">
        <v>73</v>
      </c>
      <c r="C48" s="397"/>
      <c r="D48" s="397"/>
      <c r="E48" s="397"/>
      <c r="F48" s="130"/>
      <c r="G48" s="130"/>
      <c r="H48" s="130"/>
      <c r="I48" s="130"/>
      <c r="J48" s="130"/>
      <c r="K48" s="45"/>
      <c r="L48" s="40" t="s">
        <v>73</v>
      </c>
      <c r="M48" s="397"/>
      <c r="N48" s="397"/>
      <c r="O48" s="397"/>
      <c r="P48" s="132"/>
      <c r="Q48" s="131"/>
      <c r="R48" s="131"/>
      <c r="S48" s="131"/>
    </row>
    <row r="49" spans="1:19" ht="20.25" customHeight="1">
      <c r="A49" s="40" t="s">
        <v>77</v>
      </c>
      <c r="B49" s="40" t="s">
        <v>76</v>
      </c>
      <c r="C49" s="393"/>
      <c r="D49" s="393"/>
      <c r="E49" s="393"/>
      <c r="F49" s="393"/>
      <c r="G49" s="393"/>
      <c r="H49" s="393"/>
      <c r="I49" s="40"/>
      <c r="J49" s="40"/>
      <c r="K49" s="40" t="s">
        <v>74</v>
      </c>
      <c r="L49" s="394"/>
      <c r="M49" s="394"/>
      <c r="O49" s="40" t="s">
        <v>73</v>
      </c>
      <c r="P49" s="391"/>
      <c r="Q49" s="391"/>
      <c r="R49" s="391"/>
      <c r="S49" s="391"/>
    </row>
    <row r="50" spans="1:19" ht="9.75" customHeight="1">
      <c r="A50" s="40"/>
      <c r="B50" s="40"/>
      <c r="C50" s="129"/>
      <c r="D50" s="129"/>
      <c r="E50" s="129"/>
      <c r="F50" s="129"/>
      <c r="G50" s="129"/>
      <c r="H50" s="129"/>
      <c r="I50" s="40"/>
      <c r="J50" s="40"/>
      <c r="K50" s="40"/>
      <c r="L50" s="130"/>
      <c r="M50" s="130"/>
      <c r="O50" s="40"/>
      <c r="P50" s="129"/>
      <c r="Q50" s="129"/>
      <c r="R50" s="129"/>
      <c r="S50" s="129"/>
    </row>
    <row r="51" ht="30" customHeight="1">
      <c r="A51" s="128" t="s">
        <v>72</v>
      </c>
    </row>
    <row r="52" spans="2:11" ht="19.5" customHeight="1">
      <c r="B52" s="127" t="s">
        <v>71</v>
      </c>
      <c r="C52" s="434" t="s">
        <v>49</v>
      </c>
      <c r="D52" s="434"/>
      <c r="I52" s="127" t="s">
        <v>70</v>
      </c>
      <c r="J52" s="435">
        <v>20</v>
      </c>
      <c r="K52" s="435"/>
    </row>
    <row r="53" spans="2:19" ht="19.5" customHeight="1">
      <c r="B53" s="127" t="s">
        <v>69</v>
      </c>
      <c r="C53" s="436" t="s">
        <v>14</v>
      </c>
      <c r="D53" s="436"/>
      <c r="I53" s="127" t="s">
        <v>68</v>
      </c>
      <c r="J53" s="392">
        <v>2</v>
      </c>
      <c r="K53" s="392"/>
      <c r="P53" s="127" t="s">
        <v>67</v>
      </c>
      <c r="Q53" s="427">
        <v>42597</v>
      </c>
      <c r="R53" s="428"/>
      <c r="S53" s="428"/>
    </row>
    <row r="54" ht="9.75" customHeight="1"/>
    <row r="55" spans="1:19" ht="15" customHeight="1">
      <c r="A55" s="408" t="s">
        <v>66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30"/>
    </row>
    <row r="56" spans="1:19" ht="90" customHeight="1">
      <c r="A56" s="431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3"/>
    </row>
    <row r="57" spans="1:19" ht="4.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ht="15" customHeight="1">
      <c r="A58" s="424" t="s">
        <v>65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6"/>
    </row>
    <row r="59" spans="1:19" ht="6.75" customHeight="1">
      <c r="A59" s="126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24"/>
    </row>
    <row r="60" spans="1:19" ht="18" customHeight="1">
      <c r="A60" s="125" t="s">
        <v>64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2" t="s">
        <v>63</v>
      </c>
      <c r="L60" s="101"/>
      <c r="M60" s="101"/>
      <c r="N60" s="101"/>
      <c r="O60" s="101"/>
      <c r="P60" s="101"/>
      <c r="Q60" s="101"/>
      <c r="R60" s="101"/>
      <c r="S60" s="124"/>
    </row>
    <row r="61" spans="1:19" ht="18" customHeight="1">
      <c r="A61" s="123"/>
      <c r="B61" s="120" t="s">
        <v>62</v>
      </c>
      <c r="C61" s="119"/>
      <c r="D61" s="121"/>
      <c r="E61" s="120" t="s">
        <v>61</v>
      </c>
      <c r="F61" s="119"/>
      <c r="G61" s="119"/>
      <c r="H61" s="119"/>
      <c r="I61" s="121"/>
      <c r="J61" s="101"/>
      <c r="K61" s="122"/>
      <c r="L61" s="120" t="s">
        <v>62</v>
      </c>
      <c r="M61" s="119"/>
      <c r="N61" s="121"/>
      <c r="O61" s="120" t="s">
        <v>61</v>
      </c>
      <c r="P61" s="119"/>
      <c r="Q61" s="119"/>
      <c r="R61" s="119"/>
      <c r="S61" s="118"/>
    </row>
    <row r="62" spans="1:19" ht="18" customHeight="1">
      <c r="A62" s="117" t="s">
        <v>150</v>
      </c>
      <c r="B62" s="113" t="s">
        <v>59</v>
      </c>
      <c r="C62" s="115"/>
      <c r="D62" s="114" t="s">
        <v>58</v>
      </c>
      <c r="E62" s="113" t="s">
        <v>59</v>
      </c>
      <c r="F62" s="112"/>
      <c r="G62" s="112"/>
      <c r="H62" s="111"/>
      <c r="I62" s="114" t="s">
        <v>58</v>
      </c>
      <c r="J62" s="101"/>
      <c r="K62" s="116" t="s">
        <v>150</v>
      </c>
      <c r="L62" s="113" t="s">
        <v>59</v>
      </c>
      <c r="M62" s="115"/>
      <c r="N62" s="114" t="s">
        <v>58</v>
      </c>
      <c r="O62" s="113" t="s">
        <v>59</v>
      </c>
      <c r="P62" s="112"/>
      <c r="Q62" s="112"/>
      <c r="R62" s="111"/>
      <c r="S62" s="110" t="s">
        <v>58</v>
      </c>
    </row>
    <row r="63" spans="1:19" ht="18" customHeight="1">
      <c r="A63" s="109"/>
      <c r="B63" s="388"/>
      <c r="C63" s="389"/>
      <c r="D63" s="107"/>
      <c r="E63" s="388"/>
      <c r="F63" s="390"/>
      <c r="G63" s="390"/>
      <c r="H63" s="389"/>
      <c r="I63" s="107"/>
      <c r="J63" s="8"/>
      <c r="K63" s="108"/>
      <c r="L63" s="388"/>
      <c r="M63" s="389"/>
      <c r="N63" s="107"/>
      <c r="O63" s="388"/>
      <c r="P63" s="390"/>
      <c r="Q63" s="390"/>
      <c r="R63" s="389"/>
      <c r="S63" s="106"/>
    </row>
    <row r="64" spans="1:19" ht="18" customHeight="1">
      <c r="A64" s="109"/>
      <c r="B64" s="388"/>
      <c r="C64" s="389"/>
      <c r="D64" s="107"/>
      <c r="E64" s="388"/>
      <c r="F64" s="390"/>
      <c r="G64" s="390"/>
      <c r="H64" s="389"/>
      <c r="I64" s="107"/>
      <c r="J64" s="8"/>
      <c r="K64" s="108"/>
      <c r="L64" s="388"/>
      <c r="M64" s="389"/>
      <c r="N64" s="107"/>
      <c r="O64" s="388"/>
      <c r="P64" s="390"/>
      <c r="Q64" s="390"/>
      <c r="R64" s="389"/>
      <c r="S64" s="106"/>
    </row>
    <row r="65" spans="1:19" ht="11.25" customHeight="1">
      <c r="A65" s="10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3"/>
    </row>
    <row r="66" spans="1:19" ht="3.75" customHeight="1">
      <c r="A66" s="102"/>
      <c r="B66" s="101"/>
      <c r="C66" s="101"/>
      <c r="D66" s="101"/>
      <c r="E66" s="101"/>
      <c r="F66" s="101"/>
      <c r="G66" s="101"/>
      <c r="H66" s="101"/>
      <c r="I66" s="101"/>
      <c r="J66" s="101"/>
      <c r="K66" s="102"/>
      <c r="L66" s="101"/>
      <c r="M66" s="101"/>
      <c r="N66" s="101"/>
      <c r="O66" s="101"/>
      <c r="P66" s="101"/>
      <c r="Q66" s="101"/>
      <c r="R66" s="101"/>
      <c r="S66" s="101"/>
    </row>
    <row r="67" spans="1:19" ht="19.5" customHeight="1">
      <c r="A67" s="439" t="s">
        <v>57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1"/>
    </row>
    <row r="68" spans="1:19" ht="90" customHeight="1">
      <c r="A68" s="442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4"/>
    </row>
    <row r="69" spans="1:19" ht="4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 ht="15" customHeight="1">
      <c r="A70" s="445" t="s">
        <v>56</v>
      </c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7"/>
    </row>
    <row r="71" spans="1:19" ht="90" customHeight="1">
      <c r="A71" s="431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3"/>
    </row>
    <row r="72" spans="1:8" ht="30" customHeight="1">
      <c r="A72" s="437" t="s">
        <v>55</v>
      </c>
      <c r="B72" s="437"/>
      <c r="C72" s="438"/>
      <c r="D72" s="438"/>
      <c r="E72" s="438"/>
      <c r="F72" s="438"/>
      <c r="G72" s="438"/>
      <c r="H72" s="438"/>
    </row>
    <row r="73" spans="11:16" ht="12.75">
      <c r="K73" s="97" t="s">
        <v>29</v>
      </c>
      <c r="L73" s="99" t="s">
        <v>149</v>
      </c>
      <c r="M73" s="100"/>
      <c r="N73" s="100"/>
      <c r="O73" s="99" t="s">
        <v>148</v>
      </c>
      <c r="P73" s="98"/>
    </row>
    <row r="74" spans="11:16" ht="12.75">
      <c r="K74" s="97" t="s">
        <v>52</v>
      </c>
      <c r="L74" s="99" t="s">
        <v>147</v>
      </c>
      <c r="M74" s="100"/>
      <c r="N74" s="100"/>
      <c r="O74" s="99" t="s">
        <v>146</v>
      </c>
      <c r="P74" s="98"/>
    </row>
    <row r="75" spans="11:16" ht="12.75">
      <c r="K75" s="97" t="s">
        <v>49</v>
      </c>
      <c r="L75" s="99" t="s">
        <v>145</v>
      </c>
      <c r="M75" s="100"/>
      <c r="N75" s="100"/>
      <c r="O75" s="99" t="s">
        <v>144</v>
      </c>
      <c r="P75" s="98"/>
    </row>
    <row r="76" spans="11:16" ht="12.75">
      <c r="K76" s="97" t="s">
        <v>46</v>
      </c>
      <c r="L76" s="99" t="s">
        <v>143</v>
      </c>
      <c r="M76" s="100"/>
      <c r="N76" s="100"/>
      <c r="O76" s="99" t="s">
        <v>142</v>
      </c>
      <c r="P76" s="98"/>
    </row>
    <row r="77" spans="11:16" ht="12.75">
      <c r="K77" s="97" t="s">
        <v>43</v>
      </c>
      <c r="L77" s="99" t="s">
        <v>141</v>
      </c>
      <c r="M77" s="100"/>
      <c r="N77" s="100"/>
      <c r="O77" s="99" t="s">
        <v>140</v>
      </c>
      <c r="P77" s="98"/>
    </row>
    <row r="78" spans="11:16" ht="12.75">
      <c r="K78" s="97" t="s">
        <v>40</v>
      </c>
      <c r="L78" s="99" t="s">
        <v>139</v>
      </c>
      <c r="M78" s="100"/>
      <c r="N78" s="100"/>
      <c r="O78" s="99" t="s">
        <v>27</v>
      </c>
      <c r="P78" s="98"/>
    </row>
    <row r="79" spans="11:16" ht="12.75">
      <c r="K79" s="97" t="s">
        <v>37</v>
      </c>
      <c r="L79" s="99" t="s">
        <v>138</v>
      </c>
      <c r="M79" s="100"/>
      <c r="N79" s="100"/>
      <c r="O79" s="99" t="s">
        <v>137</v>
      </c>
      <c r="P79" s="98"/>
    </row>
    <row r="80" spans="11:16" ht="12.75">
      <c r="K80" s="97" t="s">
        <v>35</v>
      </c>
      <c r="L80" s="99" t="s">
        <v>136</v>
      </c>
      <c r="M80" s="100"/>
      <c r="N80" s="100"/>
      <c r="O80" s="99" t="s">
        <v>135</v>
      </c>
      <c r="P80" s="98"/>
    </row>
    <row r="81" spans="11:16" ht="12.75">
      <c r="K81" s="97" t="s">
        <v>32</v>
      </c>
      <c r="L81" s="99" t="s">
        <v>134</v>
      </c>
      <c r="M81" s="100"/>
      <c r="N81" s="100"/>
      <c r="O81" s="99" t="s">
        <v>15</v>
      </c>
      <c r="P81" s="98"/>
    </row>
    <row r="82" spans="11:16" ht="12.75">
      <c r="K82" s="97" t="s">
        <v>20</v>
      </c>
      <c r="L82" s="99" t="s">
        <v>133</v>
      </c>
      <c r="M82" s="100"/>
      <c r="N82" s="100"/>
      <c r="O82" s="99" t="s">
        <v>132</v>
      </c>
      <c r="P82" s="98"/>
    </row>
    <row r="83" spans="11:16" ht="12.75">
      <c r="K83" s="97" t="s">
        <v>26</v>
      </c>
      <c r="L83" s="99" t="s">
        <v>131</v>
      </c>
      <c r="M83" s="100"/>
      <c r="N83" s="100"/>
      <c r="O83" s="99" t="s">
        <v>50</v>
      </c>
      <c r="P83" s="98"/>
    </row>
    <row r="84" spans="11:16" ht="12.75">
      <c r="K84" s="97" t="s">
        <v>23</v>
      </c>
      <c r="L84" s="99" t="s">
        <v>130</v>
      </c>
      <c r="M84" s="100"/>
      <c r="N84" s="100"/>
      <c r="O84" s="99" t="s">
        <v>38</v>
      </c>
      <c r="P84" s="98"/>
    </row>
    <row r="85" spans="11:16" ht="12.75">
      <c r="K85" s="97" t="s">
        <v>129</v>
      </c>
      <c r="L85" s="99" t="s">
        <v>128</v>
      </c>
      <c r="M85" s="100"/>
      <c r="N85" s="100"/>
      <c r="O85" s="99" t="s">
        <v>127</v>
      </c>
      <c r="P85" s="98"/>
    </row>
    <row r="86" spans="11:16" ht="12.75">
      <c r="K86" s="97" t="s">
        <v>17</v>
      </c>
      <c r="L86" s="99" t="s">
        <v>126</v>
      </c>
      <c r="M86" s="100"/>
      <c r="N86" s="100"/>
      <c r="O86" s="99" t="s">
        <v>125</v>
      </c>
      <c r="P86" s="98"/>
    </row>
    <row r="87" spans="11:16" ht="12.75">
      <c r="K87" s="97" t="s">
        <v>14</v>
      </c>
      <c r="L87" s="99"/>
      <c r="M87" s="100"/>
      <c r="N87" s="100"/>
      <c r="O87" s="99" t="s">
        <v>33</v>
      </c>
      <c r="P87" s="98"/>
    </row>
    <row r="88" spans="11:16" ht="12.75">
      <c r="K88" s="97" t="s">
        <v>11</v>
      </c>
      <c r="L88" s="99"/>
      <c r="M88" s="100"/>
      <c r="N88" s="100"/>
      <c r="O88" s="99" t="s">
        <v>124</v>
      </c>
      <c r="P88" s="98"/>
    </row>
    <row r="89" spans="11:16" ht="12.75">
      <c r="K89" s="97" t="s">
        <v>8</v>
      </c>
      <c r="L89" s="96"/>
      <c r="M89" s="96"/>
      <c r="N89" s="96"/>
      <c r="O89" s="99" t="s">
        <v>47</v>
      </c>
      <c r="P89" s="98"/>
    </row>
    <row r="90" spans="11:16" ht="12.75">
      <c r="K90" s="97" t="s">
        <v>7</v>
      </c>
      <c r="L90" s="96"/>
      <c r="M90" s="96"/>
      <c r="N90" s="96"/>
      <c r="O90" s="99" t="s">
        <v>123</v>
      </c>
      <c r="P90" s="98"/>
    </row>
    <row r="91" spans="11:16" ht="12.75">
      <c r="K91" s="97" t="s">
        <v>6</v>
      </c>
      <c r="L91" s="96"/>
      <c r="M91" s="96"/>
      <c r="N91" s="96"/>
      <c r="O91" s="99" t="s">
        <v>44</v>
      </c>
      <c r="P91" s="98"/>
    </row>
    <row r="92" spans="11:16" ht="12.75">
      <c r="K92" s="97" t="s">
        <v>5</v>
      </c>
      <c r="L92" s="96"/>
      <c r="M92" s="96"/>
      <c r="N92" s="96"/>
      <c r="O92" s="99" t="s">
        <v>12</v>
      </c>
      <c r="P92" s="98"/>
    </row>
    <row r="93" spans="11:16" ht="12.75">
      <c r="K93" s="97" t="s">
        <v>4</v>
      </c>
      <c r="L93" s="96"/>
      <c r="M93" s="96"/>
      <c r="N93" s="96"/>
      <c r="O93" s="99" t="s">
        <v>122</v>
      </c>
      <c r="P93" s="98"/>
    </row>
    <row r="94" spans="11:16" ht="12.75">
      <c r="K94" s="97" t="s">
        <v>3</v>
      </c>
      <c r="L94" s="96"/>
      <c r="M94" s="96"/>
      <c r="N94" s="96"/>
      <c r="O94" s="96"/>
      <c r="P94" s="96"/>
    </row>
    <row r="95" spans="11:16" ht="12.75">
      <c r="K95" s="97" t="s">
        <v>2</v>
      </c>
      <c r="L95" s="96"/>
      <c r="M95" s="96"/>
      <c r="N95" s="96"/>
      <c r="O95" s="96"/>
      <c r="P95" s="96"/>
    </row>
    <row r="96" spans="11:16" ht="12.75">
      <c r="K96" s="97" t="s">
        <v>1</v>
      </c>
      <c r="L96" s="96"/>
      <c r="M96" s="96"/>
      <c r="N96" s="96"/>
      <c r="O96" s="96"/>
      <c r="P96" s="96"/>
    </row>
    <row r="97" spans="11:16" ht="12.75">
      <c r="K97" s="97" t="s">
        <v>0</v>
      </c>
      <c r="L97" s="96"/>
      <c r="M97" s="96"/>
      <c r="N97" s="96"/>
      <c r="O97" s="96"/>
      <c r="P97" s="9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D5:G5"/>
    <mergeCell ref="K5:L5"/>
    <mergeCell ref="K6:L6"/>
    <mergeCell ref="K8:L9"/>
    <mergeCell ref="K10:L11"/>
    <mergeCell ref="C5:C6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A19:B19"/>
    <mergeCell ref="A25:B25"/>
    <mergeCell ref="A40:B41"/>
    <mergeCell ref="A38:B39"/>
    <mergeCell ref="A37:B37"/>
    <mergeCell ref="A34:B35"/>
    <mergeCell ref="A32:B33"/>
    <mergeCell ref="A31:B31"/>
  </mergeCells>
  <conditionalFormatting sqref="A8:B9">
    <cfRule type="containsErrors" priority="24" dxfId="120" stopIfTrue="1">
      <formula>ISERROR(A8)</formula>
    </cfRule>
  </conditionalFormatting>
  <conditionalFormatting sqref="A10:B11">
    <cfRule type="containsErrors" priority="23" dxfId="120" stopIfTrue="1">
      <formula>ISERROR(A10)</formula>
    </cfRule>
  </conditionalFormatting>
  <conditionalFormatting sqref="A14:B15">
    <cfRule type="containsErrors" priority="22" dxfId="120" stopIfTrue="1">
      <formula>ISERROR(A14)</formula>
    </cfRule>
  </conditionalFormatting>
  <conditionalFormatting sqref="A16:B17">
    <cfRule type="containsErrors" priority="21" dxfId="120" stopIfTrue="1">
      <formula>ISERROR(A16)</formula>
    </cfRule>
  </conditionalFormatting>
  <conditionalFormatting sqref="A20:B21">
    <cfRule type="containsErrors" priority="20" dxfId="120" stopIfTrue="1">
      <formula>ISERROR(A20)</formula>
    </cfRule>
  </conditionalFormatting>
  <conditionalFormatting sqref="A22:B23">
    <cfRule type="containsErrors" priority="19" dxfId="120" stopIfTrue="1">
      <formula>ISERROR(A22)</formula>
    </cfRule>
  </conditionalFormatting>
  <conditionalFormatting sqref="A26:B27">
    <cfRule type="containsErrors" priority="18" dxfId="120" stopIfTrue="1">
      <formula>ISERROR(A26)</formula>
    </cfRule>
  </conditionalFormatting>
  <conditionalFormatting sqref="A28:B29">
    <cfRule type="containsErrors" priority="17" dxfId="120" stopIfTrue="1">
      <formula>ISERROR(A28)</formula>
    </cfRule>
  </conditionalFormatting>
  <conditionalFormatting sqref="A32:B33">
    <cfRule type="containsErrors" priority="16" dxfId="120" stopIfTrue="1">
      <formula>ISERROR(A32)</formula>
    </cfRule>
  </conditionalFormatting>
  <conditionalFormatting sqref="A34:B35">
    <cfRule type="containsErrors" priority="15" dxfId="120" stopIfTrue="1">
      <formula>ISERROR(A34)</formula>
    </cfRule>
  </conditionalFormatting>
  <conditionalFormatting sqref="A38:B39">
    <cfRule type="containsErrors" priority="14" dxfId="120" stopIfTrue="1">
      <formula>ISERROR(A38)</formula>
    </cfRule>
  </conditionalFormatting>
  <conditionalFormatting sqref="A40:B41">
    <cfRule type="containsErrors" priority="13" dxfId="120" stopIfTrue="1">
      <formula>ISERROR(A40)</formula>
    </cfRule>
  </conditionalFormatting>
  <conditionalFormatting sqref="K8:L9">
    <cfRule type="containsErrors" priority="12" dxfId="120" stopIfTrue="1">
      <formula>ISERROR(K8)</formula>
    </cfRule>
  </conditionalFormatting>
  <conditionalFormatting sqref="K10:L11">
    <cfRule type="containsErrors" priority="11" dxfId="120" stopIfTrue="1">
      <formula>ISERROR(K10)</formula>
    </cfRule>
  </conditionalFormatting>
  <conditionalFormatting sqref="K14:L15">
    <cfRule type="containsErrors" priority="10" dxfId="120" stopIfTrue="1">
      <formula>ISERROR(K14)</formula>
    </cfRule>
  </conditionalFormatting>
  <conditionalFormatting sqref="K16:L17">
    <cfRule type="containsErrors" priority="9" dxfId="120" stopIfTrue="1">
      <formula>ISERROR(K16)</formula>
    </cfRule>
  </conditionalFormatting>
  <conditionalFormatting sqref="K20:L21">
    <cfRule type="containsErrors" priority="8" dxfId="120" stopIfTrue="1">
      <formula>ISERROR(K20)</formula>
    </cfRule>
  </conditionalFormatting>
  <conditionalFormatting sqref="K22:L23">
    <cfRule type="containsErrors" priority="7" dxfId="120" stopIfTrue="1">
      <formula>ISERROR(K22)</formula>
    </cfRule>
  </conditionalFormatting>
  <conditionalFormatting sqref="K26:L27">
    <cfRule type="containsErrors" priority="6" dxfId="120" stopIfTrue="1">
      <formula>ISERROR(K26)</formula>
    </cfRule>
  </conditionalFormatting>
  <conditionalFormatting sqref="K28:L29">
    <cfRule type="containsErrors" priority="5" dxfId="120" stopIfTrue="1">
      <formula>ISERROR(K28)</formula>
    </cfRule>
  </conditionalFormatting>
  <conditionalFormatting sqref="K32:L33">
    <cfRule type="containsErrors" priority="4" dxfId="120" stopIfTrue="1">
      <formula>ISERROR(K32)</formula>
    </cfRule>
  </conditionalFormatting>
  <conditionalFormatting sqref="K34:L35">
    <cfRule type="containsErrors" priority="3" dxfId="120" stopIfTrue="1">
      <formula>ISERROR(K34)</formula>
    </cfRule>
  </conditionalFormatting>
  <conditionalFormatting sqref="K38:L39">
    <cfRule type="containsErrors" priority="2" dxfId="120" stopIfTrue="1">
      <formula>ISERROR(K38)</formula>
    </cfRule>
  </conditionalFormatting>
  <conditionalFormatting sqref="K40:L41">
    <cfRule type="containsErrors" priority="1" dxfId="120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K22" sqref="K22:L23"/>
    </sheetView>
  </sheetViews>
  <sheetFormatPr defaultColWidth="9.140625" defaultRowHeight="15" zeroHeight="1"/>
  <cols>
    <col min="1" max="1" width="10.7109375" style="41" customWidth="1"/>
    <col min="2" max="2" width="15.7109375" style="41" customWidth="1"/>
    <col min="3" max="3" width="5.7109375" style="41" customWidth="1"/>
    <col min="4" max="5" width="6.7109375" style="41" customWidth="1"/>
    <col min="6" max="6" width="4.7109375" style="41" customWidth="1"/>
    <col min="7" max="7" width="6.7109375" style="41" customWidth="1"/>
    <col min="8" max="8" width="5.7109375" style="41" customWidth="1"/>
    <col min="9" max="9" width="6.7109375" style="41" customWidth="1"/>
    <col min="10" max="10" width="1.7109375" style="41" customWidth="1"/>
    <col min="11" max="11" width="10.7109375" style="41" customWidth="1"/>
    <col min="12" max="12" width="15.7109375" style="41" customWidth="1"/>
    <col min="13" max="13" width="5.7109375" style="41" customWidth="1"/>
    <col min="14" max="15" width="6.7109375" style="41" customWidth="1"/>
    <col min="16" max="16" width="4.7109375" style="41" customWidth="1"/>
    <col min="17" max="17" width="6.7109375" style="41" customWidth="1"/>
    <col min="18" max="18" width="5.7109375" style="41" customWidth="1"/>
    <col min="19" max="19" width="6.7109375" style="41" customWidth="1"/>
    <col min="20" max="20" width="1.57421875" style="41" customWidth="1"/>
    <col min="21" max="21" width="0" style="95" hidden="1" customWidth="1"/>
    <col min="22" max="254" width="0" style="41" hidden="1" customWidth="1"/>
    <col min="255" max="255" width="5.28125" style="41" customWidth="1"/>
    <col min="256" max="16384" width="9.140625" style="41" customWidth="1"/>
  </cols>
  <sheetData>
    <row r="1" spans="2:19" ht="40.5" customHeight="1">
      <c r="B1" s="421" t="s">
        <v>121</v>
      </c>
      <c r="C1" s="421"/>
      <c r="D1" s="423" t="s">
        <v>120</v>
      </c>
      <c r="E1" s="423"/>
      <c r="F1" s="423"/>
      <c r="G1" s="423"/>
      <c r="H1" s="423"/>
      <c r="I1" s="423"/>
      <c r="K1" s="182" t="s">
        <v>119</v>
      </c>
      <c r="L1" s="415"/>
      <c r="M1" s="415"/>
      <c r="N1" s="415"/>
      <c r="O1" s="416" t="s">
        <v>118</v>
      </c>
      <c r="P1" s="416"/>
      <c r="Q1" s="417"/>
      <c r="R1" s="417"/>
      <c r="S1" s="417"/>
    </row>
    <row r="2" spans="2:3" ht="9.75" customHeight="1" thickBot="1">
      <c r="B2" s="422"/>
      <c r="C2" s="422"/>
    </row>
    <row r="3" spans="1:19" ht="19.5" customHeight="1" thickBot="1">
      <c r="A3" s="181" t="s">
        <v>64</v>
      </c>
      <c r="B3" s="418" t="s">
        <v>130</v>
      </c>
      <c r="C3" s="419"/>
      <c r="D3" s="419"/>
      <c r="E3" s="419"/>
      <c r="F3" s="419"/>
      <c r="G3" s="419"/>
      <c r="H3" s="419"/>
      <c r="I3" s="420"/>
      <c r="K3" s="181" t="s">
        <v>63</v>
      </c>
      <c r="L3" s="418" t="s">
        <v>138</v>
      </c>
      <c r="M3" s="419"/>
      <c r="N3" s="419"/>
      <c r="O3" s="419"/>
      <c r="P3" s="419"/>
      <c r="Q3" s="419"/>
      <c r="R3" s="419"/>
      <c r="S3" s="420"/>
    </row>
    <row r="4" ht="4.5" customHeight="1"/>
    <row r="5" spans="1:19" ht="12.75" customHeight="1">
      <c r="A5" s="408" t="s">
        <v>114</v>
      </c>
      <c r="B5" s="409"/>
      <c r="C5" s="404" t="s">
        <v>113</v>
      </c>
      <c r="D5" s="412" t="s">
        <v>112</v>
      </c>
      <c r="E5" s="413"/>
      <c r="F5" s="413"/>
      <c r="G5" s="414"/>
      <c r="H5" s="180"/>
      <c r="I5" s="179" t="s">
        <v>111</v>
      </c>
      <c r="K5" s="408" t="s">
        <v>114</v>
      </c>
      <c r="L5" s="409"/>
      <c r="M5" s="404" t="s">
        <v>113</v>
      </c>
      <c r="N5" s="412" t="s">
        <v>112</v>
      </c>
      <c r="O5" s="413"/>
      <c r="P5" s="413"/>
      <c r="Q5" s="414"/>
      <c r="R5" s="180"/>
      <c r="S5" s="179" t="s">
        <v>111</v>
      </c>
    </row>
    <row r="6" spans="1:19" ht="12.75" customHeight="1">
      <c r="A6" s="406" t="s">
        <v>110</v>
      </c>
      <c r="B6" s="407"/>
      <c r="C6" s="405"/>
      <c r="D6" s="178" t="s">
        <v>109</v>
      </c>
      <c r="E6" s="177" t="s">
        <v>108</v>
      </c>
      <c r="F6" s="177" t="s">
        <v>107</v>
      </c>
      <c r="G6" s="176" t="s">
        <v>84</v>
      </c>
      <c r="H6" s="175"/>
      <c r="I6" s="174" t="s">
        <v>106</v>
      </c>
      <c r="K6" s="406" t="s">
        <v>110</v>
      </c>
      <c r="L6" s="407"/>
      <c r="M6" s="405"/>
      <c r="N6" s="178" t="s">
        <v>109</v>
      </c>
      <c r="O6" s="177" t="s">
        <v>108</v>
      </c>
      <c r="P6" s="177" t="s">
        <v>107</v>
      </c>
      <c r="Q6" s="176" t="s">
        <v>84</v>
      </c>
      <c r="R6" s="175"/>
      <c r="S6" s="174" t="s">
        <v>106</v>
      </c>
    </row>
    <row r="7" spans="1:12" ht="4.5" customHeight="1">
      <c r="A7" s="131"/>
      <c r="B7" s="131"/>
      <c r="K7" s="131"/>
      <c r="L7" s="131"/>
    </row>
    <row r="8" spans="1:19" ht="12.75" customHeight="1">
      <c r="A8" s="378" t="str">
        <f>DGET('[4]soupisky'!$A$1:$E$484,"PRIJM",A12:A13)</f>
        <v>Havrdová</v>
      </c>
      <c r="B8" s="410"/>
      <c r="C8" s="173">
        <v>1</v>
      </c>
      <c r="D8" s="172">
        <v>140</v>
      </c>
      <c r="E8" s="171">
        <v>58</v>
      </c>
      <c r="F8" s="171">
        <v>3</v>
      </c>
      <c r="G8" s="170">
        <f>IF(ISBLANK(D8),"",D8+E8)</f>
        <v>198</v>
      </c>
      <c r="H8" s="149"/>
      <c r="I8" s="160"/>
      <c r="K8" s="378" t="str">
        <f>DGET('[4]soupisky'!$A$1:$E$484,"PRIJM",K12:K13)</f>
        <v>Mikešová</v>
      </c>
      <c r="L8" s="410"/>
      <c r="M8" s="173">
        <v>2</v>
      </c>
      <c r="N8" s="172">
        <v>132</v>
      </c>
      <c r="O8" s="171">
        <v>71</v>
      </c>
      <c r="P8" s="171">
        <v>2</v>
      </c>
      <c r="Q8" s="170">
        <f>IF(ISBLANK(N8),"",N8+O8)</f>
        <v>203</v>
      </c>
      <c r="R8" s="149"/>
      <c r="S8" s="160"/>
    </row>
    <row r="9" spans="1:19" ht="12.75" customHeight="1">
      <c r="A9" s="380"/>
      <c r="B9" s="411"/>
      <c r="C9" s="164">
        <v>2</v>
      </c>
      <c r="D9" s="163">
        <v>141</v>
      </c>
      <c r="E9" s="162">
        <v>68</v>
      </c>
      <c r="F9" s="162">
        <v>2</v>
      </c>
      <c r="G9" s="161">
        <f>IF(ISBLANK(D9),"",D9+E9)</f>
        <v>209</v>
      </c>
      <c r="H9" s="149"/>
      <c r="I9" s="160"/>
      <c r="K9" s="380"/>
      <c r="L9" s="411"/>
      <c r="M9" s="164">
        <v>1</v>
      </c>
      <c r="N9" s="163">
        <v>147</v>
      </c>
      <c r="O9" s="162">
        <v>54</v>
      </c>
      <c r="P9" s="162">
        <v>6</v>
      </c>
      <c r="Q9" s="161">
        <f>IF(ISBLANK(N9),"",N9+O9)</f>
        <v>201</v>
      </c>
      <c r="R9" s="149"/>
      <c r="S9" s="160"/>
    </row>
    <row r="10" spans="1:19" ht="9.75" customHeight="1">
      <c r="A10" s="378" t="str">
        <f>DGET('[4]soupisky'!$A$1:$E$484,"JMENO",A12:A13)</f>
        <v>Jaruška</v>
      </c>
      <c r="B10" s="379"/>
      <c r="C10" s="159"/>
      <c r="D10" s="158"/>
      <c r="E10" s="158"/>
      <c r="F10" s="158"/>
      <c r="G10" s="157">
        <f>IF(ISBLANK(D10),"",D10+E10)</f>
      </c>
      <c r="H10" s="149"/>
      <c r="I10" s="156"/>
      <c r="K10" s="378" t="str">
        <f>DGET('[4]soupisky'!$A$1:$E$484,"jmeno",K12:K13)</f>
        <v>Irena</v>
      </c>
      <c r="L10" s="379"/>
      <c r="M10" s="159"/>
      <c r="N10" s="158"/>
      <c r="O10" s="158"/>
      <c r="P10" s="158"/>
      <c r="Q10" s="157">
        <f>IF(ISBLANK(N10),"",N10+O10)</f>
      </c>
      <c r="R10" s="149"/>
      <c r="S10" s="156"/>
    </row>
    <row r="11" spans="1:19" ht="9.75" customHeight="1" thickBot="1">
      <c r="A11" s="380"/>
      <c r="B11" s="381"/>
      <c r="C11" s="155"/>
      <c r="D11" s="154"/>
      <c r="E11" s="154"/>
      <c r="F11" s="154"/>
      <c r="G11" s="169">
        <f>IF(ISBLANK(D11),"",D11+E11)</f>
      </c>
      <c r="H11" s="149"/>
      <c r="I11" s="398">
        <f>IF(ISNUMBER(G13),IF(G13&gt;Q13,2,IF(G13=Q13,1,0)),"")</f>
        <v>2</v>
      </c>
      <c r="K11" s="380"/>
      <c r="L11" s="381"/>
      <c r="M11" s="155"/>
      <c r="N11" s="154"/>
      <c r="O11" s="154"/>
      <c r="P11" s="154"/>
      <c r="Q11" s="169">
        <f>IF(ISBLANK(N11),"",N11+O11)</f>
      </c>
      <c r="R11" s="149"/>
      <c r="S11" s="398">
        <f>IF(ISNUMBER(Q13),IF(G13&lt;Q13,2,IF(G13=Q13,1,0)),"")</f>
        <v>0</v>
      </c>
    </row>
    <row r="12" spans="1:19" ht="9.75" customHeight="1" hidden="1" thickBot="1">
      <c r="A12" s="152" t="s">
        <v>153</v>
      </c>
      <c r="B12" s="151"/>
      <c r="C12" s="150"/>
      <c r="D12" s="149"/>
      <c r="E12" s="149"/>
      <c r="F12" s="149"/>
      <c r="G12" s="149"/>
      <c r="H12" s="149"/>
      <c r="I12" s="399"/>
      <c r="K12" s="152" t="s">
        <v>153</v>
      </c>
      <c r="L12" s="151"/>
      <c r="M12" s="150"/>
      <c r="N12" s="149"/>
      <c r="O12" s="149"/>
      <c r="P12" s="149"/>
      <c r="Q12" s="149"/>
      <c r="R12" s="149"/>
      <c r="S12" s="399"/>
    </row>
    <row r="13" spans="1:19" ht="15.75" customHeight="1" thickBot="1">
      <c r="A13" s="448">
        <v>14501</v>
      </c>
      <c r="B13" s="449"/>
      <c r="C13" s="148" t="s">
        <v>84</v>
      </c>
      <c r="D13" s="147">
        <f>IF(ISNUMBER(D8),SUM(D8:D11),"")</f>
        <v>281</v>
      </c>
      <c r="E13" s="146">
        <f>IF(ISNUMBER(E8),SUM(E8:E11),"")</f>
        <v>126</v>
      </c>
      <c r="F13" s="145">
        <f>IF(ISNUMBER(F8),SUM(F8:F11),"")</f>
        <v>5</v>
      </c>
      <c r="G13" s="144">
        <f>IF(ISNUMBER(G8),SUM(G8:G11),"")</f>
        <v>407</v>
      </c>
      <c r="H13" s="143"/>
      <c r="I13" s="400"/>
      <c r="K13" s="448">
        <v>18645</v>
      </c>
      <c r="L13" s="449"/>
      <c r="M13" s="148" t="s">
        <v>84</v>
      </c>
      <c r="N13" s="147">
        <f>IF(ISNUMBER(N8),SUM(N8:N11),"")</f>
        <v>279</v>
      </c>
      <c r="O13" s="146">
        <f>IF(ISNUMBER(O8),SUM(O8:O11),"")</f>
        <v>125</v>
      </c>
      <c r="P13" s="145">
        <f>IF(ISNUMBER(P8),SUM(P8:P11),"")</f>
        <v>8</v>
      </c>
      <c r="Q13" s="144">
        <f>IF(ISNUMBER(Q8),SUM(Q8:Q11),"")</f>
        <v>404</v>
      </c>
      <c r="R13" s="143"/>
      <c r="S13" s="400"/>
    </row>
    <row r="14" spans="1:19" ht="12.75" customHeight="1" thickTop="1">
      <c r="A14" s="395" t="str">
        <f>DGET('[4]soupisky'!$A$1:$E$484,"PRIJM",A18:A19)</f>
        <v>Kratochvil</v>
      </c>
      <c r="B14" s="396"/>
      <c r="C14" s="168">
        <v>1</v>
      </c>
      <c r="D14" s="167">
        <v>136</v>
      </c>
      <c r="E14" s="166">
        <v>53</v>
      </c>
      <c r="F14" s="166">
        <v>5</v>
      </c>
      <c r="G14" s="165">
        <f>IF(ISBLANK(D14),"",D14+E14)</f>
        <v>189</v>
      </c>
      <c r="H14" s="149"/>
      <c r="I14" s="160"/>
      <c r="K14" s="395" t="str">
        <f>DGET('[4]soupisky'!$A$1:$E$484,"PRIJM",K18:K19)</f>
        <v>Panenková</v>
      </c>
      <c r="L14" s="396"/>
      <c r="M14" s="168">
        <v>2</v>
      </c>
      <c r="N14" s="167">
        <v>147</v>
      </c>
      <c r="O14" s="166">
        <v>62</v>
      </c>
      <c r="P14" s="166">
        <v>4</v>
      </c>
      <c r="Q14" s="165">
        <f>IF(ISBLANK(N14),"",N14+O14)</f>
        <v>209</v>
      </c>
      <c r="R14" s="149"/>
      <c r="S14" s="160"/>
    </row>
    <row r="15" spans="1:19" ht="12.75" customHeight="1">
      <c r="A15" s="380"/>
      <c r="B15" s="381"/>
      <c r="C15" s="164">
        <v>2</v>
      </c>
      <c r="D15" s="163">
        <v>140</v>
      </c>
      <c r="E15" s="162">
        <v>45</v>
      </c>
      <c r="F15" s="162">
        <v>5</v>
      </c>
      <c r="G15" s="161">
        <f>IF(ISBLANK(D15),"",D15+E15)</f>
        <v>185</v>
      </c>
      <c r="H15" s="149"/>
      <c r="I15" s="160"/>
      <c r="K15" s="380"/>
      <c r="L15" s="381"/>
      <c r="M15" s="164">
        <v>1</v>
      </c>
      <c r="N15" s="163">
        <v>136</v>
      </c>
      <c r="O15" s="162">
        <v>43</v>
      </c>
      <c r="P15" s="162">
        <v>4</v>
      </c>
      <c r="Q15" s="161">
        <f>IF(ISBLANK(N15),"",N15+O15)</f>
        <v>179</v>
      </c>
      <c r="R15" s="149"/>
      <c r="S15" s="160"/>
    </row>
    <row r="16" spans="1:19" ht="9.75" customHeight="1">
      <c r="A16" s="378" t="str">
        <f>DGET('[4]soupisky'!$A$1:$E$484,"JMENO",A18:A19)</f>
        <v>Jan</v>
      </c>
      <c r="B16" s="379"/>
      <c r="C16" s="159"/>
      <c r="D16" s="158"/>
      <c r="E16" s="158"/>
      <c r="F16" s="158"/>
      <c r="G16" s="157">
        <f>IF(ISBLANK(D16),"",D16+E16)</f>
      </c>
      <c r="H16" s="149"/>
      <c r="I16" s="156"/>
      <c r="K16" s="378" t="str">
        <f>DGET('[4]soupisky'!$A$1:$E$484,"JMENO",K18:K19)</f>
        <v>Lucie</v>
      </c>
      <c r="L16" s="379"/>
      <c r="M16" s="159"/>
      <c r="N16" s="158"/>
      <c r="O16" s="158"/>
      <c r="P16" s="158"/>
      <c r="Q16" s="157">
        <f>IF(ISBLANK(N16),"",N16+O16)</f>
      </c>
      <c r="R16" s="149"/>
      <c r="S16" s="156"/>
    </row>
    <row r="17" spans="1:19" ht="9.75" customHeight="1" thickBot="1">
      <c r="A17" s="380"/>
      <c r="B17" s="381"/>
      <c r="C17" s="155"/>
      <c r="D17" s="154"/>
      <c r="E17" s="154"/>
      <c r="F17" s="154"/>
      <c r="G17" s="153">
        <f>IF(ISBLANK(D17),"",D17+E17)</f>
      </c>
      <c r="H17" s="149"/>
      <c r="I17" s="398">
        <f>IF(ISNUMBER(G19),IF(G19&gt;Q19,2,IF(G19=Q19,1,0)),"")</f>
        <v>0</v>
      </c>
      <c r="K17" s="380"/>
      <c r="L17" s="381"/>
      <c r="M17" s="155"/>
      <c r="N17" s="154"/>
      <c r="O17" s="154"/>
      <c r="P17" s="154"/>
      <c r="Q17" s="153">
        <f>IF(ISBLANK(N17),"",N17+O17)</f>
      </c>
      <c r="R17" s="149"/>
      <c r="S17" s="398">
        <f>IF(ISNUMBER(Q19),IF(G19&lt;Q19,2,IF(G19=Q19,1,0)),"")</f>
        <v>2</v>
      </c>
    </row>
    <row r="18" spans="1:19" ht="9.75" customHeight="1" hidden="1" thickBot="1">
      <c r="A18" s="152" t="s">
        <v>153</v>
      </c>
      <c r="B18" s="151"/>
      <c r="C18" s="150"/>
      <c r="D18" s="149"/>
      <c r="E18" s="149"/>
      <c r="F18" s="149"/>
      <c r="G18" s="149"/>
      <c r="H18" s="149"/>
      <c r="I18" s="399"/>
      <c r="K18" s="152" t="s">
        <v>153</v>
      </c>
      <c r="L18" s="151"/>
      <c r="M18" s="150"/>
      <c r="N18" s="149"/>
      <c r="O18" s="149"/>
      <c r="P18" s="149"/>
      <c r="Q18" s="149"/>
      <c r="R18" s="149"/>
      <c r="S18" s="399"/>
    </row>
    <row r="19" spans="1:19" ht="15.75" customHeight="1" thickBot="1">
      <c r="A19" s="448">
        <v>10264</v>
      </c>
      <c r="B19" s="449"/>
      <c r="C19" s="148" t="s">
        <v>84</v>
      </c>
      <c r="D19" s="147">
        <f>IF(ISNUMBER(D14),SUM(D14:D17),"")</f>
        <v>276</v>
      </c>
      <c r="E19" s="146">
        <f>IF(ISNUMBER(E14),SUM(E14:E17),"")</f>
        <v>98</v>
      </c>
      <c r="F19" s="145">
        <f>IF(ISNUMBER(F14),SUM(F14:F17),"")</f>
        <v>10</v>
      </c>
      <c r="G19" s="144">
        <f>IF(ISNUMBER(G14),SUM(G14:G17),"")</f>
        <v>374</v>
      </c>
      <c r="H19" s="143"/>
      <c r="I19" s="400"/>
      <c r="K19" s="448">
        <v>18644</v>
      </c>
      <c r="L19" s="449"/>
      <c r="M19" s="148" t="s">
        <v>84</v>
      </c>
      <c r="N19" s="147">
        <f>IF(ISNUMBER(N14),SUM(N14:N17),"")</f>
        <v>283</v>
      </c>
      <c r="O19" s="146">
        <f>IF(ISNUMBER(O14),SUM(O14:O17),"")</f>
        <v>105</v>
      </c>
      <c r="P19" s="145">
        <f>IF(ISNUMBER(P14),SUM(P14:P17),"")</f>
        <v>8</v>
      </c>
      <c r="Q19" s="144">
        <f>IF(ISNUMBER(Q14),SUM(Q14:Q17),"")</f>
        <v>388</v>
      </c>
      <c r="R19" s="143"/>
      <c r="S19" s="400"/>
    </row>
    <row r="20" spans="1:19" ht="12.75" customHeight="1" thickTop="1">
      <c r="A20" s="378" t="str">
        <f>DGET('[4]soupisky'!$A$1:$E$484,"PRIJM",A24:A25)</f>
        <v>Balliš</v>
      </c>
      <c r="B20" s="379"/>
      <c r="C20" s="168">
        <v>1</v>
      </c>
      <c r="D20" s="167">
        <v>160</v>
      </c>
      <c r="E20" s="166">
        <v>81</v>
      </c>
      <c r="F20" s="166">
        <v>2</v>
      </c>
      <c r="G20" s="165">
        <f>IF(ISBLANK(D20),"",D20+E20)</f>
        <v>241</v>
      </c>
      <c r="H20" s="149"/>
      <c r="I20" s="160"/>
      <c r="K20" s="378" t="str">
        <f>DGET('[4]soupisky'!$A$1:$E$484,"PRIJM",K24:K25)</f>
        <v>Zimáková</v>
      </c>
      <c r="L20" s="379"/>
      <c r="M20" s="168">
        <v>2</v>
      </c>
      <c r="N20" s="167">
        <v>135</v>
      </c>
      <c r="O20" s="166">
        <v>72</v>
      </c>
      <c r="P20" s="166">
        <v>2</v>
      </c>
      <c r="Q20" s="165">
        <f>IF(ISBLANK(N20),"",N20+O20)</f>
        <v>207</v>
      </c>
      <c r="R20" s="149"/>
      <c r="S20" s="160"/>
    </row>
    <row r="21" spans="1:19" ht="12.75" customHeight="1">
      <c r="A21" s="380"/>
      <c r="B21" s="381"/>
      <c r="C21" s="164">
        <v>2</v>
      </c>
      <c r="D21" s="163">
        <v>144</v>
      </c>
      <c r="E21" s="162">
        <v>57</v>
      </c>
      <c r="F21" s="162">
        <v>1</v>
      </c>
      <c r="G21" s="161">
        <f>IF(ISBLANK(D21),"",D21+E21)</f>
        <v>201</v>
      </c>
      <c r="H21" s="149"/>
      <c r="I21" s="160"/>
      <c r="K21" s="380"/>
      <c r="L21" s="381"/>
      <c r="M21" s="164">
        <v>1</v>
      </c>
      <c r="N21" s="163">
        <v>122</v>
      </c>
      <c r="O21" s="162">
        <v>70</v>
      </c>
      <c r="P21" s="162">
        <v>4</v>
      </c>
      <c r="Q21" s="161">
        <f>IF(ISBLANK(N21),"",N21+O21)</f>
        <v>192</v>
      </c>
      <c r="R21" s="149"/>
      <c r="S21" s="160"/>
    </row>
    <row r="22" spans="1:19" ht="9.75" customHeight="1">
      <c r="A22" s="378" t="str">
        <f>DGET('[4]soupisky'!$A$1:$E$484,"JMENO",A24:A25)</f>
        <v>Karel</v>
      </c>
      <c r="B22" s="379"/>
      <c r="C22" s="159"/>
      <c r="D22" s="158"/>
      <c r="E22" s="158"/>
      <c r="F22" s="158"/>
      <c r="G22" s="157">
        <f>IF(ISBLANK(D22),"",D22+E22)</f>
      </c>
      <c r="H22" s="149"/>
      <c r="I22" s="156"/>
      <c r="K22" s="378" t="str">
        <f>DGET('[4]soupisky'!$A$1:$E$484,"JMENO",K24:K25)</f>
        <v>Jarmila</v>
      </c>
      <c r="L22" s="379"/>
      <c r="M22" s="159"/>
      <c r="N22" s="158"/>
      <c r="O22" s="158"/>
      <c r="P22" s="158"/>
      <c r="Q22" s="157">
        <f>IF(ISBLANK(N22),"",N22+O22)</f>
      </c>
      <c r="R22" s="149"/>
      <c r="S22" s="156"/>
    </row>
    <row r="23" spans="1:19" ht="9.75" customHeight="1" thickBot="1">
      <c r="A23" s="380"/>
      <c r="B23" s="381"/>
      <c r="C23" s="155"/>
      <c r="D23" s="154"/>
      <c r="E23" s="154"/>
      <c r="F23" s="154"/>
      <c r="G23" s="153">
        <f>IF(ISBLANK(D23),"",D23+E23)</f>
      </c>
      <c r="H23" s="149"/>
      <c r="I23" s="398">
        <f>IF(ISNUMBER(G25),IF(G25&gt;Q25,2,IF(G25=Q25,1,0)),"")</f>
        <v>2</v>
      </c>
      <c r="K23" s="380"/>
      <c r="L23" s="381"/>
      <c r="M23" s="155"/>
      <c r="N23" s="154"/>
      <c r="O23" s="154"/>
      <c r="P23" s="154"/>
      <c r="Q23" s="153">
        <f>IF(ISBLANK(N23),"",N23+O23)</f>
      </c>
      <c r="R23" s="149"/>
      <c r="S23" s="398">
        <f>IF(ISNUMBER(Q25),IF(G25&lt;Q25,2,IF(G25=Q25,1,0)),"")</f>
        <v>0</v>
      </c>
    </row>
    <row r="24" spans="1:19" ht="9.75" customHeight="1" hidden="1" thickBot="1">
      <c r="A24" s="152" t="s">
        <v>153</v>
      </c>
      <c r="B24" s="151"/>
      <c r="C24" s="150"/>
      <c r="D24" s="149"/>
      <c r="E24" s="149"/>
      <c r="F24" s="149"/>
      <c r="G24" s="149"/>
      <c r="H24" s="149"/>
      <c r="I24" s="399"/>
      <c r="K24" s="152" t="s">
        <v>153</v>
      </c>
      <c r="L24" s="151"/>
      <c r="M24" s="150"/>
      <c r="N24" s="149"/>
      <c r="O24" s="149"/>
      <c r="P24" s="149"/>
      <c r="Q24" s="149"/>
      <c r="R24" s="149"/>
      <c r="S24" s="399"/>
    </row>
    <row r="25" spans="1:19" ht="15.75" customHeight="1" thickBot="1">
      <c r="A25" s="448">
        <v>11929</v>
      </c>
      <c r="B25" s="449"/>
      <c r="C25" s="148" t="s">
        <v>84</v>
      </c>
      <c r="D25" s="147">
        <f>IF(ISNUMBER(D20),SUM(D20:D23),"")</f>
        <v>304</v>
      </c>
      <c r="E25" s="146">
        <f>IF(ISNUMBER(E20),SUM(E20:E23),"")</f>
        <v>138</v>
      </c>
      <c r="F25" s="145">
        <f>IF(ISNUMBER(F20),SUM(F20:F23),"")</f>
        <v>3</v>
      </c>
      <c r="G25" s="144">
        <f>IF(ISNUMBER(G20),SUM(G20:G23),"")</f>
        <v>442</v>
      </c>
      <c r="H25" s="143"/>
      <c r="I25" s="400"/>
      <c r="K25" s="448">
        <v>15353</v>
      </c>
      <c r="L25" s="449"/>
      <c r="M25" s="148" t="s">
        <v>84</v>
      </c>
      <c r="N25" s="147">
        <f>IF(ISNUMBER(N20),SUM(N20:N23),"")</f>
        <v>257</v>
      </c>
      <c r="O25" s="146">
        <f>IF(ISNUMBER(O20),SUM(O20:O23),"")</f>
        <v>142</v>
      </c>
      <c r="P25" s="145">
        <f>IF(ISNUMBER(P20),SUM(P20:P23),"")</f>
        <v>6</v>
      </c>
      <c r="Q25" s="144">
        <f>IF(ISNUMBER(Q20),SUM(Q20:Q23),"")</f>
        <v>399</v>
      </c>
      <c r="R25" s="143"/>
      <c r="S25" s="400"/>
    </row>
    <row r="26" spans="1:19" ht="12.75" customHeight="1" thickTop="1">
      <c r="A26" s="382" t="str">
        <f>DGET('[4]soupisky'!$A$1:$E$484,"PRIJM",A30:A31)</f>
        <v>Vodešil</v>
      </c>
      <c r="B26" s="383"/>
      <c r="C26" s="168">
        <v>1</v>
      </c>
      <c r="D26" s="167">
        <v>161</v>
      </c>
      <c r="E26" s="166">
        <v>62</v>
      </c>
      <c r="F26" s="166">
        <v>5</v>
      </c>
      <c r="G26" s="165">
        <f>IF(ISBLANK(D26),"",D26+E26)</f>
        <v>223</v>
      </c>
      <c r="H26" s="149"/>
      <c r="I26" s="160"/>
      <c r="K26" s="378" t="str">
        <f>DGET('[4]soupisky'!$A$1:$E$484,"PRIJM",K30:K31)</f>
        <v>Poláčková</v>
      </c>
      <c r="L26" s="379"/>
      <c r="M26" s="168">
        <v>2</v>
      </c>
      <c r="N26" s="167">
        <v>104</v>
      </c>
      <c r="O26" s="166">
        <v>52</v>
      </c>
      <c r="P26" s="166">
        <v>6</v>
      </c>
      <c r="Q26" s="165">
        <f>IF(ISBLANK(N26),"",N26+O26)</f>
        <v>156</v>
      </c>
      <c r="R26" s="149"/>
      <c r="S26" s="160"/>
    </row>
    <row r="27" spans="1:19" ht="12.75" customHeight="1">
      <c r="A27" s="384"/>
      <c r="B27" s="385"/>
      <c r="C27" s="164">
        <v>2</v>
      </c>
      <c r="D27" s="163">
        <v>139</v>
      </c>
      <c r="E27" s="162">
        <v>62</v>
      </c>
      <c r="F27" s="162">
        <v>5</v>
      </c>
      <c r="G27" s="161">
        <f>IF(ISBLANK(D27),"",D27+E27)</f>
        <v>201</v>
      </c>
      <c r="H27" s="149"/>
      <c r="I27" s="160"/>
      <c r="K27" s="380"/>
      <c r="L27" s="381"/>
      <c r="M27" s="164">
        <v>1</v>
      </c>
      <c r="N27" s="163">
        <v>157</v>
      </c>
      <c r="O27" s="162">
        <v>70</v>
      </c>
      <c r="P27" s="162">
        <v>3</v>
      </c>
      <c r="Q27" s="161">
        <f>IF(ISBLANK(N27),"",N27+O27)</f>
        <v>227</v>
      </c>
      <c r="R27" s="149"/>
      <c r="S27" s="160"/>
    </row>
    <row r="28" spans="1:19" ht="9.75" customHeight="1">
      <c r="A28" s="382" t="str">
        <f>DGET('[4]soupisky'!$A$1:$E$484,"JMENO",A30:A31)</f>
        <v>Josef</v>
      </c>
      <c r="B28" s="383"/>
      <c r="C28" s="159"/>
      <c r="D28" s="158"/>
      <c r="E28" s="158"/>
      <c r="F28" s="158"/>
      <c r="G28" s="157">
        <f>IF(ISBLANK(D28),"",D28+E28)</f>
      </c>
      <c r="H28" s="149"/>
      <c r="I28" s="156"/>
      <c r="K28" s="378" t="str">
        <f>DGET('[4]soupisky'!$A$1:$E$484,"JMENO",K30:K31)</f>
        <v>Hana</v>
      </c>
      <c r="L28" s="379"/>
      <c r="M28" s="159"/>
      <c r="N28" s="158"/>
      <c r="O28" s="158"/>
      <c r="P28" s="158"/>
      <c r="Q28" s="157">
        <f>IF(ISBLANK(N28),"",N28+O28)</f>
      </c>
      <c r="R28" s="149"/>
      <c r="S28" s="156"/>
    </row>
    <row r="29" spans="1:19" ht="9.75" customHeight="1" thickBot="1">
      <c r="A29" s="384"/>
      <c r="B29" s="385"/>
      <c r="C29" s="155"/>
      <c r="D29" s="154"/>
      <c r="E29" s="154"/>
      <c r="F29" s="154"/>
      <c r="G29" s="153">
        <f>IF(ISBLANK(D29),"",D29+E29)</f>
      </c>
      <c r="H29" s="149"/>
      <c r="I29" s="398">
        <f>IF(ISNUMBER(G31),IF(G31&gt;Q31,2,IF(G31=Q31,1,0)),"")</f>
        <v>2</v>
      </c>
      <c r="K29" s="380"/>
      <c r="L29" s="381"/>
      <c r="M29" s="155"/>
      <c r="N29" s="154"/>
      <c r="O29" s="154"/>
      <c r="P29" s="154"/>
      <c r="Q29" s="153">
        <f>IF(ISBLANK(N29),"",N29+O29)</f>
      </c>
      <c r="R29" s="149"/>
      <c r="S29" s="398">
        <f>IF(ISNUMBER(Q31),IF(G31&lt;Q31,2,IF(G31=Q31,1,0)),"")</f>
        <v>0</v>
      </c>
    </row>
    <row r="30" spans="1:19" ht="9.75" customHeight="1" hidden="1" thickBot="1">
      <c r="A30" s="152" t="s">
        <v>153</v>
      </c>
      <c r="B30" s="151"/>
      <c r="C30" s="150"/>
      <c r="D30" s="149"/>
      <c r="E30" s="149"/>
      <c r="F30" s="149"/>
      <c r="G30" s="149"/>
      <c r="H30" s="149"/>
      <c r="I30" s="399"/>
      <c r="K30" s="152" t="s">
        <v>153</v>
      </c>
      <c r="L30" s="151"/>
      <c r="M30" s="150"/>
      <c r="N30" s="149"/>
      <c r="O30" s="149"/>
      <c r="P30" s="149"/>
      <c r="Q30" s="149"/>
      <c r="R30" s="149"/>
      <c r="S30" s="399"/>
    </row>
    <row r="31" spans="1:19" ht="15.75" customHeight="1" thickBot="1">
      <c r="A31" s="448">
        <v>2585</v>
      </c>
      <c r="B31" s="449"/>
      <c r="C31" s="148" t="s">
        <v>84</v>
      </c>
      <c r="D31" s="147">
        <f>IF(ISNUMBER(D26),SUM(D26:D29),"")</f>
        <v>300</v>
      </c>
      <c r="E31" s="146">
        <f>IF(ISNUMBER(E26),SUM(E26:E29),"")</f>
        <v>124</v>
      </c>
      <c r="F31" s="145">
        <f>IF(ISNUMBER(F26),SUM(F26:F29),"")</f>
        <v>10</v>
      </c>
      <c r="G31" s="144">
        <f>IF(ISNUMBER(G26),SUM(G26:G29),"")</f>
        <v>424</v>
      </c>
      <c r="H31" s="143"/>
      <c r="I31" s="400"/>
      <c r="K31" s="448">
        <v>15370</v>
      </c>
      <c r="L31" s="449"/>
      <c r="M31" s="148" t="s">
        <v>84</v>
      </c>
      <c r="N31" s="147">
        <f>IF(ISNUMBER(N26),SUM(N26:N29),"")</f>
        <v>261</v>
      </c>
      <c r="O31" s="146">
        <f>IF(ISNUMBER(O26),SUM(O26:O29),"")</f>
        <v>122</v>
      </c>
      <c r="P31" s="145">
        <f>IF(ISNUMBER(P26),SUM(P26:P29),"")</f>
        <v>9</v>
      </c>
      <c r="Q31" s="144">
        <f>IF(ISNUMBER(Q26),SUM(Q26:Q29),"")</f>
        <v>383</v>
      </c>
      <c r="R31" s="143"/>
      <c r="S31" s="400"/>
    </row>
    <row r="32" spans="1:19" ht="12.75" customHeight="1" thickTop="1">
      <c r="A32" s="382" t="str">
        <f>DGET('[4]soupisky'!$A$1:$E$484,"PRIJM",A36:A37)</f>
        <v>Kučerka</v>
      </c>
      <c r="B32" s="383"/>
      <c r="C32" s="168">
        <v>1</v>
      </c>
      <c r="D32" s="167">
        <v>139</v>
      </c>
      <c r="E32" s="166">
        <v>77</v>
      </c>
      <c r="F32" s="166">
        <v>3</v>
      </c>
      <c r="G32" s="165">
        <f>IF(ISBLANK(D32),"",D32+E32)</f>
        <v>216</v>
      </c>
      <c r="H32" s="149"/>
      <c r="I32" s="160"/>
      <c r="K32" s="378" t="str">
        <f>DGET('[4]soupisky'!$A$1:$E$484,"PRIJM",K36:K37)</f>
        <v>Mařánková</v>
      </c>
      <c r="L32" s="379"/>
      <c r="M32" s="168">
        <v>2</v>
      </c>
      <c r="N32" s="167">
        <v>143</v>
      </c>
      <c r="O32" s="166">
        <v>48</v>
      </c>
      <c r="P32" s="166">
        <v>8</v>
      </c>
      <c r="Q32" s="165">
        <f>IF(ISBLANK(N32),"",N32+O32)</f>
        <v>191</v>
      </c>
      <c r="R32" s="149"/>
      <c r="S32" s="160"/>
    </row>
    <row r="33" spans="1:19" ht="12.75" customHeight="1">
      <c r="A33" s="384"/>
      <c r="B33" s="385"/>
      <c r="C33" s="164">
        <v>2</v>
      </c>
      <c r="D33" s="163">
        <v>130</v>
      </c>
      <c r="E33" s="162">
        <v>72</v>
      </c>
      <c r="F33" s="162">
        <v>1</v>
      </c>
      <c r="G33" s="161">
        <f>IF(ISBLANK(D33),"",D33+E33)</f>
        <v>202</v>
      </c>
      <c r="H33" s="149"/>
      <c r="I33" s="160"/>
      <c r="K33" s="380"/>
      <c r="L33" s="381"/>
      <c r="M33" s="164">
        <v>1</v>
      </c>
      <c r="N33" s="163">
        <v>133</v>
      </c>
      <c r="O33" s="162">
        <v>43</v>
      </c>
      <c r="P33" s="162">
        <v>9</v>
      </c>
      <c r="Q33" s="161">
        <f>IF(ISBLANK(N33),"",N33+O33)</f>
        <v>176</v>
      </c>
      <c r="R33" s="149"/>
      <c r="S33" s="160"/>
    </row>
    <row r="34" spans="1:19" ht="9.75" customHeight="1">
      <c r="A34" s="382" t="str">
        <f>DGET('[4]soupisky'!$A$1:$E$484,"JMENO",A36:A37)</f>
        <v>Martin</v>
      </c>
      <c r="B34" s="383"/>
      <c r="C34" s="159"/>
      <c r="D34" s="158"/>
      <c r="E34" s="158"/>
      <c r="F34" s="158"/>
      <c r="G34" s="157">
        <f>IF(ISBLANK(D34),"",D34+E34)</f>
      </c>
      <c r="H34" s="149"/>
      <c r="I34" s="156"/>
      <c r="K34" s="378" t="str">
        <f>DGET('[4]soupisky'!$A$1:$E$484,"JMENO",K36:K37)</f>
        <v>Eva</v>
      </c>
      <c r="L34" s="379"/>
      <c r="M34" s="159"/>
      <c r="N34" s="158"/>
      <c r="O34" s="158"/>
      <c r="P34" s="158"/>
      <c r="Q34" s="157">
        <f>IF(ISBLANK(N34),"",N34+O34)</f>
      </c>
      <c r="R34" s="149"/>
      <c r="S34" s="156"/>
    </row>
    <row r="35" spans="1:19" ht="9.75" customHeight="1" thickBot="1">
      <c r="A35" s="384"/>
      <c r="B35" s="385"/>
      <c r="C35" s="155"/>
      <c r="D35" s="154"/>
      <c r="E35" s="154"/>
      <c r="F35" s="154"/>
      <c r="G35" s="153">
        <f>IF(ISBLANK(D35),"",D35+E35)</f>
      </c>
      <c r="H35" s="149"/>
      <c r="I35" s="398">
        <f>IF(ISNUMBER(G37),IF(G37&gt;Q37,2,IF(G37=Q37,1,0)),"")</f>
        <v>2</v>
      </c>
      <c r="K35" s="380"/>
      <c r="L35" s="381"/>
      <c r="M35" s="155"/>
      <c r="N35" s="154"/>
      <c r="O35" s="154"/>
      <c r="P35" s="154"/>
      <c r="Q35" s="153">
        <f>IF(ISBLANK(N35),"",N35+O35)</f>
      </c>
      <c r="R35" s="149"/>
      <c r="S35" s="398">
        <f>IF(ISNUMBER(Q37),IF(G37&lt;Q37,2,IF(G37=Q37,1,0)),"")</f>
        <v>0</v>
      </c>
    </row>
    <row r="36" spans="1:19" ht="9.75" customHeight="1" hidden="1" thickBot="1">
      <c r="A36" s="152" t="s">
        <v>153</v>
      </c>
      <c r="B36" s="151"/>
      <c r="C36" s="150"/>
      <c r="D36" s="149"/>
      <c r="E36" s="149"/>
      <c r="F36" s="149"/>
      <c r="G36" s="149"/>
      <c r="H36" s="149"/>
      <c r="I36" s="399"/>
      <c r="K36" s="152" t="s">
        <v>153</v>
      </c>
      <c r="L36" s="151"/>
      <c r="M36" s="150"/>
      <c r="N36" s="149"/>
      <c r="O36" s="149"/>
      <c r="P36" s="149"/>
      <c r="Q36" s="149"/>
      <c r="R36" s="149"/>
      <c r="S36" s="399"/>
    </row>
    <row r="37" spans="1:19" ht="15.75" customHeight="1" thickBot="1">
      <c r="A37" s="448">
        <v>20061</v>
      </c>
      <c r="B37" s="449"/>
      <c r="C37" s="148" t="s">
        <v>84</v>
      </c>
      <c r="D37" s="147">
        <f>IF(ISNUMBER(D32),SUM(D32:D35),"")</f>
        <v>269</v>
      </c>
      <c r="E37" s="146">
        <f>IF(ISNUMBER(E32),SUM(E32:E35),"")</f>
        <v>149</v>
      </c>
      <c r="F37" s="145">
        <f>IF(ISNUMBER(F32),SUM(F32:F35),"")</f>
        <v>4</v>
      </c>
      <c r="G37" s="144">
        <f>IF(ISNUMBER(G32),SUM(G32:G35),"")</f>
        <v>418</v>
      </c>
      <c r="H37" s="143"/>
      <c r="I37" s="400"/>
      <c r="K37" s="448">
        <v>15354</v>
      </c>
      <c r="L37" s="449"/>
      <c r="M37" s="148" t="s">
        <v>84</v>
      </c>
      <c r="N37" s="147">
        <f>IF(ISNUMBER(N32),SUM(N32:N35),"")</f>
        <v>276</v>
      </c>
      <c r="O37" s="146">
        <f>IF(ISNUMBER(O32),SUM(O32:O35),"")</f>
        <v>91</v>
      </c>
      <c r="P37" s="145">
        <f>IF(ISNUMBER(P32),SUM(P32:P35),"")</f>
        <v>17</v>
      </c>
      <c r="Q37" s="144">
        <f>IF(ISNUMBER(Q32),SUM(Q32:Q35),"")</f>
        <v>367</v>
      </c>
      <c r="R37" s="143"/>
      <c r="S37" s="400"/>
    </row>
    <row r="38" spans="1:19" ht="12.75" customHeight="1" thickTop="1">
      <c r="A38" s="378" t="str">
        <f>DGET('[4]soupisky'!$A$1:$E$484,"PRIJM",A42:A43)</f>
        <v>Mrzílek</v>
      </c>
      <c r="B38" s="379"/>
      <c r="C38" s="168">
        <v>1</v>
      </c>
      <c r="D38" s="167">
        <v>123</v>
      </c>
      <c r="E38" s="166">
        <v>70</v>
      </c>
      <c r="F38" s="166">
        <v>2</v>
      </c>
      <c r="G38" s="165">
        <f>IF(ISBLANK(D38),"",D38+E38)</f>
        <v>193</v>
      </c>
      <c r="H38" s="149"/>
      <c r="I38" s="160"/>
      <c r="K38" s="378" t="str">
        <f>DGET('[4]soupisky'!$A$1:$E$484,"PRIJM",K42:K43)</f>
        <v>Kohoutová</v>
      </c>
      <c r="L38" s="379"/>
      <c r="M38" s="168">
        <v>2</v>
      </c>
      <c r="N38" s="167">
        <v>139</v>
      </c>
      <c r="O38" s="166">
        <v>63</v>
      </c>
      <c r="P38" s="166">
        <v>1</v>
      </c>
      <c r="Q38" s="165">
        <f>IF(ISBLANK(N38),"",N38+O38)</f>
        <v>202</v>
      </c>
      <c r="R38" s="149"/>
      <c r="S38" s="160"/>
    </row>
    <row r="39" spans="1:19" ht="12.75" customHeight="1">
      <c r="A39" s="380"/>
      <c r="B39" s="381"/>
      <c r="C39" s="164">
        <v>2</v>
      </c>
      <c r="D39" s="163">
        <v>130</v>
      </c>
      <c r="E39" s="162">
        <v>43</v>
      </c>
      <c r="F39" s="162">
        <v>8</v>
      </c>
      <c r="G39" s="161">
        <f>IF(ISBLANK(D39),"",D39+E39)</f>
        <v>173</v>
      </c>
      <c r="H39" s="149"/>
      <c r="I39" s="160"/>
      <c r="K39" s="380"/>
      <c r="L39" s="381"/>
      <c r="M39" s="164">
        <v>1</v>
      </c>
      <c r="N39" s="163">
        <v>133</v>
      </c>
      <c r="O39" s="162">
        <v>45</v>
      </c>
      <c r="P39" s="162">
        <v>5</v>
      </c>
      <c r="Q39" s="161">
        <f>IF(ISBLANK(N39),"",N39+O39)</f>
        <v>178</v>
      </c>
      <c r="R39" s="149"/>
      <c r="S39" s="160"/>
    </row>
    <row r="40" spans="1:19" ht="9.75" customHeight="1">
      <c r="A40" s="378" t="str">
        <f>DGET('[4]soupisky'!$A$1:$E$484,"JMENO",A42:A43)</f>
        <v>Jiří</v>
      </c>
      <c r="B40" s="379"/>
      <c r="C40" s="159"/>
      <c r="D40" s="158"/>
      <c r="E40" s="158"/>
      <c r="F40" s="158"/>
      <c r="G40" s="157">
        <f>IF(ISBLANK(D40),"",D40+E40)</f>
      </c>
      <c r="H40" s="149"/>
      <c r="I40" s="156"/>
      <c r="K40" s="378" t="str">
        <f>DGET('[4]soupisky'!$A$1:$E$484,"JMENO",K42:K43)</f>
        <v>Miluše</v>
      </c>
      <c r="L40" s="379"/>
      <c r="M40" s="159"/>
      <c r="N40" s="158"/>
      <c r="O40" s="158"/>
      <c r="P40" s="158"/>
      <c r="Q40" s="157">
        <f>IF(ISBLANK(N40),"",N40+O40)</f>
      </c>
      <c r="R40" s="149"/>
      <c r="S40" s="156"/>
    </row>
    <row r="41" spans="1:19" ht="9.75" customHeight="1" thickBot="1">
      <c r="A41" s="380"/>
      <c r="B41" s="381"/>
      <c r="C41" s="155"/>
      <c r="D41" s="154"/>
      <c r="E41" s="154"/>
      <c r="F41" s="154"/>
      <c r="G41" s="153">
        <f>IF(ISBLANK(D41),"",D41+E41)</f>
      </c>
      <c r="H41" s="149"/>
      <c r="I41" s="398">
        <f>IF(ISNUMBER(G43),IF(G43&gt;Q43,2,IF(G43=Q43,1,0)),"")</f>
        <v>0</v>
      </c>
      <c r="K41" s="380"/>
      <c r="L41" s="381"/>
      <c r="M41" s="155"/>
      <c r="N41" s="154"/>
      <c r="O41" s="154"/>
      <c r="P41" s="154"/>
      <c r="Q41" s="153">
        <f>IF(ISBLANK(N41),"",N41+O41)</f>
      </c>
      <c r="R41" s="149"/>
      <c r="S41" s="398">
        <f>IF(ISNUMBER(Q43),IF(G43&lt;Q43,2,IF(G43=Q43,1,0)),"")</f>
        <v>2</v>
      </c>
    </row>
    <row r="42" spans="1:19" ht="9.75" customHeight="1" hidden="1" thickBot="1">
      <c r="A42" s="152" t="s">
        <v>153</v>
      </c>
      <c r="B42" s="151"/>
      <c r="C42" s="150"/>
      <c r="D42" s="149"/>
      <c r="E42" s="149"/>
      <c r="F42" s="149"/>
      <c r="G42" s="149"/>
      <c r="H42" s="149"/>
      <c r="I42" s="399"/>
      <c r="K42" s="152" t="s">
        <v>153</v>
      </c>
      <c r="L42" s="151"/>
      <c r="M42" s="150"/>
      <c r="N42" s="149"/>
      <c r="O42" s="149"/>
      <c r="P42" s="149"/>
      <c r="Q42" s="149"/>
      <c r="R42" s="149"/>
      <c r="S42" s="399"/>
    </row>
    <row r="43" spans="1:19" ht="15.75" customHeight="1" thickBot="1">
      <c r="A43" s="448">
        <v>20060</v>
      </c>
      <c r="B43" s="449"/>
      <c r="C43" s="148" t="s">
        <v>84</v>
      </c>
      <c r="D43" s="147">
        <f>IF(ISNUMBER(D38),SUM(D38:D41),"")</f>
        <v>253</v>
      </c>
      <c r="E43" s="146">
        <f>IF(ISNUMBER(E38),SUM(E38:E41),"")</f>
        <v>113</v>
      </c>
      <c r="F43" s="145">
        <f>IF(ISNUMBER(F38),SUM(F38:F41),"")</f>
        <v>10</v>
      </c>
      <c r="G43" s="144">
        <f>IF(ISNUMBER(G38),SUM(G38:G41),"")</f>
        <v>366</v>
      </c>
      <c r="H43" s="143"/>
      <c r="I43" s="400"/>
      <c r="K43" s="448">
        <v>15374</v>
      </c>
      <c r="L43" s="449"/>
      <c r="M43" s="148" t="s">
        <v>84</v>
      </c>
      <c r="N43" s="147">
        <f>IF(ISNUMBER(N38),SUM(N38:N41),"")</f>
        <v>272</v>
      </c>
      <c r="O43" s="146">
        <f>IF(ISNUMBER(O38),SUM(O38:O41),"")</f>
        <v>108</v>
      </c>
      <c r="P43" s="145">
        <f>IF(ISNUMBER(P38),SUM(P38:P41),"")</f>
        <v>6</v>
      </c>
      <c r="Q43" s="144">
        <f>IF(ISNUMBER(Q38),SUM(Q38:Q41),"")</f>
        <v>380</v>
      </c>
      <c r="R43" s="143"/>
      <c r="S43" s="400"/>
    </row>
    <row r="44" ht="4.5" customHeight="1" thickBot="1" thickTop="1"/>
    <row r="45" spans="1:19" ht="19.5" customHeight="1" thickBot="1">
      <c r="A45" s="142"/>
      <c r="B45" s="141"/>
      <c r="C45" s="140" t="s">
        <v>83</v>
      </c>
      <c r="D45" s="139">
        <f>IF(ISNUMBER(D13),SUM(D13,D19,D25,D31,D37,D43),"")</f>
        <v>1683</v>
      </c>
      <c r="E45" s="138">
        <f>IF(ISNUMBER(E13),SUM(E13,E19,E25,E31,E37,E43),"")</f>
        <v>748</v>
      </c>
      <c r="F45" s="137">
        <f>IF(ISNUMBER(F13),SUM(F13,F19,F25,F31,F37,F43),"")</f>
        <v>42</v>
      </c>
      <c r="G45" s="136">
        <f>IF(ISNUMBER(G13),SUM(G13,G19,G25,G31,G37,G43),"")</f>
        <v>2431</v>
      </c>
      <c r="H45" s="135"/>
      <c r="I45" s="134">
        <f>IF(ISNUMBER(G45),IF(G45&gt;Q45,4,IF(G45=Q45,2,0)),"")</f>
        <v>4</v>
      </c>
      <c r="K45" s="142"/>
      <c r="L45" s="141"/>
      <c r="M45" s="140" t="s">
        <v>83</v>
      </c>
      <c r="N45" s="139">
        <f>IF(ISNUMBER(N13),SUM(N13,N19,N25,N31,N37,N43),"")</f>
        <v>1628</v>
      </c>
      <c r="O45" s="138">
        <f>IF(ISNUMBER(O13),SUM(O13,O19,O25,O31,O37,O43),"")</f>
        <v>693</v>
      </c>
      <c r="P45" s="137">
        <f>IF(ISNUMBER(P13),SUM(P13,P19,P25,P31,P37,P43),"")</f>
        <v>54</v>
      </c>
      <c r="Q45" s="136">
        <f>IF(ISNUMBER(Q13),SUM(Q13,Q19,Q25,Q31,Q37,Q43),"")</f>
        <v>2321</v>
      </c>
      <c r="R45" s="135"/>
      <c r="S45" s="134">
        <f>IF(ISNUMBER(Q45),IF(G45&lt;Q45,4,IF(G45=Q45,2,0)),"")</f>
        <v>0</v>
      </c>
    </row>
    <row r="46" ht="4.5" customHeight="1" thickBot="1"/>
    <row r="47" spans="1:19" ht="21.75" customHeight="1" thickBot="1">
      <c r="A47" s="45"/>
      <c r="B47" s="40" t="s">
        <v>81</v>
      </c>
      <c r="C47" s="403"/>
      <c r="D47" s="403"/>
      <c r="E47" s="403"/>
      <c r="G47" s="401" t="s">
        <v>79</v>
      </c>
      <c r="H47" s="402"/>
      <c r="I47" s="133">
        <f>IF(ISNUMBER(I11),SUM(I11,I17,I23,I29,I35,I41,I45),"")</f>
        <v>12</v>
      </c>
      <c r="K47" s="45"/>
      <c r="L47" s="40" t="s">
        <v>81</v>
      </c>
      <c r="M47" s="403"/>
      <c r="N47" s="403"/>
      <c r="O47" s="403"/>
      <c r="Q47" s="401" t="s">
        <v>79</v>
      </c>
      <c r="R47" s="402"/>
      <c r="S47" s="133">
        <f>IF(ISNUMBER(S11),SUM(S11,S17,S23,S29,S35,S41,S45),"")</f>
        <v>4</v>
      </c>
    </row>
    <row r="48" spans="1:19" ht="19.5" customHeight="1">
      <c r="A48" s="45"/>
      <c r="B48" s="40" t="s">
        <v>73</v>
      </c>
      <c r="C48" s="397"/>
      <c r="D48" s="397"/>
      <c r="E48" s="397"/>
      <c r="F48" s="130"/>
      <c r="G48" s="130"/>
      <c r="H48" s="130"/>
      <c r="I48" s="130"/>
      <c r="J48" s="130"/>
      <c r="K48" s="45"/>
      <c r="L48" s="40" t="s">
        <v>73</v>
      </c>
      <c r="M48" s="397"/>
      <c r="N48" s="397"/>
      <c r="O48" s="397"/>
      <c r="P48" s="132"/>
      <c r="Q48" s="131"/>
      <c r="R48" s="131"/>
      <c r="S48" s="131"/>
    </row>
    <row r="49" spans="1:19" ht="20.25" customHeight="1">
      <c r="A49" s="40" t="s">
        <v>77</v>
      </c>
      <c r="B49" s="40" t="s">
        <v>76</v>
      </c>
      <c r="C49" s="393"/>
      <c r="D49" s="393"/>
      <c r="E49" s="393"/>
      <c r="F49" s="393"/>
      <c r="G49" s="393"/>
      <c r="H49" s="393"/>
      <c r="I49" s="40"/>
      <c r="J49" s="40"/>
      <c r="K49" s="40" t="s">
        <v>74</v>
      </c>
      <c r="L49" s="394"/>
      <c r="M49" s="394"/>
      <c r="O49" s="40" t="s">
        <v>73</v>
      </c>
      <c r="P49" s="391"/>
      <c r="Q49" s="391"/>
      <c r="R49" s="391"/>
      <c r="S49" s="391"/>
    </row>
    <row r="50" spans="1:19" ht="9.75" customHeight="1">
      <c r="A50" s="40"/>
      <c r="B50" s="40"/>
      <c r="C50" s="129"/>
      <c r="D50" s="129"/>
      <c r="E50" s="129"/>
      <c r="F50" s="129"/>
      <c r="G50" s="129"/>
      <c r="H50" s="129"/>
      <c r="I50" s="40"/>
      <c r="J50" s="40"/>
      <c r="K50" s="40"/>
      <c r="L50" s="130"/>
      <c r="M50" s="130"/>
      <c r="O50" s="40"/>
      <c r="P50" s="129"/>
      <c r="Q50" s="129"/>
      <c r="R50" s="129"/>
      <c r="S50" s="129"/>
    </row>
    <row r="51" ht="30" customHeight="1">
      <c r="A51" s="128" t="s">
        <v>72</v>
      </c>
    </row>
    <row r="52" spans="2:11" ht="19.5" customHeight="1">
      <c r="B52" s="127" t="s">
        <v>71</v>
      </c>
      <c r="C52" s="434" t="s">
        <v>49</v>
      </c>
      <c r="D52" s="434"/>
      <c r="I52" s="127" t="s">
        <v>70</v>
      </c>
      <c r="J52" s="435">
        <v>20</v>
      </c>
      <c r="K52" s="435"/>
    </row>
    <row r="53" spans="2:19" ht="19.5" customHeight="1">
      <c r="B53" s="127" t="s">
        <v>69</v>
      </c>
      <c r="C53" s="436" t="s">
        <v>14</v>
      </c>
      <c r="D53" s="436"/>
      <c r="I53" s="127" t="s">
        <v>68</v>
      </c>
      <c r="J53" s="392">
        <v>2</v>
      </c>
      <c r="K53" s="392"/>
      <c r="P53" s="127" t="s">
        <v>67</v>
      </c>
      <c r="Q53" s="427">
        <v>42597</v>
      </c>
      <c r="R53" s="428"/>
      <c r="S53" s="428"/>
    </row>
    <row r="54" ht="9.75" customHeight="1"/>
    <row r="55" spans="1:19" ht="15" customHeight="1">
      <c r="A55" s="408" t="s">
        <v>66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30"/>
    </row>
    <row r="56" spans="1:19" ht="90" customHeight="1">
      <c r="A56" s="431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3"/>
    </row>
    <row r="57" spans="1:19" ht="4.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ht="15" customHeight="1">
      <c r="A58" s="424" t="s">
        <v>65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6"/>
    </row>
    <row r="59" spans="1:19" ht="6.75" customHeight="1">
      <c r="A59" s="126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24"/>
    </row>
    <row r="60" spans="1:19" ht="18" customHeight="1">
      <c r="A60" s="125" t="s">
        <v>64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2" t="s">
        <v>63</v>
      </c>
      <c r="L60" s="101"/>
      <c r="M60" s="101"/>
      <c r="N60" s="101"/>
      <c r="O60" s="101"/>
      <c r="P60" s="101"/>
      <c r="Q60" s="101"/>
      <c r="R60" s="101"/>
      <c r="S60" s="124"/>
    </row>
    <row r="61" spans="1:19" ht="18" customHeight="1">
      <c r="A61" s="123"/>
      <c r="B61" s="120" t="s">
        <v>62</v>
      </c>
      <c r="C61" s="119"/>
      <c r="D61" s="121"/>
      <c r="E61" s="120" t="s">
        <v>61</v>
      </c>
      <c r="F61" s="119"/>
      <c r="G61" s="119"/>
      <c r="H61" s="119"/>
      <c r="I61" s="121"/>
      <c r="J61" s="101"/>
      <c r="K61" s="122"/>
      <c r="L61" s="120" t="s">
        <v>62</v>
      </c>
      <c r="M61" s="119"/>
      <c r="N61" s="121"/>
      <c r="O61" s="120" t="s">
        <v>61</v>
      </c>
      <c r="P61" s="119"/>
      <c r="Q61" s="119"/>
      <c r="R61" s="119"/>
      <c r="S61" s="118"/>
    </row>
    <row r="62" spans="1:19" ht="18" customHeight="1">
      <c r="A62" s="117" t="s">
        <v>150</v>
      </c>
      <c r="B62" s="113" t="s">
        <v>59</v>
      </c>
      <c r="C62" s="115"/>
      <c r="D62" s="114" t="s">
        <v>58</v>
      </c>
      <c r="E62" s="113" t="s">
        <v>59</v>
      </c>
      <c r="F62" s="112"/>
      <c r="G62" s="112"/>
      <c r="H62" s="111"/>
      <c r="I62" s="114" t="s">
        <v>58</v>
      </c>
      <c r="J62" s="101"/>
      <c r="K62" s="116" t="s">
        <v>150</v>
      </c>
      <c r="L62" s="113" t="s">
        <v>59</v>
      </c>
      <c r="M62" s="115"/>
      <c r="N62" s="114" t="s">
        <v>58</v>
      </c>
      <c r="O62" s="113" t="s">
        <v>59</v>
      </c>
      <c r="P62" s="112"/>
      <c r="Q62" s="112"/>
      <c r="R62" s="111"/>
      <c r="S62" s="110" t="s">
        <v>58</v>
      </c>
    </row>
    <row r="63" spans="1:19" ht="18" customHeight="1">
      <c r="A63" s="109"/>
      <c r="B63" s="388"/>
      <c r="C63" s="389"/>
      <c r="D63" s="107"/>
      <c r="E63" s="388"/>
      <c r="F63" s="390"/>
      <c r="G63" s="390"/>
      <c r="H63" s="389"/>
      <c r="I63" s="107"/>
      <c r="J63" s="8"/>
      <c r="K63" s="108"/>
      <c r="L63" s="388"/>
      <c r="M63" s="389"/>
      <c r="N63" s="107"/>
      <c r="O63" s="388"/>
      <c r="P63" s="390"/>
      <c r="Q63" s="390"/>
      <c r="R63" s="389"/>
      <c r="S63" s="106"/>
    </row>
    <row r="64" spans="1:19" ht="18" customHeight="1">
      <c r="A64" s="109"/>
      <c r="B64" s="388"/>
      <c r="C64" s="389"/>
      <c r="D64" s="107"/>
      <c r="E64" s="388"/>
      <c r="F64" s="390"/>
      <c r="G64" s="390"/>
      <c r="H64" s="389"/>
      <c r="I64" s="107"/>
      <c r="J64" s="8"/>
      <c r="K64" s="108"/>
      <c r="L64" s="388"/>
      <c r="M64" s="389"/>
      <c r="N64" s="107"/>
      <c r="O64" s="388"/>
      <c r="P64" s="390"/>
      <c r="Q64" s="390"/>
      <c r="R64" s="389"/>
      <c r="S64" s="106"/>
    </row>
    <row r="65" spans="1:19" ht="11.25" customHeight="1">
      <c r="A65" s="10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3"/>
    </row>
    <row r="66" spans="1:19" ht="3.75" customHeight="1">
      <c r="A66" s="102"/>
      <c r="B66" s="101"/>
      <c r="C66" s="101"/>
      <c r="D66" s="101"/>
      <c r="E66" s="101"/>
      <c r="F66" s="101"/>
      <c r="G66" s="101"/>
      <c r="H66" s="101"/>
      <c r="I66" s="101"/>
      <c r="J66" s="101"/>
      <c r="K66" s="102"/>
      <c r="L66" s="101"/>
      <c r="M66" s="101"/>
      <c r="N66" s="101"/>
      <c r="O66" s="101"/>
      <c r="P66" s="101"/>
      <c r="Q66" s="101"/>
      <c r="R66" s="101"/>
      <c r="S66" s="101"/>
    </row>
    <row r="67" spans="1:19" ht="19.5" customHeight="1">
      <c r="A67" s="439" t="s">
        <v>57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1"/>
    </row>
    <row r="68" spans="1:19" ht="90" customHeight="1">
      <c r="A68" s="442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4"/>
    </row>
    <row r="69" spans="1:19" ht="4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 ht="15" customHeight="1">
      <c r="A70" s="445" t="s">
        <v>56</v>
      </c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7"/>
    </row>
    <row r="71" spans="1:19" ht="90" customHeight="1">
      <c r="A71" s="431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3"/>
    </row>
    <row r="72" spans="1:8" ht="30" customHeight="1">
      <c r="A72" s="437" t="s">
        <v>55</v>
      </c>
      <c r="B72" s="437"/>
      <c r="C72" s="438"/>
      <c r="D72" s="438"/>
      <c r="E72" s="438"/>
      <c r="F72" s="438"/>
      <c r="G72" s="438"/>
      <c r="H72" s="438"/>
    </row>
    <row r="73" spans="11:16" ht="12.75">
      <c r="K73" s="97" t="s">
        <v>29</v>
      </c>
      <c r="L73" s="99" t="s">
        <v>149</v>
      </c>
      <c r="M73" s="100"/>
      <c r="N73" s="100"/>
      <c r="O73" s="99" t="s">
        <v>148</v>
      </c>
      <c r="P73" s="98"/>
    </row>
    <row r="74" spans="11:16" ht="12.75">
      <c r="K74" s="97" t="s">
        <v>52</v>
      </c>
      <c r="L74" s="99" t="s">
        <v>147</v>
      </c>
      <c r="M74" s="100"/>
      <c r="N74" s="100"/>
      <c r="O74" s="99" t="s">
        <v>146</v>
      </c>
      <c r="P74" s="98"/>
    </row>
    <row r="75" spans="11:16" ht="12.75">
      <c r="K75" s="97" t="s">
        <v>49</v>
      </c>
      <c r="L75" s="99" t="s">
        <v>145</v>
      </c>
      <c r="M75" s="100"/>
      <c r="N75" s="100"/>
      <c r="O75" s="99" t="s">
        <v>144</v>
      </c>
      <c r="P75" s="98"/>
    </row>
    <row r="76" spans="11:16" ht="12.75">
      <c r="K76" s="97" t="s">
        <v>46</v>
      </c>
      <c r="L76" s="99" t="s">
        <v>143</v>
      </c>
      <c r="M76" s="100"/>
      <c r="N76" s="100"/>
      <c r="O76" s="99" t="s">
        <v>142</v>
      </c>
      <c r="P76" s="98"/>
    </row>
    <row r="77" spans="11:16" ht="12.75">
      <c r="K77" s="97" t="s">
        <v>43</v>
      </c>
      <c r="L77" s="99" t="s">
        <v>141</v>
      </c>
      <c r="M77" s="100"/>
      <c r="N77" s="100"/>
      <c r="O77" s="99" t="s">
        <v>140</v>
      </c>
      <c r="P77" s="98"/>
    </row>
    <row r="78" spans="11:16" ht="12.75">
      <c r="K78" s="97" t="s">
        <v>40</v>
      </c>
      <c r="L78" s="99" t="s">
        <v>139</v>
      </c>
      <c r="M78" s="100"/>
      <c r="N78" s="100"/>
      <c r="O78" s="99" t="s">
        <v>27</v>
      </c>
      <c r="P78" s="98"/>
    </row>
    <row r="79" spans="11:16" ht="12.75">
      <c r="K79" s="97" t="s">
        <v>37</v>
      </c>
      <c r="L79" s="99" t="s">
        <v>138</v>
      </c>
      <c r="M79" s="100"/>
      <c r="N79" s="100"/>
      <c r="O79" s="99" t="s">
        <v>137</v>
      </c>
      <c r="P79" s="98"/>
    </row>
    <row r="80" spans="11:16" ht="12.75">
      <c r="K80" s="97" t="s">
        <v>35</v>
      </c>
      <c r="L80" s="99" t="s">
        <v>136</v>
      </c>
      <c r="M80" s="100"/>
      <c r="N80" s="100"/>
      <c r="O80" s="99" t="s">
        <v>135</v>
      </c>
      <c r="P80" s="98"/>
    </row>
    <row r="81" spans="11:16" ht="12.75">
      <c r="K81" s="97" t="s">
        <v>32</v>
      </c>
      <c r="L81" s="99" t="s">
        <v>134</v>
      </c>
      <c r="M81" s="100"/>
      <c r="N81" s="100"/>
      <c r="O81" s="99" t="s">
        <v>15</v>
      </c>
      <c r="P81" s="98"/>
    </row>
    <row r="82" spans="11:16" ht="12.75">
      <c r="K82" s="97" t="s">
        <v>20</v>
      </c>
      <c r="L82" s="99" t="s">
        <v>133</v>
      </c>
      <c r="M82" s="100"/>
      <c r="N82" s="100"/>
      <c r="O82" s="99" t="s">
        <v>132</v>
      </c>
      <c r="P82" s="98"/>
    </row>
    <row r="83" spans="11:16" ht="12.75">
      <c r="K83" s="97" t="s">
        <v>26</v>
      </c>
      <c r="L83" s="99" t="s">
        <v>131</v>
      </c>
      <c r="M83" s="100"/>
      <c r="N83" s="100"/>
      <c r="O83" s="99" t="s">
        <v>50</v>
      </c>
      <c r="P83" s="98"/>
    </row>
    <row r="84" spans="11:16" ht="12.75">
      <c r="K84" s="97" t="s">
        <v>23</v>
      </c>
      <c r="L84" s="99" t="s">
        <v>130</v>
      </c>
      <c r="M84" s="100"/>
      <c r="N84" s="100"/>
      <c r="O84" s="99" t="s">
        <v>38</v>
      </c>
      <c r="P84" s="98"/>
    </row>
    <row r="85" spans="11:16" ht="12.75">
      <c r="K85" s="97" t="s">
        <v>129</v>
      </c>
      <c r="L85" s="99" t="s">
        <v>128</v>
      </c>
      <c r="M85" s="100"/>
      <c r="N85" s="100"/>
      <c r="O85" s="99" t="s">
        <v>127</v>
      </c>
      <c r="P85" s="98"/>
    </row>
    <row r="86" spans="11:16" ht="12.75">
      <c r="K86" s="97" t="s">
        <v>17</v>
      </c>
      <c r="L86" s="99" t="s">
        <v>126</v>
      </c>
      <c r="M86" s="100"/>
      <c r="N86" s="100"/>
      <c r="O86" s="99" t="s">
        <v>125</v>
      </c>
      <c r="P86" s="98"/>
    </row>
    <row r="87" spans="11:16" ht="12.75">
      <c r="K87" s="97" t="s">
        <v>14</v>
      </c>
      <c r="L87" s="99"/>
      <c r="M87" s="100"/>
      <c r="N87" s="100"/>
      <c r="O87" s="99" t="s">
        <v>33</v>
      </c>
      <c r="P87" s="98"/>
    </row>
    <row r="88" spans="11:16" ht="12.75">
      <c r="K88" s="97" t="s">
        <v>11</v>
      </c>
      <c r="L88" s="99"/>
      <c r="M88" s="100"/>
      <c r="N88" s="100"/>
      <c r="O88" s="99" t="s">
        <v>124</v>
      </c>
      <c r="P88" s="98"/>
    </row>
    <row r="89" spans="11:16" ht="12.75">
      <c r="K89" s="97" t="s">
        <v>8</v>
      </c>
      <c r="L89" s="96"/>
      <c r="M89" s="96"/>
      <c r="N89" s="96"/>
      <c r="O89" s="99" t="s">
        <v>47</v>
      </c>
      <c r="P89" s="98"/>
    </row>
    <row r="90" spans="11:16" ht="12.75">
      <c r="K90" s="97" t="s">
        <v>7</v>
      </c>
      <c r="L90" s="96"/>
      <c r="M90" s="96"/>
      <c r="N90" s="96"/>
      <c r="O90" s="99" t="s">
        <v>123</v>
      </c>
      <c r="P90" s="98"/>
    </row>
    <row r="91" spans="11:16" ht="12.75">
      <c r="K91" s="97" t="s">
        <v>6</v>
      </c>
      <c r="L91" s="96"/>
      <c r="M91" s="96"/>
      <c r="N91" s="96"/>
      <c r="O91" s="99" t="s">
        <v>44</v>
      </c>
      <c r="P91" s="98"/>
    </row>
    <row r="92" spans="11:16" ht="12.75">
      <c r="K92" s="97" t="s">
        <v>5</v>
      </c>
      <c r="L92" s="96"/>
      <c r="M92" s="96"/>
      <c r="N92" s="96"/>
      <c r="O92" s="99" t="s">
        <v>12</v>
      </c>
      <c r="P92" s="98"/>
    </row>
    <row r="93" spans="11:16" ht="12.75">
      <c r="K93" s="97" t="s">
        <v>4</v>
      </c>
      <c r="L93" s="96"/>
      <c r="M93" s="96"/>
      <c r="N93" s="96"/>
      <c r="O93" s="99" t="s">
        <v>122</v>
      </c>
      <c r="P93" s="98"/>
    </row>
    <row r="94" spans="11:16" ht="12.75">
      <c r="K94" s="97" t="s">
        <v>3</v>
      </c>
      <c r="L94" s="96"/>
      <c r="M94" s="96"/>
      <c r="N94" s="96"/>
      <c r="O94" s="96"/>
      <c r="P94" s="96"/>
    </row>
    <row r="95" spans="11:16" ht="12.75">
      <c r="K95" s="97" t="s">
        <v>2</v>
      </c>
      <c r="L95" s="96"/>
      <c r="M95" s="96"/>
      <c r="N95" s="96"/>
      <c r="O95" s="96"/>
      <c r="P95" s="96"/>
    </row>
    <row r="96" spans="11:16" ht="12.75">
      <c r="K96" s="97" t="s">
        <v>1</v>
      </c>
      <c r="L96" s="96"/>
      <c r="M96" s="96"/>
      <c r="N96" s="96"/>
      <c r="O96" s="96"/>
      <c r="P96" s="96"/>
    </row>
    <row r="97" spans="11:16" ht="12.75">
      <c r="K97" s="97" t="s">
        <v>0</v>
      </c>
      <c r="L97" s="96"/>
      <c r="M97" s="96"/>
      <c r="N97" s="96"/>
      <c r="O97" s="96"/>
      <c r="P97" s="9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19:B19"/>
    <mergeCell ref="A25:B25"/>
    <mergeCell ref="A40:B41"/>
    <mergeCell ref="A38:B39"/>
    <mergeCell ref="A37:B37"/>
    <mergeCell ref="A34:B35"/>
    <mergeCell ref="A32:B33"/>
    <mergeCell ref="A31:B31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D5:G5"/>
    <mergeCell ref="K5:L5"/>
    <mergeCell ref="K6:L6"/>
    <mergeCell ref="K8:L9"/>
    <mergeCell ref="K10:L11"/>
    <mergeCell ref="C5:C6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</mergeCells>
  <conditionalFormatting sqref="A8:B9">
    <cfRule type="containsErrors" priority="24" dxfId="120" stopIfTrue="1">
      <formula>ISERROR(A8)</formula>
    </cfRule>
  </conditionalFormatting>
  <conditionalFormatting sqref="A10:B11">
    <cfRule type="containsErrors" priority="23" dxfId="120" stopIfTrue="1">
      <formula>ISERROR(A10)</formula>
    </cfRule>
  </conditionalFormatting>
  <conditionalFormatting sqref="A14:B15">
    <cfRule type="containsErrors" priority="22" dxfId="120" stopIfTrue="1">
      <formula>ISERROR(A14)</formula>
    </cfRule>
  </conditionalFormatting>
  <conditionalFormatting sqref="A16:B17">
    <cfRule type="containsErrors" priority="21" dxfId="120" stopIfTrue="1">
      <formula>ISERROR(A16)</formula>
    </cfRule>
  </conditionalFormatting>
  <conditionalFormatting sqref="A20:B21">
    <cfRule type="containsErrors" priority="20" dxfId="120" stopIfTrue="1">
      <formula>ISERROR(A20)</formula>
    </cfRule>
  </conditionalFormatting>
  <conditionalFormatting sqref="A22:B23">
    <cfRule type="containsErrors" priority="19" dxfId="120" stopIfTrue="1">
      <formula>ISERROR(A22)</formula>
    </cfRule>
  </conditionalFormatting>
  <conditionalFormatting sqref="A26:B27">
    <cfRule type="containsErrors" priority="18" dxfId="120" stopIfTrue="1">
      <formula>ISERROR(A26)</formula>
    </cfRule>
  </conditionalFormatting>
  <conditionalFormatting sqref="A28:B29">
    <cfRule type="containsErrors" priority="17" dxfId="120" stopIfTrue="1">
      <formula>ISERROR(A28)</formula>
    </cfRule>
  </conditionalFormatting>
  <conditionalFormatting sqref="A32:B33">
    <cfRule type="containsErrors" priority="16" dxfId="120" stopIfTrue="1">
      <formula>ISERROR(A32)</formula>
    </cfRule>
  </conditionalFormatting>
  <conditionalFormatting sqref="A34:B35">
    <cfRule type="containsErrors" priority="15" dxfId="120" stopIfTrue="1">
      <formula>ISERROR(A34)</formula>
    </cfRule>
  </conditionalFormatting>
  <conditionalFormatting sqref="A38:B39">
    <cfRule type="containsErrors" priority="14" dxfId="120" stopIfTrue="1">
      <formula>ISERROR(A38)</formula>
    </cfRule>
  </conditionalFormatting>
  <conditionalFormatting sqref="A40:B41">
    <cfRule type="containsErrors" priority="13" dxfId="120" stopIfTrue="1">
      <formula>ISERROR(A40)</formula>
    </cfRule>
  </conditionalFormatting>
  <conditionalFormatting sqref="K8:L9">
    <cfRule type="containsErrors" priority="12" dxfId="120" stopIfTrue="1">
      <formula>ISERROR(K8)</formula>
    </cfRule>
  </conditionalFormatting>
  <conditionalFormatting sqref="K10:L11">
    <cfRule type="containsErrors" priority="11" dxfId="120" stopIfTrue="1">
      <formula>ISERROR(K10)</formula>
    </cfRule>
  </conditionalFormatting>
  <conditionalFormatting sqref="K14:L15">
    <cfRule type="containsErrors" priority="10" dxfId="120" stopIfTrue="1">
      <formula>ISERROR(K14)</formula>
    </cfRule>
  </conditionalFormatting>
  <conditionalFormatting sqref="K16:L17">
    <cfRule type="containsErrors" priority="9" dxfId="120" stopIfTrue="1">
      <formula>ISERROR(K16)</formula>
    </cfRule>
  </conditionalFormatting>
  <conditionalFormatting sqref="K20:L21">
    <cfRule type="containsErrors" priority="8" dxfId="120" stopIfTrue="1">
      <formula>ISERROR(K20)</formula>
    </cfRule>
  </conditionalFormatting>
  <conditionalFormatting sqref="K22:L23">
    <cfRule type="containsErrors" priority="7" dxfId="120" stopIfTrue="1">
      <formula>ISERROR(K22)</formula>
    </cfRule>
  </conditionalFormatting>
  <conditionalFormatting sqref="K26:L27">
    <cfRule type="containsErrors" priority="6" dxfId="120" stopIfTrue="1">
      <formula>ISERROR(K26)</formula>
    </cfRule>
  </conditionalFormatting>
  <conditionalFormatting sqref="K28:L29">
    <cfRule type="containsErrors" priority="5" dxfId="120" stopIfTrue="1">
      <formula>ISERROR(K28)</formula>
    </cfRule>
  </conditionalFormatting>
  <conditionalFormatting sqref="K32:L33">
    <cfRule type="containsErrors" priority="4" dxfId="120" stopIfTrue="1">
      <formula>ISERROR(K32)</formula>
    </cfRule>
  </conditionalFormatting>
  <conditionalFormatting sqref="K34:L35">
    <cfRule type="containsErrors" priority="3" dxfId="120" stopIfTrue="1">
      <formula>ISERROR(K34)</formula>
    </cfRule>
  </conditionalFormatting>
  <conditionalFormatting sqref="K38:L39">
    <cfRule type="containsErrors" priority="2" dxfId="120" stopIfTrue="1">
      <formula>ISERROR(K38)</formula>
    </cfRule>
  </conditionalFormatting>
  <conditionalFormatting sqref="K40:L41">
    <cfRule type="containsErrors" priority="1" dxfId="120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zoomScalePageLayoutView="0" workbookViewId="0" topLeftCell="A1">
      <selection activeCell="A37" sqref="A37:B37"/>
    </sheetView>
  </sheetViews>
  <sheetFormatPr defaultColWidth="9.140625" defaultRowHeight="15" zeroHeight="1"/>
  <cols>
    <col min="1" max="1" width="10.7109375" style="41" customWidth="1"/>
    <col min="2" max="2" width="15.7109375" style="41" customWidth="1"/>
    <col min="3" max="3" width="5.7109375" style="41" customWidth="1"/>
    <col min="4" max="5" width="6.7109375" style="41" customWidth="1"/>
    <col min="6" max="6" width="4.7109375" style="41" customWidth="1"/>
    <col min="7" max="7" width="6.7109375" style="41" customWidth="1"/>
    <col min="8" max="8" width="5.7109375" style="41" customWidth="1"/>
    <col min="9" max="9" width="6.7109375" style="41" customWidth="1"/>
    <col min="10" max="10" width="1.7109375" style="41" customWidth="1"/>
    <col min="11" max="11" width="10.7109375" style="41" customWidth="1"/>
    <col min="12" max="12" width="15.7109375" style="41" customWidth="1"/>
    <col min="13" max="13" width="5.7109375" style="41" customWidth="1"/>
    <col min="14" max="15" width="6.7109375" style="41" customWidth="1"/>
    <col min="16" max="16" width="4.7109375" style="41" customWidth="1"/>
    <col min="17" max="17" width="6.7109375" style="41" customWidth="1"/>
    <col min="18" max="18" width="5.7109375" style="41" customWidth="1"/>
    <col min="19" max="19" width="6.7109375" style="41" customWidth="1"/>
    <col min="20" max="20" width="1.57421875" style="41" customWidth="1"/>
    <col min="21" max="21" width="0" style="95" hidden="1" customWidth="1"/>
    <col min="22" max="254" width="0" style="41" hidden="1" customWidth="1"/>
    <col min="255" max="255" width="5.28125" style="41" customWidth="1"/>
    <col min="256" max="16384" width="9.140625" style="41" customWidth="1"/>
  </cols>
  <sheetData>
    <row r="1" spans="2:19" ht="40.5" customHeight="1">
      <c r="B1" s="421" t="s">
        <v>121</v>
      </c>
      <c r="C1" s="421"/>
      <c r="D1" s="423" t="s">
        <v>120</v>
      </c>
      <c r="E1" s="423"/>
      <c r="F1" s="423"/>
      <c r="G1" s="423"/>
      <c r="H1" s="423"/>
      <c r="I1" s="423"/>
      <c r="K1" s="182" t="s">
        <v>119</v>
      </c>
      <c r="L1" s="468" t="s">
        <v>132</v>
      </c>
      <c r="M1" s="468"/>
      <c r="N1" s="468"/>
      <c r="O1" s="416" t="s">
        <v>118</v>
      </c>
      <c r="P1" s="416"/>
      <c r="Q1" s="469">
        <v>42299</v>
      </c>
      <c r="R1" s="469"/>
      <c r="S1" s="469"/>
    </row>
    <row r="2" spans="2:3" ht="9.75" customHeight="1" thickBot="1">
      <c r="B2" s="422"/>
      <c r="C2" s="422"/>
    </row>
    <row r="3" spans="1:19" ht="19.5" customHeight="1" thickBot="1">
      <c r="A3" s="181" t="s">
        <v>64</v>
      </c>
      <c r="B3" s="470" t="s">
        <v>133</v>
      </c>
      <c r="C3" s="471"/>
      <c r="D3" s="471"/>
      <c r="E3" s="471"/>
      <c r="F3" s="471"/>
      <c r="G3" s="471"/>
      <c r="H3" s="471"/>
      <c r="I3" s="472"/>
      <c r="K3" s="181" t="s">
        <v>63</v>
      </c>
      <c r="L3" s="470" t="s">
        <v>147</v>
      </c>
      <c r="M3" s="471"/>
      <c r="N3" s="471"/>
      <c r="O3" s="471"/>
      <c r="P3" s="471"/>
      <c r="Q3" s="471"/>
      <c r="R3" s="471"/>
      <c r="S3" s="472"/>
    </row>
    <row r="4" ht="4.5" customHeight="1"/>
    <row r="5" spans="1:19" ht="12.75" customHeight="1">
      <c r="A5" s="408" t="s">
        <v>114</v>
      </c>
      <c r="B5" s="409"/>
      <c r="C5" s="404" t="s">
        <v>113</v>
      </c>
      <c r="D5" s="412" t="s">
        <v>112</v>
      </c>
      <c r="E5" s="413"/>
      <c r="F5" s="413"/>
      <c r="G5" s="414"/>
      <c r="H5" s="180"/>
      <c r="I5" s="179" t="s">
        <v>111</v>
      </c>
      <c r="K5" s="408" t="s">
        <v>114</v>
      </c>
      <c r="L5" s="409"/>
      <c r="M5" s="404" t="s">
        <v>113</v>
      </c>
      <c r="N5" s="412" t="s">
        <v>112</v>
      </c>
      <c r="O5" s="413"/>
      <c r="P5" s="413"/>
      <c r="Q5" s="414"/>
      <c r="R5" s="180"/>
      <c r="S5" s="179" t="s">
        <v>111</v>
      </c>
    </row>
    <row r="6" spans="1:19" ht="12.75" customHeight="1">
      <c r="A6" s="406" t="s">
        <v>110</v>
      </c>
      <c r="B6" s="407"/>
      <c r="C6" s="405"/>
      <c r="D6" s="178" t="s">
        <v>109</v>
      </c>
      <c r="E6" s="177" t="s">
        <v>108</v>
      </c>
      <c r="F6" s="177" t="s">
        <v>107</v>
      </c>
      <c r="G6" s="176" t="s">
        <v>84</v>
      </c>
      <c r="H6" s="175"/>
      <c r="I6" s="174" t="s">
        <v>106</v>
      </c>
      <c r="K6" s="406" t="s">
        <v>110</v>
      </c>
      <c r="L6" s="407"/>
      <c r="M6" s="405"/>
      <c r="N6" s="178" t="s">
        <v>109</v>
      </c>
      <c r="O6" s="177" t="s">
        <v>108</v>
      </c>
      <c r="P6" s="177" t="s">
        <v>107</v>
      </c>
      <c r="Q6" s="176" t="s">
        <v>84</v>
      </c>
      <c r="R6" s="175"/>
      <c r="S6" s="174" t="s">
        <v>106</v>
      </c>
    </row>
    <row r="7" spans="1:12" ht="4.5" customHeight="1" thickBot="1">
      <c r="A7" s="131"/>
      <c r="B7" s="131"/>
      <c r="K7" s="131"/>
      <c r="L7" s="131"/>
    </row>
    <row r="8" spans="1:19" ht="12.75" customHeight="1" thickTop="1">
      <c r="A8" s="382" t="str">
        <f>DGET('[5]soupisky'!$B$1:$F$484,"PRIJM",A12:A13)</f>
        <v>Maňour</v>
      </c>
      <c r="B8" s="464"/>
      <c r="C8" s="217">
        <v>1</v>
      </c>
      <c r="D8" s="221">
        <v>133</v>
      </c>
      <c r="E8" s="220">
        <v>52</v>
      </c>
      <c r="F8" s="220">
        <v>4</v>
      </c>
      <c r="G8" s="219">
        <f>IF(ISBLANK(D8),"",D8+E8)</f>
        <v>185</v>
      </c>
      <c r="H8" s="149"/>
      <c r="I8" s="222" t="s">
        <v>180</v>
      </c>
      <c r="K8" s="382" t="str">
        <f>DGET('[5]soupisky'!$B$1:$F$484,"PRIJM",K12:K13)</f>
        <v>Nowak</v>
      </c>
      <c r="L8" s="464"/>
      <c r="M8" s="217">
        <v>1</v>
      </c>
      <c r="N8" s="221">
        <v>136</v>
      </c>
      <c r="O8" s="220">
        <v>63</v>
      </c>
      <c r="P8" s="220">
        <v>4</v>
      </c>
      <c r="Q8" s="219">
        <f>IF(ISBLANK(N8),"",N8+O8)</f>
        <v>199</v>
      </c>
      <c r="R8" s="149"/>
      <c r="S8" s="160"/>
    </row>
    <row r="9" spans="1:19" ht="12.75" customHeight="1" thickBot="1">
      <c r="A9" s="462"/>
      <c r="B9" s="465"/>
      <c r="C9" s="212">
        <v>2</v>
      </c>
      <c r="D9" s="211">
        <v>135</v>
      </c>
      <c r="E9" s="210">
        <v>71</v>
      </c>
      <c r="F9" s="210">
        <v>1</v>
      </c>
      <c r="G9" s="209">
        <f>IF(ISBLANK(D9),"",D9+E9)</f>
        <v>206</v>
      </c>
      <c r="H9" s="149"/>
      <c r="I9" s="213">
        <f>IF(COUNT(Q13),SUM(G13-Q13),"")</f>
        <v>-20</v>
      </c>
      <c r="K9" s="462"/>
      <c r="L9" s="465"/>
      <c r="M9" s="212">
        <v>2</v>
      </c>
      <c r="N9" s="211">
        <v>141</v>
      </c>
      <c r="O9" s="210">
        <v>71</v>
      </c>
      <c r="P9" s="210">
        <v>2</v>
      </c>
      <c r="Q9" s="209">
        <f>IF(ISBLANK(N9),"",N9+O9)</f>
        <v>212</v>
      </c>
      <c r="R9" s="149"/>
      <c r="S9" s="160"/>
    </row>
    <row r="10" spans="1:19" ht="9.75" customHeight="1" thickTop="1">
      <c r="A10" s="456" t="str">
        <f>DGET('[5]soupisky'!$B$1:$F$484,"JMENO",A12:A13)</f>
        <v>Ondřej</v>
      </c>
      <c r="B10" s="457"/>
      <c r="C10" s="159"/>
      <c r="D10" s="158"/>
      <c r="E10" s="158"/>
      <c r="F10" s="158"/>
      <c r="G10" s="157"/>
      <c r="H10" s="149"/>
      <c r="I10" s="156"/>
      <c r="K10" s="456" t="str">
        <f>DGET('[5]soupisky'!$B$1:$F$484,"jmeno",K12:K13)</f>
        <v>Jan</v>
      </c>
      <c r="L10" s="457"/>
      <c r="M10" s="159"/>
      <c r="N10" s="158"/>
      <c r="O10" s="158"/>
      <c r="P10" s="158"/>
      <c r="Q10" s="157"/>
      <c r="R10" s="149"/>
      <c r="S10" s="156"/>
    </row>
    <row r="11" spans="1:19" ht="9.75" customHeight="1" thickBot="1">
      <c r="A11" s="384"/>
      <c r="B11" s="385"/>
      <c r="C11" s="155"/>
      <c r="D11" s="154"/>
      <c r="E11" s="154"/>
      <c r="F11" s="154"/>
      <c r="G11" s="169"/>
      <c r="H11" s="149"/>
      <c r="I11" s="450">
        <f>IF(ISNUMBER(G13),IF(G13&gt;Q13,2,IF(G13=Q13,1,0)),"")</f>
        <v>0</v>
      </c>
      <c r="K11" s="384"/>
      <c r="L11" s="385"/>
      <c r="M11" s="155"/>
      <c r="N11" s="154"/>
      <c r="O11" s="154"/>
      <c r="P11" s="154"/>
      <c r="Q11" s="169"/>
      <c r="R11" s="149"/>
      <c r="S11" s="450">
        <f>IF(ISNUMBER(Q13),IF(G13&lt;Q13,2,IF(G13=Q13,1,0)),"")</f>
        <v>2</v>
      </c>
    </row>
    <row r="12" spans="1:19" ht="9.75" customHeight="1" hidden="1" thickBot="1">
      <c r="A12" s="152" t="s">
        <v>153</v>
      </c>
      <c r="B12" s="151"/>
      <c r="C12" s="150"/>
      <c r="D12" s="149"/>
      <c r="E12" s="149"/>
      <c r="F12" s="149"/>
      <c r="G12" s="149"/>
      <c r="H12" s="149"/>
      <c r="I12" s="451"/>
      <c r="K12" s="152" t="s">
        <v>153</v>
      </c>
      <c r="L12" s="151"/>
      <c r="M12" s="150"/>
      <c r="N12" s="149"/>
      <c r="O12" s="149"/>
      <c r="P12" s="149"/>
      <c r="Q12" s="149"/>
      <c r="R12" s="149"/>
      <c r="S12" s="451"/>
    </row>
    <row r="13" spans="1:19" ht="15.75" customHeight="1" thickBot="1">
      <c r="A13" s="467">
        <v>20739</v>
      </c>
      <c r="B13" s="459"/>
      <c r="C13" s="208" t="s">
        <v>84</v>
      </c>
      <c r="D13" s="207">
        <f>IF(ISNUMBER(D8),SUM(D8:D11),"")</f>
        <v>268</v>
      </c>
      <c r="E13" s="206">
        <f>IF(ISNUMBER(E8),SUM(E8:E11),"")</f>
        <v>123</v>
      </c>
      <c r="F13" s="205">
        <f>IF(ISNUMBER(F8),SUM(F8:F11),"")</f>
        <v>5</v>
      </c>
      <c r="G13" s="204">
        <f>IF(ISNUMBER(G8),SUM(G8:G11),"")</f>
        <v>391</v>
      </c>
      <c r="H13" s="143"/>
      <c r="I13" s="452"/>
      <c r="K13" s="458">
        <v>15347</v>
      </c>
      <c r="L13" s="459"/>
      <c r="M13" s="208" t="s">
        <v>84</v>
      </c>
      <c r="N13" s="207">
        <f>IF(ISNUMBER(N8),SUM(N8:N11),"")</f>
        <v>277</v>
      </c>
      <c r="O13" s="206">
        <f>IF(ISNUMBER(O8),SUM(O8:O11),"")</f>
        <v>134</v>
      </c>
      <c r="P13" s="205">
        <f>IF(ISNUMBER(P8),SUM(P8:P11),"")</f>
        <v>6</v>
      </c>
      <c r="Q13" s="204">
        <f>IF(ISNUMBER(Q8),SUM(Q8:Q11),"")</f>
        <v>411</v>
      </c>
      <c r="R13" s="143"/>
      <c r="S13" s="452"/>
    </row>
    <row r="14" spans="1:19" ht="12.75" customHeight="1" thickTop="1">
      <c r="A14" s="460" t="str">
        <f>DGET('[5]soupisky'!$B$1:$F$484,"PRIJM",A18:A19)</f>
        <v>Kluganost</v>
      </c>
      <c r="B14" s="461"/>
      <c r="C14" s="218">
        <v>1</v>
      </c>
      <c r="D14" s="216">
        <v>130</v>
      </c>
      <c r="E14" s="215">
        <v>42</v>
      </c>
      <c r="F14" s="215">
        <v>5</v>
      </c>
      <c r="G14" s="214">
        <f>IF(ISBLANK(D14),"",D14+E14)</f>
        <v>172</v>
      </c>
      <c r="H14" s="149"/>
      <c r="I14" s="453">
        <f>IF(COUNT(Q19),SUM(I9+G19-Q19),"")</f>
        <v>-13</v>
      </c>
      <c r="K14" s="460" t="str">
        <f>DGET('[5]soupisky'!$B$1:$F$484,"PRIJM",K18:K19)</f>
        <v>Zouhar     </v>
      </c>
      <c r="L14" s="461"/>
      <c r="M14" s="217">
        <v>1</v>
      </c>
      <c r="N14" s="216">
        <v>135</v>
      </c>
      <c r="O14" s="215">
        <v>63</v>
      </c>
      <c r="P14" s="215">
        <v>3</v>
      </c>
      <c r="Q14" s="214">
        <f>IF(ISBLANK(N14),"",N14+O14)</f>
        <v>198</v>
      </c>
      <c r="R14" s="149"/>
      <c r="S14" s="160"/>
    </row>
    <row r="15" spans="1:19" ht="12.75" customHeight="1" thickBot="1">
      <c r="A15" s="462"/>
      <c r="B15" s="463"/>
      <c r="C15" s="212">
        <v>2</v>
      </c>
      <c r="D15" s="211">
        <v>140</v>
      </c>
      <c r="E15" s="210">
        <v>54</v>
      </c>
      <c r="F15" s="210">
        <v>5</v>
      </c>
      <c r="G15" s="209">
        <f>IF(ISBLANK(D15),"",D15+E15)</f>
        <v>194</v>
      </c>
      <c r="H15" s="149"/>
      <c r="I15" s="454"/>
      <c r="K15" s="462"/>
      <c r="L15" s="463"/>
      <c r="M15" s="212">
        <v>2</v>
      </c>
      <c r="N15" s="211">
        <v>119</v>
      </c>
      <c r="O15" s="210">
        <v>42</v>
      </c>
      <c r="P15" s="210">
        <v>5</v>
      </c>
      <c r="Q15" s="209">
        <f>IF(ISBLANK(N15),"",N15+O15)</f>
        <v>161</v>
      </c>
      <c r="R15" s="149"/>
      <c r="S15" s="160"/>
    </row>
    <row r="16" spans="1:19" ht="9.75" customHeight="1" thickTop="1">
      <c r="A16" s="456" t="str">
        <f>DGET('[5]soupisky'!$B$1:$F$484,"JMENO",A18:A19)</f>
        <v>Vít</v>
      </c>
      <c r="B16" s="457"/>
      <c r="C16" s="159"/>
      <c r="D16" s="158"/>
      <c r="E16" s="158"/>
      <c r="F16" s="158"/>
      <c r="G16" s="157"/>
      <c r="H16" s="149"/>
      <c r="I16" s="156"/>
      <c r="K16" s="456" t="str">
        <f>DGET('[5]soupisky'!$B$1:$F$484,"JMENO",K18:K19)</f>
        <v>Jiří</v>
      </c>
      <c r="L16" s="457"/>
      <c r="M16" s="159"/>
      <c r="N16" s="158"/>
      <c r="O16" s="158"/>
      <c r="P16" s="158"/>
      <c r="Q16" s="157"/>
      <c r="R16" s="149"/>
      <c r="S16" s="156"/>
    </row>
    <row r="17" spans="1:19" ht="9.75" customHeight="1" thickBot="1">
      <c r="A17" s="384"/>
      <c r="B17" s="385"/>
      <c r="C17" s="155"/>
      <c r="D17" s="154"/>
      <c r="E17" s="154"/>
      <c r="F17" s="154"/>
      <c r="G17" s="153"/>
      <c r="H17" s="149"/>
      <c r="I17" s="450">
        <f>IF(ISNUMBER(G19),IF(G19&gt;Q19,2,IF(G19=Q19,1,0)),"")</f>
        <v>2</v>
      </c>
      <c r="K17" s="384"/>
      <c r="L17" s="385"/>
      <c r="M17" s="155"/>
      <c r="N17" s="154"/>
      <c r="O17" s="154"/>
      <c r="P17" s="154"/>
      <c r="Q17" s="153"/>
      <c r="R17" s="149"/>
      <c r="S17" s="450">
        <f>IF(ISNUMBER(Q19),IF(G19&lt;Q19,2,IF(G19=Q19,1,0)),"")</f>
        <v>0</v>
      </c>
    </row>
    <row r="18" spans="1:19" ht="9.75" customHeight="1" hidden="1" thickBot="1">
      <c r="A18" s="152" t="s">
        <v>153</v>
      </c>
      <c r="B18" s="151"/>
      <c r="C18" s="150"/>
      <c r="D18" s="149"/>
      <c r="E18" s="149"/>
      <c r="F18" s="149"/>
      <c r="G18" s="149"/>
      <c r="H18" s="149"/>
      <c r="I18" s="451"/>
      <c r="K18" s="152" t="s">
        <v>153</v>
      </c>
      <c r="L18" s="151"/>
      <c r="M18" s="150"/>
      <c r="N18" s="149"/>
      <c r="O18" s="149"/>
      <c r="P18" s="149"/>
      <c r="Q18" s="149"/>
      <c r="R18" s="149"/>
      <c r="S18" s="451"/>
    </row>
    <row r="19" spans="1:19" ht="15.75" customHeight="1" thickBot="1">
      <c r="A19" s="458">
        <v>1070</v>
      </c>
      <c r="B19" s="459"/>
      <c r="C19" s="208" t="s">
        <v>84</v>
      </c>
      <c r="D19" s="207">
        <f>IF(ISNUMBER(D14),SUM(D14:D17),"")</f>
        <v>270</v>
      </c>
      <c r="E19" s="206">
        <f>IF(ISNUMBER(E14),SUM(E14:E17),"")</f>
        <v>96</v>
      </c>
      <c r="F19" s="205">
        <f>IF(ISNUMBER(F14),SUM(F14:F17),"")</f>
        <v>10</v>
      </c>
      <c r="G19" s="204">
        <f>IF(ISNUMBER(G14),SUM(G14:G17),"")</f>
        <v>366</v>
      </c>
      <c r="H19" s="143"/>
      <c r="I19" s="452"/>
      <c r="K19" s="458">
        <v>22614</v>
      </c>
      <c r="L19" s="459"/>
      <c r="M19" s="208" t="s">
        <v>84</v>
      </c>
      <c r="N19" s="207">
        <f>IF(ISNUMBER(N14),SUM(N14:N17),"")</f>
        <v>254</v>
      </c>
      <c r="O19" s="206">
        <f>IF(ISNUMBER(O14),SUM(O14:O17),"")</f>
        <v>105</v>
      </c>
      <c r="P19" s="205">
        <f>IF(ISNUMBER(P14),SUM(P14:P17),"")</f>
        <v>8</v>
      </c>
      <c r="Q19" s="204">
        <f>IF(ISNUMBER(Q14),SUM(Q14:Q17),"")</f>
        <v>359</v>
      </c>
      <c r="R19" s="143"/>
      <c r="S19" s="452"/>
    </row>
    <row r="20" spans="1:19" ht="12.75" customHeight="1" thickTop="1">
      <c r="A20" s="382" t="str">
        <f>DGET('[5]soupisky'!$B$1:$F$484,"PRIJM",A24:A25)</f>
        <v>Smékal</v>
      </c>
      <c r="B20" s="383"/>
      <c r="C20" s="218">
        <v>1</v>
      </c>
      <c r="D20" s="216">
        <v>131</v>
      </c>
      <c r="E20" s="215">
        <v>53</v>
      </c>
      <c r="F20" s="215">
        <v>7</v>
      </c>
      <c r="G20" s="214">
        <f>IF(ISBLANK(D20),"",D20+E20)</f>
        <v>184</v>
      </c>
      <c r="H20" s="149"/>
      <c r="I20" s="453">
        <f>IF(COUNT(Q25),SUM(I14+G25-Q25),"")</f>
        <v>-63</v>
      </c>
      <c r="K20" s="382" t="str">
        <f>DGET('[5]soupisky'!$B$1:$F$484,"PRIJM",K24:K25)</f>
        <v>Erben</v>
      </c>
      <c r="L20" s="383"/>
      <c r="M20" s="217">
        <v>1</v>
      </c>
      <c r="N20" s="216">
        <v>149</v>
      </c>
      <c r="O20" s="215">
        <v>62</v>
      </c>
      <c r="P20" s="215">
        <v>4</v>
      </c>
      <c r="Q20" s="214">
        <f>IF(ISBLANK(N20),"",N20+O20)</f>
        <v>211</v>
      </c>
      <c r="R20" s="149"/>
      <c r="S20" s="160"/>
    </row>
    <row r="21" spans="1:19" ht="12.75" customHeight="1" thickBot="1">
      <c r="A21" s="462"/>
      <c r="B21" s="463"/>
      <c r="C21" s="212">
        <v>2</v>
      </c>
      <c r="D21" s="211">
        <v>142</v>
      </c>
      <c r="E21" s="210">
        <v>24</v>
      </c>
      <c r="F21" s="210">
        <v>11</v>
      </c>
      <c r="G21" s="209">
        <f>IF(ISBLANK(D21),"",D21+E21)</f>
        <v>166</v>
      </c>
      <c r="H21" s="149"/>
      <c r="I21" s="454"/>
      <c r="K21" s="462"/>
      <c r="L21" s="463"/>
      <c r="M21" s="212">
        <v>2</v>
      </c>
      <c r="N21" s="211">
        <v>138</v>
      </c>
      <c r="O21" s="210">
        <v>51</v>
      </c>
      <c r="P21" s="210">
        <v>5</v>
      </c>
      <c r="Q21" s="209">
        <f>IF(ISBLANK(N21),"",N21+O21)</f>
        <v>189</v>
      </c>
      <c r="R21" s="149"/>
      <c r="S21" s="160"/>
    </row>
    <row r="22" spans="1:19" ht="9.75" customHeight="1" thickTop="1">
      <c r="A22" s="456" t="str">
        <f>DGET('[5]soupisky'!$B$1:$F$484,"JMENO",A24:A25)</f>
        <v>Tomáš</v>
      </c>
      <c r="B22" s="457"/>
      <c r="C22" s="159"/>
      <c r="D22" s="158"/>
      <c r="E22" s="158"/>
      <c r="F22" s="158"/>
      <c r="G22" s="157"/>
      <c r="H22" s="149"/>
      <c r="I22" s="156"/>
      <c r="K22" s="456" t="str">
        <f>DGET('[5]soupisky'!$B$1:$F$484,"JMENO",K24:K25)</f>
        <v>Karel</v>
      </c>
      <c r="L22" s="457"/>
      <c r="M22" s="159"/>
      <c r="N22" s="158"/>
      <c r="O22" s="158"/>
      <c r="P22" s="158"/>
      <c r="Q22" s="157"/>
      <c r="R22" s="149"/>
      <c r="S22" s="156"/>
    </row>
    <row r="23" spans="1:19" ht="9.75" customHeight="1" thickBot="1">
      <c r="A23" s="384"/>
      <c r="B23" s="385"/>
      <c r="C23" s="155"/>
      <c r="D23" s="154"/>
      <c r="E23" s="154"/>
      <c r="F23" s="154"/>
      <c r="G23" s="153"/>
      <c r="H23" s="149"/>
      <c r="I23" s="450">
        <f>IF(ISNUMBER(G25),IF(G25&gt;Q25,2,IF(G25=Q25,1,0)),"")</f>
        <v>0</v>
      </c>
      <c r="K23" s="384"/>
      <c r="L23" s="385"/>
      <c r="M23" s="155"/>
      <c r="N23" s="154"/>
      <c r="O23" s="154"/>
      <c r="P23" s="154"/>
      <c r="Q23" s="153"/>
      <c r="R23" s="149"/>
      <c r="S23" s="450">
        <f>IF(ISNUMBER(Q25),IF(G25&lt;Q25,2,IF(G25=Q25,1,0)),"")</f>
        <v>2</v>
      </c>
    </row>
    <row r="24" spans="1:19" ht="9.75" customHeight="1" hidden="1" thickBot="1">
      <c r="A24" s="152" t="s">
        <v>153</v>
      </c>
      <c r="B24" s="151"/>
      <c r="C24" s="150"/>
      <c r="D24" s="149"/>
      <c r="E24" s="149"/>
      <c r="F24" s="149"/>
      <c r="G24" s="149"/>
      <c r="H24" s="149"/>
      <c r="I24" s="451"/>
      <c r="K24" s="152" t="s">
        <v>153</v>
      </c>
      <c r="L24" s="151"/>
      <c r="M24" s="150"/>
      <c r="N24" s="149"/>
      <c r="O24" s="149"/>
      <c r="P24" s="149"/>
      <c r="Q24" s="149"/>
      <c r="R24" s="149"/>
      <c r="S24" s="451"/>
    </row>
    <row r="25" spans="1:19" ht="15.75" customHeight="1" thickBot="1">
      <c r="A25" s="458">
        <v>17966</v>
      </c>
      <c r="B25" s="459"/>
      <c r="C25" s="208" t="s">
        <v>84</v>
      </c>
      <c r="D25" s="207">
        <f>IF(ISNUMBER(D20),SUM(D20:D23),"")</f>
        <v>273</v>
      </c>
      <c r="E25" s="206">
        <f>IF(ISNUMBER(E20),SUM(E20:E23),"")</f>
        <v>77</v>
      </c>
      <c r="F25" s="205">
        <f>IF(ISNUMBER(F20),SUM(F20:F23),"")</f>
        <v>18</v>
      </c>
      <c r="G25" s="204">
        <f>IF(ISNUMBER(G20),SUM(G20:G23),"")</f>
        <v>350</v>
      </c>
      <c r="H25" s="143"/>
      <c r="I25" s="452"/>
      <c r="K25" s="458">
        <v>16797</v>
      </c>
      <c r="L25" s="459"/>
      <c r="M25" s="208" t="s">
        <v>84</v>
      </c>
      <c r="N25" s="207">
        <f>IF(ISNUMBER(N20),SUM(N20:N23),"")</f>
        <v>287</v>
      </c>
      <c r="O25" s="206">
        <f>IF(ISNUMBER(O20),SUM(O20:O23),"")</f>
        <v>113</v>
      </c>
      <c r="P25" s="205">
        <f>IF(ISNUMBER(P20),SUM(P20:P23),"")</f>
        <v>9</v>
      </c>
      <c r="Q25" s="204">
        <f>IF(ISNUMBER(Q20),SUM(Q20:Q23),"")</f>
        <v>400</v>
      </c>
      <c r="R25" s="143"/>
      <c r="S25" s="452"/>
    </row>
    <row r="26" spans="1:19" ht="12.75" customHeight="1" thickTop="1">
      <c r="A26" s="382" t="str">
        <f>DGET('[5]soupisky'!$B$1:$F$484,"PRIJM",A30:A31)</f>
        <v>Sigl</v>
      </c>
      <c r="B26" s="383"/>
      <c r="C26" s="218">
        <v>1</v>
      </c>
      <c r="D26" s="216">
        <v>120</v>
      </c>
      <c r="E26" s="215">
        <v>59</v>
      </c>
      <c r="F26" s="215">
        <v>4</v>
      </c>
      <c r="G26" s="214">
        <f>IF(ISBLANK(D26),"",D26+E26)</f>
        <v>179</v>
      </c>
      <c r="H26" s="149"/>
      <c r="I26" s="453">
        <f>IF(COUNT(Q31),SUM(I20+G31-Q31),"")</f>
        <v>-61</v>
      </c>
      <c r="K26" s="382" t="str">
        <f>DGET('[5]soupisky'!$B$1:$F$484,"PRIJM",K30:K31)</f>
        <v>Přibyl</v>
      </c>
      <c r="L26" s="383"/>
      <c r="M26" s="217">
        <v>1</v>
      </c>
      <c r="N26" s="216">
        <v>140</v>
      </c>
      <c r="O26" s="215">
        <v>52</v>
      </c>
      <c r="P26" s="215">
        <v>6</v>
      </c>
      <c r="Q26" s="214">
        <f>IF(ISBLANK(N26),"",N26+O26)</f>
        <v>192</v>
      </c>
      <c r="R26" s="149"/>
      <c r="S26" s="160"/>
    </row>
    <row r="27" spans="1:19" ht="12.75" customHeight="1" thickBot="1">
      <c r="A27" s="462"/>
      <c r="B27" s="463"/>
      <c r="C27" s="212">
        <v>2</v>
      </c>
      <c r="D27" s="211">
        <v>134</v>
      </c>
      <c r="E27" s="210">
        <v>52</v>
      </c>
      <c r="F27" s="210">
        <v>7</v>
      </c>
      <c r="G27" s="209">
        <f>IF(ISBLANK(D27),"",D27+E27)</f>
        <v>186</v>
      </c>
      <c r="H27" s="149"/>
      <c r="I27" s="454"/>
      <c r="K27" s="462"/>
      <c r="L27" s="463"/>
      <c r="M27" s="212">
        <v>2</v>
      </c>
      <c r="N27" s="211">
        <v>117</v>
      </c>
      <c r="O27" s="210">
        <v>54</v>
      </c>
      <c r="P27" s="210">
        <v>8</v>
      </c>
      <c r="Q27" s="209">
        <f>IF(ISBLANK(N27),"",N27+O27)</f>
        <v>171</v>
      </c>
      <c r="R27" s="149"/>
      <c r="S27" s="160"/>
    </row>
    <row r="28" spans="1:19" ht="9.75" customHeight="1" thickTop="1">
      <c r="A28" s="456" t="str">
        <f>DGET('[5]soupisky'!$B$1:$F$484,"JMENO",A30:A31)</f>
        <v>Jan</v>
      </c>
      <c r="B28" s="457"/>
      <c r="C28" s="159"/>
      <c r="D28" s="158"/>
      <c r="E28" s="158"/>
      <c r="F28" s="158"/>
      <c r="G28" s="157"/>
      <c r="H28" s="149"/>
      <c r="I28" s="156"/>
      <c r="K28" s="456" t="str">
        <f>DGET('[5]soupisky'!$B$1:$F$484,"JMENO",K30:K31)</f>
        <v>Bohuslav</v>
      </c>
      <c r="L28" s="457"/>
      <c r="M28" s="159"/>
      <c r="N28" s="158"/>
      <c r="O28" s="158"/>
      <c r="P28" s="158"/>
      <c r="Q28" s="157"/>
      <c r="R28" s="149"/>
      <c r="S28" s="156"/>
    </row>
    <row r="29" spans="1:19" ht="9.75" customHeight="1" thickBot="1">
      <c r="A29" s="384"/>
      <c r="B29" s="385"/>
      <c r="C29" s="155"/>
      <c r="D29" s="154"/>
      <c r="E29" s="154"/>
      <c r="F29" s="154"/>
      <c r="G29" s="153"/>
      <c r="H29" s="149"/>
      <c r="I29" s="450">
        <f>IF(ISNUMBER(G31),IF(G31&gt;Q31,2,IF(G31=Q31,1,0)),"")</f>
        <v>2</v>
      </c>
      <c r="K29" s="384"/>
      <c r="L29" s="385"/>
      <c r="M29" s="155"/>
      <c r="N29" s="154"/>
      <c r="O29" s="154"/>
      <c r="P29" s="154"/>
      <c r="Q29" s="153"/>
      <c r="R29" s="149"/>
      <c r="S29" s="450">
        <f>IF(ISNUMBER(Q31),IF(G31&lt;Q31,2,IF(G31=Q31,1,0)),"")</f>
        <v>0</v>
      </c>
    </row>
    <row r="30" spans="1:19" ht="9.75" customHeight="1" hidden="1" thickBot="1">
      <c r="A30" s="152" t="s">
        <v>153</v>
      </c>
      <c r="B30" s="151"/>
      <c r="C30" s="150"/>
      <c r="D30" s="149"/>
      <c r="E30" s="149"/>
      <c r="F30" s="149"/>
      <c r="G30" s="149"/>
      <c r="H30" s="149"/>
      <c r="I30" s="451"/>
      <c r="K30" s="152" t="s">
        <v>153</v>
      </c>
      <c r="L30" s="151"/>
      <c r="M30" s="150"/>
      <c r="N30" s="149"/>
      <c r="O30" s="149"/>
      <c r="P30" s="149"/>
      <c r="Q30" s="149"/>
      <c r="R30" s="149"/>
      <c r="S30" s="451"/>
    </row>
    <row r="31" spans="1:19" ht="15.75" customHeight="1" thickBot="1">
      <c r="A31" s="458">
        <v>23788</v>
      </c>
      <c r="B31" s="459"/>
      <c r="C31" s="208" t="s">
        <v>84</v>
      </c>
      <c r="D31" s="207">
        <f>IF(ISNUMBER(D26),SUM(D26:D29),"")</f>
        <v>254</v>
      </c>
      <c r="E31" s="206">
        <f>IF(ISNUMBER(E26),SUM(E26:E29),"")</f>
        <v>111</v>
      </c>
      <c r="F31" s="205">
        <f>IF(ISNUMBER(F26),SUM(F26:F29),"")</f>
        <v>11</v>
      </c>
      <c r="G31" s="204">
        <f>IF(ISNUMBER(G26),SUM(G26:G29),"")</f>
        <v>365</v>
      </c>
      <c r="H31" s="143"/>
      <c r="I31" s="452"/>
      <c r="K31" s="458">
        <v>9715</v>
      </c>
      <c r="L31" s="459"/>
      <c r="M31" s="208" t="s">
        <v>84</v>
      </c>
      <c r="N31" s="207">
        <f>IF(ISNUMBER(N26),SUM(N26:N29),"")</f>
        <v>257</v>
      </c>
      <c r="O31" s="206">
        <f>IF(ISNUMBER(O26),SUM(O26:O29),"")</f>
        <v>106</v>
      </c>
      <c r="P31" s="205">
        <f>IF(ISNUMBER(P26),SUM(P26:P29),"")</f>
        <v>14</v>
      </c>
      <c r="Q31" s="204">
        <f>IF(ISNUMBER(Q26),SUM(Q26:Q29),"")</f>
        <v>363</v>
      </c>
      <c r="R31" s="143"/>
      <c r="S31" s="452"/>
    </row>
    <row r="32" spans="1:19" ht="12.75" customHeight="1" thickTop="1">
      <c r="A32" s="382" t="str">
        <f>DGET('[5]soupisky'!$B$1:$F$484,"PRIJM",A36:A37)</f>
        <v>Kšír</v>
      </c>
      <c r="B32" s="383"/>
      <c r="C32" s="218">
        <v>1</v>
      </c>
      <c r="D32" s="216">
        <v>146</v>
      </c>
      <c r="E32" s="215">
        <v>53</v>
      </c>
      <c r="F32" s="215">
        <v>6</v>
      </c>
      <c r="G32" s="214">
        <f>IF(ISBLANK(D32),"",D32+E32)</f>
        <v>199</v>
      </c>
      <c r="H32" s="149"/>
      <c r="I32" s="453">
        <f>IF(COUNT(Q37),SUM(I26+G37-Q37),"")</f>
        <v>-37</v>
      </c>
      <c r="K32" s="382" t="str">
        <f>DGET('[5]soupisky'!$B$1:$F$484,"PRIJM",K36:K37)</f>
        <v>Jícha</v>
      </c>
      <c r="L32" s="383"/>
      <c r="M32" s="217">
        <v>1</v>
      </c>
      <c r="N32" s="216">
        <v>130</v>
      </c>
      <c r="O32" s="215">
        <v>51</v>
      </c>
      <c r="P32" s="215">
        <v>5</v>
      </c>
      <c r="Q32" s="214">
        <f>IF(ISBLANK(N32),"",N32+O32)</f>
        <v>181</v>
      </c>
      <c r="R32" s="149"/>
      <c r="S32" s="160"/>
    </row>
    <row r="33" spans="1:19" ht="12.75" customHeight="1" thickBot="1">
      <c r="A33" s="462"/>
      <c r="B33" s="463"/>
      <c r="C33" s="212">
        <v>2</v>
      </c>
      <c r="D33" s="211">
        <v>148</v>
      </c>
      <c r="E33" s="210">
        <v>52</v>
      </c>
      <c r="F33" s="210">
        <v>6</v>
      </c>
      <c r="G33" s="209">
        <f>IF(ISBLANK(D33),"",D33+E33)</f>
        <v>200</v>
      </c>
      <c r="H33" s="149"/>
      <c r="I33" s="454"/>
      <c r="K33" s="462"/>
      <c r="L33" s="463"/>
      <c r="M33" s="212">
        <v>2</v>
      </c>
      <c r="N33" s="211">
        <v>132</v>
      </c>
      <c r="O33" s="210">
        <v>62</v>
      </c>
      <c r="P33" s="210">
        <v>3</v>
      </c>
      <c r="Q33" s="209">
        <f>IF(ISBLANK(N33),"",N33+O33)</f>
        <v>194</v>
      </c>
      <c r="R33" s="149"/>
      <c r="S33" s="160"/>
    </row>
    <row r="34" spans="1:19" ht="9.75" customHeight="1" thickTop="1">
      <c r="A34" s="456" t="str">
        <f>DGET('[5]soupisky'!$B$1:$F$484,"JMENO",A36:A37)</f>
        <v>Petr</v>
      </c>
      <c r="B34" s="457"/>
      <c r="C34" s="159"/>
      <c r="D34" s="158"/>
      <c r="E34" s="158"/>
      <c r="F34" s="158"/>
      <c r="G34" s="157"/>
      <c r="H34" s="149"/>
      <c r="I34" s="156"/>
      <c r="K34" s="456" t="str">
        <f>DGET('[5]soupisky'!$B$1:$F$484,"JMENO",K36:K37)</f>
        <v>Václav</v>
      </c>
      <c r="L34" s="457"/>
      <c r="M34" s="159"/>
      <c r="N34" s="158"/>
      <c r="O34" s="158"/>
      <c r="P34" s="158"/>
      <c r="Q34" s="157"/>
      <c r="R34" s="149"/>
      <c r="S34" s="156"/>
    </row>
    <row r="35" spans="1:19" ht="9.75" customHeight="1" thickBot="1">
      <c r="A35" s="384"/>
      <c r="B35" s="385"/>
      <c r="C35" s="155"/>
      <c r="D35" s="154"/>
      <c r="E35" s="154"/>
      <c r="F35" s="154"/>
      <c r="G35" s="153"/>
      <c r="H35" s="149"/>
      <c r="I35" s="450">
        <f>IF(ISNUMBER(G37),IF(G37&gt;Q37,2,IF(G37=Q37,1,0)),"")</f>
        <v>2</v>
      </c>
      <c r="K35" s="384"/>
      <c r="L35" s="385"/>
      <c r="M35" s="155"/>
      <c r="N35" s="154"/>
      <c r="O35" s="154"/>
      <c r="P35" s="154"/>
      <c r="Q35" s="153"/>
      <c r="R35" s="149"/>
      <c r="S35" s="450">
        <f>IF(ISNUMBER(Q37),IF(G37&lt;Q37,2,IF(G37=Q37,1,0)),"")</f>
        <v>0</v>
      </c>
    </row>
    <row r="36" spans="1:19" ht="9.75" customHeight="1" hidden="1" thickBot="1">
      <c r="A36" s="152" t="s">
        <v>153</v>
      </c>
      <c r="B36" s="151"/>
      <c r="C36" s="150"/>
      <c r="D36" s="149"/>
      <c r="E36" s="149"/>
      <c r="F36" s="149"/>
      <c r="G36" s="149"/>
      <c r="H36" s="149"/>
      <c r="I36" s="451"/>
      <c r="K36" s="152" t="s">
        <v>153</v>
      </c>
      <c r="L36" s="151"/>
      <c r="M36" s="150"/>
      <c r="N36" s="149"/>
      <c r="O36" s="149"/>
      <c r="P36" s="149"/>
      <c r="Q36" s="149"/>
      <c r="R36" s="149"/>
      <c r="S36" s="451"/>
    </row>
    <row r="37" spans="1:19" ht="15.75" customHeight="1" thickBot="1">
      <c r="A37" s="458">
        <v>20783</v>
      </c>
      <c r="B37" s="459"/>
      <c r="C37" s="208" t="s">
        <v>84</v>
      </c>
      <c r="D37" s="207">
        <f>IF(ISNUMBER(D32),SUM(D32:D35),"")</f>
        <v>294</v>
      </c>
      <c r="E37" s="206">
        <f>IF(ISNUMBER(E32),SUM(E32:E35),"")</f>
        <v>105</v>
      </c>
      <c r="F37" s="205">
        <f>IF(ISNUMBER(F32),SUM(F32:F35),"")</f>
        <v>12</v>
      </c>
      <c r="G37" s="204">
        <f>IF(ISNUMBER(G32),SUM(G32:G35),"")</f>
        <v>399</v>
      </c>
      <c r="H37" s="143"/>
      <c r="I37" s="452"/>
      <c r="K37" s="458">
        <v>743</v>
      </c>
      <c r="L37" s="459"/>
      <c r="M37" s="208" t="s">
        <v>84</v>
      </c>
      <c r="N37" s="207">
        <f>IF(ISNUMBER(N32),SUM(N32:N35),"")</f>
        <v>262</v>
      </c>
      <c r="O37" s="206">
        <f>IF(ISNUMBER(O32),SUM(O32:O35),"")</f>
        <v>113</v>
      </c>
      <c r="P37" s="205">
        <f>IF(ISNUMBER(P32),SUM(P32:P35),"")</f>
        <v>8</v>
      </c>
      <c r="Q37" s="204">
        <f>IF(ISNUMBER(Q32),SUM(Q32:Q35),"")</f>
        <v>375</v>
      </c>
      <c r="R37" s="143"/>
      <c r="S37" s="452"/>
    </row>
    <row r="38" spans="1:19" ht="12.75" customHeight="1" thickTop="1">
      <c r="A38" s="382" t="str">
        <f>DGET('[5]soupisky'!$B$1:$F$484,"PRIJM",A42:A43)</f>
        <v>Kovář</v>
      </c>
      <c r="B38" s="383"/>
      <c r="C38" s="218">
        <v>1</v>
      </c>
      <c r="D38" s="216">
        <v>121</v>
      </c>
      <c r="E38" s="215">
        <v>63</v>
      </c>
      <c r="F38" s="215">
        <v>3</v>
      </c>
      <c r="G38" s="214">
        <f>IF(ISBLANK(D38),"",D38+E38)</f>
        <v>184</v>
      </c>
      <c r="H38" s="149"/>
      <c r="I38" s="453">
        <f>IF(COUNT(Q43),SUM(I32+G43-Q43),"")</f>
        <v>-91</v>
      </c>
      <c r="K38" s="382" t="str">
        <f>DGET('[5]soupisky'!$B$1:$F$484,"PRIJM",K42:K43)</f>
        <v>Matyska</v>
      </c>
      <c r="L38" s="383"/>
      <c r="M38" s="217">
        <v>1</v>
      </c>
      <c r="N38" s="216">
        <v>147</v>
      </c>
      <c r="O38" s="215">
        <v>56</v>
      </c>
      <c r="P38" s="215">
        <v>2</v>
      </c>
      <c r="Q38" s="214">
        <f>IF(ISBLANK(N38),"",N38+O38)</f>
        <v>203</v>
      </c>
      <c r="R38" s="149"/>
      <c r="S38" s="160"/>
    </row>
    <row r="39" spans="1:19" ht="12.75" customHeight="1" thickBot="1">
      <c r="A39" s="462"/>
      <c r="B39" s="463"/>
      <c r="C39" s="212">
        <v>2</v>
      </c>
      <c r="D39" s="211">
        <v>120</v>
      </c>
      <c r="E39" s="210">
        <v>54</v>
      </c>
      <c r="F39" s="210">
        <v>5</v>
      </c>
      <c r="G39" s="209">
        <f>IF(ISBLANK(D39),"",D39+E39)</f>
        <v>174</v>
      </c>
      <c r="H39" s="149"/>
      <c r="I39" s="454"/>
      <c r="K39" s="462"/>
      <c r="L39" s="463"/>
      <c r="M39" s="212">
        <v>2</v>
      </c>
      <c r="N39" s="211">
        <v>150</v>
      </c>
      <c r="O39" s="210">
        <v>59</v>
      </c>
      <c r="P39" s="210">
        <v>4</v>
      </c>
      <c r="Q39" s="209">
        <f>IF(ISBLANK(N39),"",N39+O39)</f>
        <v>209</v>
      </c>
      <c r="R39" s="149"/>
      <c r="S39" s="160"/>
    </row>
    <row r="40" spans="1:19" ht="9.75" customHeight="1" thickTop="1">
      <c r="A40" s="456" t="str">
        <f>DGET('[5]soupisky'!$B$1:$F$484,"JMENO",A42:A43)</f>
        <v>Martin</v>
      </c>
      <c r="B40" s="457"/>
      <c r="C40" s="159"/>
      <c r="D40" s="158"/>
      <c r="E40" s="158"/>
      <c r="F40" s="158"/>
      <c r="G40" s="157"/>
      <c r="H40" s="149"/>
      <c r="I40" s="156"/>
      <c r="K40" s="456" t="str">
        <f>DGET('[5]soupisky'!$B$1:$F$484,"JMENO",K42:K43)</f>
        <v>Michal</v>
      </c>
      <c r="L40" s="457"/>
      <c r="M40" s="159"/>
      <c r="N40" s="158"/>
      <c r="O40" s="158"/>
      <c r="P40" s="158"/>
      <c r="Q40" s="157"/>
      <c r="R40" s="149"/>
      <c r="S40" s="156"/>
    </row>
    <row r="41" spans="1:19" ht="9.75" customHeight="1" thickBot="1">
      <c r="A41" s="384"/>
      <c r="B41" s="385"/>
      <c r="C41" s="155"/>
      <c r="D41" s="154"/>
      <c r="E41" s="154"/>
      <c r="F41" s="154"/>
      <c r="G41" s="153"/>
      <c r="H41" s="149"/>
      <c r="I41" s="450">
        <f>IF(ISNUMBER(G43),IF(G43&gt;Q43,2,IF(G43=Q43,1,0)),"")</f>
        <v>0</v>
      </c>
      <c r="K41" s="384"/>
      <c r="L41" s="385"/>
      <c r="M41" s="155"/>
      <c r="N41" s="154"/>
      <c r="O41" s="154"/>
      <c r="P41" s="154"/>
      <c r="Q41" s="153"/>
      <c r="R41" s="149"/>
      <c r="S41" s="450">
        <f>IF(ISNUMBER(Q43),IF(G43&lt;Q43,2,IF(G43=Q43,1,0)),"")</f>
        <v>2</v>
      </c>
    </row>
    <row r="42" spans="1:19" ht="9.75" customHeight="1" hidden="1" thickBot="1">
      <c r="A42" s="152" t="s">
        <v>153</v>
      </c>
      <c r="B42" s="151"/>
      <c r="C42" s="150"/>
      <c r="D42" s="149"/>
      <c r="E42" s="149"/>
      <c r="F42" s="149"/>
      <c r="G42" s="149"/>
      <c r="H42" s="149"/>
      <c r="I42" s="451"/>
      <c r="K42" s="152" t="s">
        <v>153</v>
      </c>
      <c r="L42" s="151"/>
      <c r="M42" s="150"/>
      <c r="N42" s="149"/>
      <c r="O42" s="149"/>
      <c r="P42" s="149"/>
      <c r="Q42" s="149"/>
      <c r="R42" s="149"/>
      <c r="S42" s="451"/>
    </row>
    <row r="43" spans="1:19" ht="15.75" customHeight="1" thickBot="1">
      <c r="A43" s="458">
        <v>20740</v>
      </c>
      <c r="B43" s="459"/>
      <c r="C43" s="208" t="s">
        <v>84</v>
      </c>
      <c r="D43" s="207">
        <f>IF(ISNUMBER(D38),SUM(D38:D41),"")</f>
        <v>241</v>
      </c>
      <c r="E43" s="206">
        <f>IF(ISNUMBER(E38),SUM(E38:E41),"")</f>
        <v>117</v>
      </c>
      <c r="F43" s="205">
        <f>IF(ISNUMBER(F38),SUM(F38:F41),"")</f>
        <v>8</v>
      </c>
      <c r="G43" s="204">
        <f>IF(ISNUMBER(G38),SUM(G38:G41),"")</f>
        <v>358</v>
      </c>
      <c r="H43" s="143"/>
      <c r="I43" s="452"/>
      <c r="K43" s="458">
        <v>14467</v>
      </c>
      <c r="L43" s="459"/>
      <c r="M43" s="208" t="s">
        <v>84</v>
      </c>
      <c r="N43" s="207">
        <f>IF(ISNUMBER(N38),SUM(N38:N41),"")</f>
        <v>297</v>
      </c>
      <c r="O43" s="206">
        <f>IF(ISNUMBER(O38),SUM(O38:O41),"")</f>
        <v>115</v>
      </c>
      <c r="P43" s="205">
        <f>IF(ISNUMBER(P38),SUM(P38:P41),"")</f>
        <v>6</v>
      </c>
      <c r="Q43" s="204">
        <f>IF(ISNUMBER(Q38),SUM(Q38:Q41),"")</f>
        <v>412</v>
      </c>
      <c r="R43" s="143"/>
      <c r="S43" s="452"/>
    </row>
    <row r="44" ht="4.5" customHeight="1" thickBot="1" thickTop="1"/>
    <row r="45" spans="1:19" ht="19.5" customHeight="1" thickBot="1">
      <c r="A45" s="142"/>
      <c r="B45" s="141"/>
      <c r="C45" s="140" t="s">
        <v>83</v>
      </c>
      <c r="D45" s="203">
        <f>IF(ISNUMBER(D13),SUM(D13,D19,D25,D31,D37,D43),"")</f>
        <v>1600</v>
      </c>
      <c r="E45" s="202">
        <f>IF(ISNUMBER(E13),SUM(E13,E19,E25,E31,E37,E43),"")</f>
        <v>629</v>
      </c>
      <c r="F45" s="201">
        <f>IF(ISNUMBER(F13),SUM(F13,F19,F25,F31,F37,F43),"")</f>
        <v>64</v>
      </c>
      <c r="G45" s="200">
        <f>IF(ISNUMBER(G13),SUM(G13,G19,G25,G31,G37,G43),"")</f>
        <v>2229</v>
      </c>
      <c r="H45" s="135"/>
      <c r="I45" s="199">
        <f>IF(ISNUMBER(G45),IF(G45&gt;Q45,4,IF(G45=Q45,2,0)),"")</f>
        <v>0</v>
      </c>
      <c r="K45" s="142"/>
      <c r="L45" s="141"/>
      <c r="M45" s="140" t="s">
        <v>83</v>
      </c>
      <c r="N45" s="203">
        <f>IF(ISNUMBER(N13),SUM(N13,N19,N25,N31,N37,N43),"")</f>
        <v>1634</v>
      </c>
      <c r="O45" s="202">
        <f>IF(ISNUMBER(O13),SUM(O13,O19,O25,O31,O37,O43),"")</f>
        <v>686</v>
      </c>
      <c r="P45" s="201">
        <f>IF(ISNUMBER(P13),SUM(P13,P19,P25,P31,P37,P43),"")</f>
        <v>51</v>
      </c>
      <c r="Q45" s="200">
        <f>IF(ISNUMBER(Q13),SUM(Q13,Q19,Q25,Q31,Q37,Q43),"")</f>
        <v>2320</v>
      </c>
      <c r="R45" s="135"/>
      <c r="S45" s="199">
        <f>IF(ISNUMBER(Q45),IF(G45&lt;Q45,4,IF(G45=Q45,2,0)),"")</f>
        <v>4</v>
      </c>
    </row>
    <row r="46" ht="4.5" customHeight="1" thickBot="1"/>
    <row r="47" spans="1:19" ht="21.75" customHeight="1" thickBot="1">
      <c r="A47" s="45"/>
      <c r="B47" s="40" t="s">
        <v>81</v>
      </c>
      <c r="C47" s="336" t="s">
        <v>179</v>
      </c>
      <c r="D47" s="336"/>
      <c r="E47" s="336"/>
      <c r="G47" s="401" t="s">
        <v>79</v>
      </c>
      <c r="H47" s="402"/>
      <c r="I47" s="198">
        <f>IF(ISNUMBER(I11),SUM(I11,I17,I23,I29,I35,I41,I45),"")</f>
        <v>6</v>
      </c>
      <c r="K47" s="45"/>
      <c r="L47" s="40" t="s">
        <v>81</v>
      </c>
      <c r="M47" s="336" t="s">
        <v>178</v>
      </c>
      <c r="N47" s="336"/>
      <c r="O47" s="336"/>
      <c r="Q47" s="401" t="s">
        <v>79</v>
      </c>
      <c r="R47" s="402"/>
      <c r="S47" s="198">
        <f>IF(ISNUMBER(S11),SUM(S11,S17,S23,S29,S35,S41,S45),"")</f>
        <v>10</v>
      </c>
    </row>
    <row r="48" spans="1:19" ht="19.5" customHeight="1">
      <c r="A48" s="45"/>
      <c r="B48" s="40" t="s">
        <v>73</v>
      </c>
      <c r="C48" s="331"/>
      <c r="D48" s="331"/>
      <c r="E48" s="331"/>
      <c r="F48" s="130"/>
      <c r="G48" s="130"/>
      <c r="H48" s="130"/>
      <c r="I48" s="130"/>
      <c r="J48" s="130"/>
      <c r="K48" s="45"/>
      <c r="L48" s="40" t="s">
        <v>73</v>
      </c>
      <c r="M48" s="331"/>
      <c r="N48" s="331"/>
      <c r="O48" s="331"/>
      <c r="P48" s="132"/>
      <c r="Q48" s="131"/>
      <c r="R48" s="131"/>
      <c r="S48" s="131"/>
    </row>
    <row r="49" spans="1:19" ht="20.25" customHeight="1">
      <c r="A49" s="40" t="s">
        <v>77</v>
      </c>
      <c r="B49" s="40" t="s">
        <v>76</v>
      </c>
      <c r="C49" s="332"/>
      <c r="D49" s="332"/>
      <c r="E49" s="332"/>
      <c r="F49" s="332"/>
      <c r="G49" s="332"/>
      <c r="H49" s="332"/>
      <c r="I49" s="40"/>
      <c r="J49" s="40"/>
      <c r="K49" s="40" t="s">
        <v>74</v>
      </c>
      <c r="L49" s="333"/>
      <c r="M49" s="333"/>
      <c r="O49" s="40" t="s">
        <v>73</v>
      </c>
      <c r="P49" s="466"/>
      <c r="Q49" s="466"/>
      <c r="R49" s="466"/>
      <c r="S49" s="466"/>
    </row>
    <row r="50" spans="1:19" ht="9.75" customHeight="1">
      <c r="A50" s="40"/>
      <c r="B50" s="40"/>
      <c r="C50" s="129"/>
      <c r="D50" s="129"/>
      <c r="E50" s="129"/>
      <c r="F50" s="129"/>
      <c r="G50" s="129"/>
      <c r="H50" s="129"/>
      <c r="I50" s="40"/>
      <c r="J50" s="40"/>
      <c r="K50" s="40"/>
      <c r="L50" s="130"/>
      <c r="M50" s="130"/>
      <c r="O50" s="40"/>
      <c r="P50" s="129"/>
      <c r="Q50" s="129"/>
      <c r="R50" s="129"/>
      <c r="S50" s="129"/>
    </row>
    <row r="51" ht="30" customHeight="1">
      <c r="A51" s="128" t="s">
        <v>72</v>
      </c>
    </row>
    <row r="52" spans="2:11" ht="19.5" customHeight="1">
      <c r="B52" s="127" t="s">
        <v>71</v>
      </c>
      <c r="C52" s="478" t="s">
        <v>49</v>
      </c>
      <c r="D52" s="478"/>
      <c r="I52" s="127" t="s">
        <v>70</v>
      </c>
      <c r="J52" s="479">
        <v>20</v>
      </c>
      <c r="K52" s="479"/>
    </row>
    <row r="53" spans="2:19" ht="19.5" customHeight="1">
      <c r="B53" s="127" t="s">
        <v>69</v>
      </c>
      <c r="C53" s="480" t="s">
        <v>11</v>
      </c>
      <c r="D53" s="480"/>
      <c r="I53" s="127" t="s">
        <v>68</v>
      </c>
      <c r="J53" s="455">
        <v>2</v>
      </c>
      <c r="K53" s="455"/>
      <c r="P53" s="127" t="s">
        <v>67</v>
      </c>
      <c r="Q53" s="473">
        <v>43334</v>
      </c>
      <c r="R53" s="474"/>
      <c r="S53" s="474"/>
    </row>
    <row r="54" ht="9.75" customHeight="1"/>
    <row r="55" spans="1:19" ht="15" customHeight="1">
      <c r="A55" s="408" t="s">
        <v>66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30"/>
    </row>
    <row r="56" spans="1:19" ht="90" customHeight="1">
      <c r="A56" s="475"/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7"/>
    </row>
    <row r="57" ht="4.5" customHeight="1"/>
    <row r="58" spans="1:19" ht="15" customHeight="1">
      <c r="A58" s="357" t="s">
        <v>65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9"/>
    </row>
    <row r="59" spans="1:19" ht="6.75" customHeight="1">
      <c r="A59" s="3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4"/>
    </row>
    <row r="60" spans="1:19" ht="18" customHeight="1">
      <c r="A60" s="35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9" t="s">
        <v>63</v>
      </c>
      <c r="L60" s="8"/>
      <c r="M60" s="8"/>
      <c r="N60" s="8"/>
      <c r="O60" s="8"/>
      <c r="P60" s="8"/>
      <c r="Q60" s="8"/>
      <c r="R60" s="8"/>
      <c r="S60" s="34"/>
    </row>
    <row r="61" spans="1:19" ht="18" customHeight="1">
      <c r="A61" s="197"/>
      <c r="B61" s="194" t="s">
        <v>62</v>
      </c>
      <c r="C61" s="193"/>
      <c r="D61" s="195"/>
      <c r="E61" s="194" t="s">
        <v>61</v>
      </c>
      <c r="F61" s="193"/>
      <c r="G61" s="193"/>
      <c r="H61" s="193"/>
      <c r="I61" s="195"/>
      <c r="J61" s="8"/>
      <c r="K61" s="196"/>
      <c r="L61" s="194" t="s">
        <v>62</v>
      </c>
      <c r="M61" s="193"/>
      <c r="N61" s="195"/>
      <c r="O61" s="194" t="s">
        <v>61</v>
      </c>
      <c r="P61" s="193"/>
      <c r="Q61" s="193"/>
      <c r="R61" s="193"/>
      <c r="S61" s="192"/>
    </row>
    <row r="62" spans="1:19" ht="18" customHeight="1">
      <c r="A62" s="191" t="s">
        <v>150</v>
      </c>
      <c r="B62" s="187" t="s">
        <v>59</v>
      </c>
      <c r="C62" s="189"/>
      <c r="D62" s="188" t="s">
        <v>58</v>
      </c>
      <c r="E62" s="187" t="s">
        <v>59</v>
      </c>
      <c r="F62" s="186"/>
      <c r="G62" s="186"/>
      <c r="H62" s="185"/>
      <c r="I62" s="188" t="s">
        <v>58</v>
      </c>
      <c r="J62" s="8"/>
      <c r="K62" s="190" t="s">
        <v>150</v>
      </c>
      <c r="L62" s="187" t="s">
        <v>59</v>
      </c>
      <c r="M62" s="189"/>
      <c r="N62" s="188" t="s">
        <v>58</v>
      </c>
      <c r="O62" s="187" t="s">
        <v>59</v>
      </c>
      <c r="P62" s="186"/>
      <c r="Q62" s="186"/>
      <c r="R62" s="185"/>
      <c r="S62" s="184" t="s">
        <v>58</v>
      </c>
    </row>
    <row r="63" spans="1:19" ht="18" customHeight="1">
      <c r="A63" s="16"/>
      <c r="B63" s="328"/>
      <c r="C63" s="329"/>
      <c r="D63" s="14"/>
      <c r="E63" s="328"/>
      <c r="F63" s="330"/>
      <c r="G63" s="330"/>
      <c r="H63" s="329"/>
      <c r="I63" s="14"/>
      <c r="J63" s="8"/>
      <c r="K63" s="15"/>
      <c r="L63" s="328"/>
      <c r="M63" s="329"/>
      <c r="N63" s="14"/>
      <c r="O63" s="328"/>
      <c r="P63" s="330"/>
      <c r="Q63" s="330"/>
      <c r="R63" s="329"/>
      <c r="S63" s="13"/>
    </row>
    <row r="64" spans="1:19" ht="18" customHeight="1">
      <c r="A64" s="16"/>
      <c r="B64" s="328"/>
      <c r="C64" s="329"/>
      <c r="D64" s="14"/>
      <c r="E64" s="328"/>
      <c r="F64" s="330"/>
      <c r="G64" s="330"/>
      <c r="H64" s="329"/>
      <c r="I64" s="14"/>
      <c r="J64" s="8"/>
      <c r="K64" s="15"/>
      <c r="L64" s="328"/>
      <c r="M64" s="329"/>
      <c r="N64" s="14"/>
      <c r="O64" s="328"/>
      <c r="P64" s="330"/>
      <c r="Q64" s="330"/>
      <c r="R64" s="329"/>
      <c r="S64" s="13"/>
    </row>
    <row r="65" spans="1:19" ht="11.25" customHeight="1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0"/>
    </row>
    <row r="66" spans="1:19" ht="3.75" customHeight="1">
      <c r="A66" s="9"/>
      <c r="B66" s="8"/>
      <c r="C66" s="8"/>
      <c r="D66" s="8"/>
      <c r="E66" s="8"/>
      <c r="F66" s="8"/>
      <c r="G66" s="8"/>
      <c r="H66" s="8"/>
      <c r="I66" s="8"/>
      <c r="J66" s="8"/>
      <c r="K66" s="9"/>
      <c r="L66" s="8"/>
      <c r="M66" s="8"/>
      <c r="N66" s="8"/>
      <c r="O66" s="8"/>
      <c r="P66" s="8"/>
      <c r="Q66" s="8"/>
      <c r="R66" s="8"/>
      <c r="S66" s="8"/>
    </row>
    <row r="67" spans="1:19" ht="19.5" customHeight="1">
      <c r="A67" s="481" t="s">
        <v>57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82"/>
    </row>
    <row r="68" spans="1:19" ht="90" customHeight="1">
      <c r="A68" s="483"/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5"/>
    </row>
    <row r="69" ht="4.5" customHeight="1"/>
    <row r="70" spans="1:19" ht="15" customHeight="1">
      <c r="A70" s="408" t="s">
        <v>56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30"/>
    </row>
    <row r="71" spans="1:19" ht="90" customHeight="1">
      <c r="A71" s="475"/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7"/>
    </row>
    <row r="72" spans="1:8" ht="30" customHeight="1">
      <c r="A72" s="437" t="s">
        <v>55</v>
      </c>
      <c r="B72" s="437"/>
      <c r="C72" s="438"/>
      <c r="D72" s="438"/>
      <c r="E72" s="438"/>
      <c r="F72" s="438"/>
      <c r="G72" s="438"/>
      <c r="H72" s="438"/>
    </row>
    <row r="73" spans="1:8" ht="30" customHeight="1">
      <c r="A73" s="180"/>
      <c r="B73" s="180"/>
      <c r="C73" s="183"/>
      <c r="D73" s="183"/>
      <c r="E73" s="183"/>
      <c r="F73" s="183"/>
      <c r="G73" s="183"/>
      <c r="H73" s="183"/>
    </row>
    <row r="74" spans="1:8" ht="11.25" customHeight="1" hidden="1">
      <c r="A74" s="180"/>
      <c r="B74" s="180"/>
      <c r="C74" s="183"/>
      <c r="D74" s="183"/>
      <c r="E74" s="183"/>
      <c r="F74" s="183"/>
      <c r="G74" s="183"/>
      <c r="H74" s="183"/>
    </row>
    <row r="75" spans="11:16" ht="12.75" hidden="1">
      <c r="K75" s="97" t="s">
        <v>29</v>
      </c>
      <c r="L75" s="99" t="s">
        <v>149</v>
      </c>
      <c r="M75" s="100"/>
      <c r="N75" s="100"/>
      <c r="O75" s="99" t="s">
        <v>177</v>
      </c>
      <c r="P75" s="98"/>
    </row>
    <row r="76" spans="11:16" ht="12.75" hidden="1">
      <c r="K76" s="97" t="s">
        <v>52</v>
      </c>
      <c r="L76" s="99" t="s">
        <v>147</v>
      </c>
      <c r="M76" s="100"/>
      <c r="N76" s="100"/>
      <c r="O76" s="99" t="s">
        <v>21</v>
      </c>
      <c r="P76" s="98"/>
    </row>
    <row r="77" spans="11:16" ht="12.75" hidden="1">
      <c r="K77" s="97" t="s">
        <v>49</v>
      </c>
      <c r="L77" s="99" t="s">
        <v>145</v>
      </c>
      <c r="M77" s="100"/>
      <c r="N77" s="100"/>
      <c r="O77" s="99" t="s">
        <v>144</v>
      </c>
      <c r="P77" s="98"/>
    </row>
    <row r="78" spans="11:16" ht="12.75" hidden="1">
      <c r="K78" s="97" t="s">
        <v>46</v>
      </c>
      <c r="L78" s="99" t="s">
        <v>143</v>
      </c>
      <c r="M78" s="100"/>
      <c r="N78" s="100"/>
      <c r="O78" s="99" t="s">
        <v>142</v>
      </c>
      <c r="P78" s="98"/>
    </row>
    <row r="79" spans="11:16" ht="12.75" hidden="1">
      <c r="K79" s="97" t="s">
        <v>43</v>
      </c>
      <c r="L79" s="99" t="s">
        <v>141</v>
      </c>
      <c r="M79" s="100"/>
      <c r="N79" s="100"/>
      <c r="O79" s="99" t="s">
        <v>140</v>
      </c>
      <c r="P79" s="98"/>
    </row>
    <row r="80" spans="11:16" ht="12.75" hidden="1">
      <c r="K80" s="97" t="s">
        <v>40</v>
      </c>
      <c r="L80" s="99" t="s">
        <v>139</v>
      </c>
      <c r="M80" s="100"/>
      <c r="N80" s="100"/>
      <c r="O80" s="99" t="s">
        <v>27</v>
      </c>
      <c r="P80" s="98"/>
    </row>
    <row r="81" spans="11:16" ht="12.75" hidden="1">
      <c r="K81" s="97" t="s">
        <v>37</v>
      </c>
      <c r="L81" s="99" t="s">
        <v>138</v>
      </c>
      <c r="M81" s="100"/>
      <c r="N81" s="100"/>
      <c r="O81" s="99" t="s">
        <v>137</v>
      </c>
      <c r="P81" s="98"/>
    </row>
    <row r="82" spans="11:16" ht="12.75" hidden="1">
      <c r="K82" s="97" t="s">
        <v>35</v>
      </c>
      <c r="L82" s="99" t="s">
        <v>136</v>
      </c>
      <c r="M82" s="100"/>
      <c r="N82" s="100"/>
      <c r="O82" s="99" t="s">
        <v>135</v>
      </c>
      <c r="P82" s="98"/>
    </row>
    <row r="83" spans="11:16" ht="12.75" hidden="1">
      <c r="K83" s="97" t="s">
        <v>32</v>
      </c>
      <c r="L83" s="99" t="s">
        <v>134</v>
      </c>
      <c r="M83" s="100"/>
      <c r="N83" s="100"/>
      <c r="O83" s="99" t="s">
        <v>15</v>
      </c>
      <c r="P83" s="98"/>
    </row>
    <row r="84" spans="11:16" ht="12.75" hidden="1">
      <c r="K84" s="97" t="s">
        <v>20</v>
      </c>
      <c r="L84" s="99" t="s">
        <v>133</v>
      </c>
      <c r="M84" s="100"/>
      <c r="N84" s="100"/>
      <c r="O84" s="99" t="s">
        <v>132</v>
      </c>
      <c r="P84" s="98"/>
    </row>
    <row r="85" spans="11:16" ht="12.75" hidden="1">
      <c r="K85" s="97" t="s">
        <v>26</v>
      </c>
      <c r="L85" s="99" t="s">
        <v>131</v>
      </c>
      <c r="M85" s="100"/>
      <c r="N85" s="100"/>
      <c r="O85" s="99" t="s">
        <v>50</v>
      </c>
      <c r="P85" s="98"/>
    </row>
    <row r="86" spans="11:16" ht="12.75" hidden="1">
      <c r="K86" s="97" t="s">
        <v>23</v>
      </c>
      <c r="L86" s="99" t="s">
        <v>130</v>
      </c>
      <c r="M86" s="100"/>
      <c r="N86" s="100"/>
      <c r="O86" s="99" t="s">
        <v>38</v>
      </c>
      <c r="P86" s="98"/>
    </row>
    <row r="87" spans="11:16" ht="12.75" hidden="1">
      <c r="K87" s="97"/>
      <c r="L87" s="99" t="s">
        <v>128</v>
      </c>
      <c r="M87" s="100"/>
      <c r="N87" s="100"/>
      <c r="O87" s="99" t="s">
        <v>24</v>
      </c>
      <c r="P87" s="98"/>
    </row>
    <row r="88" spans="11:16" ht="12.75" hidden="1">
      <c r="K88" s="97" t="s">
        <v>129</v>
      </c>
      <c r="L88" s="99" t="s">
        <v>126</v>
      </c>
      <c r="M88" s="100"/>
      <c r="N88" s="100"/>
      <c r="O88" s="99" t="s">
        <v>127</v>
      </c>
      <c r="P88" s="98"/>
    </row>
    <row r="89" spans="11:16" ht="12.75" hidden="1">
      <c r="K89" s="97" t="s">
        <v>17</v>
      </c>
      <c r="L89" s="99"/>
      <c r="M89" s="100"/>
      <c r="N89" s="100"/>
      <c r="O89" s="99" t="s">
        <v>125</v>
      </c>
      <c r="P89" s="98"/>
    </row>
    <row r="90" spans="11:16" ht="12.75" hidden="1">
      <c r="K90" s="97" t="s">
        <v>14</v>
      </c>
      <c r="L90" s="99"/>
      <c r="M90" s="100"/>
      <c r="N90" s="100"/>
      <c r="O90" s="99" t="s">
        <v>33</v>
      </c>
      <c r="P90" s="98"/>
    </row>
    <row r="91" spans="11:16" ht="12.75" hidden="1">
      <c r="K91" s="97" t="s">
        <v>11</v>
      </c>
      <c r="L91" s="96"/>
      <c r="M91" s="96"/>
      <c r="N91" s="96"/>
      <c r="O91" s="99" t="s">
        <v>124</v>
      </c>
      <c r="P91" s="98"/>
    </row>
    <row r="92" spans="11:16" ht="12.75" hidden="1">
      <c r="K92" s="97" t="s">
        <v>8</v>
      </c>
      <c r="L92" s="96"/>
      <c r="M92" s="96"/>
      <c r="N92" s="96"/>
      <c r="O92" s="99" t="s">
        <v>47</v>
      </c>
      <c r="P92" s="98"/>
    </row>
    <row r="93" spans="11:16" ht="12.75" hidden="1">
      <c r="K93" s="97" t="s">
        <v>7</v>
      </c>
      <c r="L93" s="96"/>
      <c r="M93" s="96"/>
      <c r="N93" s="96"/>
      <c r="O93" s="99" t="s">
        <v>123</v>
      </c>
      <c r="P93" s="98"/>
    </row>
    <row r="94" spans="11:16" ht="12.75" hidden="1">
      <c r="K94" s="97" t="s">
        <v>6</v>
      </c>
      <c r="L94" s="96"/>
      <c r="M94" s="96"/>
      <c r="N94" s="96"/>
      <c r="O94" s="99" t="s">
        <v>12</v>
      </c>
      <c r="P94" s="98"/>
    </row>
    <row r="95" spans="11:16" ht="12.75" hidden="1">
      <c r="K95" s="97" t="s">
        <v>5</v>
      </c>
      <c r="L95" s="96"/>
      <c r="M95" s="96"/>
      <c r="N95" s="96"/>
      <c r="O95" s="99" t="s">
        <v>122</v>
      </c>
      <c r="P95" s="98"/>
    </row>
    <row r="96" spans="11:16" ht="12.75" hidden="1">
      <c r="K96" s="97" t="s">
        <v>4</v>
      </c>
      <c r="L96" s="96"/>
      <c r="M96" s="96"/>
      <c r="N96" s="96"/>
      <c r="O96" s="99" t="s">
        <v>44</v>
      </c>
      <c r="P96" s="98"/>
    </row>
    <row r="97" spans="11:16" ht="12.75" hidden="1">
      <c r="K97" s="97" t="s">
        <v>3</v>
      </c>
      <c r="L97" s="96"/>
      <c r="M97" s="96"/>
      <c r="N97" s="96"/>
      <c r="O97" s="96"/>
      <c r="P97" s="96"/>
    </row>
    <row r="98" spans="11:16" ht="12.75" hidden="1">
      <c r="K98" s="97" t="s">
        <v>2</v>
      </c>
      <c r="L98" s="96"/>
      <c r="M98" s="96"/>
      <c r="N98" s="96"/>
      <c r="O98" s="96"/>
      <c r="P98" s="96"/>
    </row>
    <row r="99" spans="11:16" ht="12.75" hidden="1">
      <c r="K99" s="97" t="s">
        <v>1</v>
      </c>
      <c r="L99" s="96"/>
      <c r="M99" s="96"/>
      <c r="N99" s="96"/>
      <c r="O99" s="96"/>
      <c r="P99" s="96"/>
    </row>
    <row r="100" ht="12.75" hidden="1">
      <c r="K100" s="97" t="s">
        <v>0</v>
      </c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L49:M49"/>
    <mergeCell ref="A72:B72"/>
    <mergeCell ref="C72:H72"/>
    <mergeCell ref="A67:S67"/>
    <mergeCell ref="A68:S68"/>
    <mergeCell ref="A70:S70"/>
    <mergeCell ref="A71:S71"/>
    <mergeCell ref="B63:C63"/>
    <mergeCell ref="L63:M63"/>
    <mergeCell ref="O63:R63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K22:L23"/>
    <mergeCell ref="S41:S43"/>
    <mergeCell ref="S29:S31"/>
    <mergeCell ref="K38:L39"/>
    <mergeCell ref="K43:L43"/>
    <mergeCell ref="K40:L41"/>
    <mergeCell ref="K25:L25"/>
    <mergeCell ref="K28:L29"/>
    <mergeCell ref="O1:P1"/>
    <mergeCell ref="Q1:S1"/>
    <mergeCell ref="B3:I3"/>
    <mergeCell ref="B1:C2"/>
    <mergeCell ref="D1:I1"/>
    <mergeCell ref="L3:S3"/>
    <mergeCell ref="I11:I13"/>
    <mergeCell ref="D5:G5"/>
    <mergeCell ref="K5:L5"/>
    <mergeCell ref="K6:L6"/>
    <mergeCell ref="K8:L9"/>
    <mergeCell ref="L1:N1"/>
    <mergeCell ref="M5:M6"/>
    <mergeCell ref="N5:Q5"/>
    <mergeCell ref="K13:L13"/>
    <mergeCell ref="K10:L11"/>
    <mergeCell ref="C5:C6"/>
    <mergeCell ref="I29:I31"/>
    <mergeCell ref="I41:I43"/>
    <mergeCell ref="A5:B5"/>
    <mergeCell ref="P49:S49"/>
    <mergeCell ref="A13:B13"/>
    <mergeCell ref="A22:B23"/>
    <mergeCell ref="A28:B29"/>
    <mergeCell ref="A26:B27"/>
    <mergeCell ref="A20:B21"/>
    <mergeCell ref="A6:B6"/>
    <mergeCell ref="A10:B11"/>
    <mergeCell ref="A8:B9"/>
    <mergeCell ref="A14:B15"/>
    <mergeCell ref="A16:B17"/>
    <mergeCell ref="A43:B43"/>
    <mergeCell ref="E64:H64"/>
    <mergeCell ref="A31:B31"/>
    <mergeCell ref="I32:I33"/>
    <mergeCell ref="E63:H63"/>
    <mergeCell ref="I35:I37"/>
    <mergeCell ref="C49:H49"/>
    <mergeCell ref="C48:E48"/>
    <mergeCell ref="G47:H47"/>
    <mergeCell ref="C47:E47"/>
    <mergeCell ref="O64:R64"/>
    <mergeCell ref="I38:I39"/>
    <mergeCell ref="A19:B19"/>
    <mergeCell ref="A25:B25"/>
    <mergeCell ref="A40:B41"/>
    <mergeCell ref="A38:B39"/>
    <mergeCell ref="A37:B37"/>
    <mergeCell ref="A34:B35"/>
    <mergeCell ref="A32:B33"/>
    <mergeCell ref="B64:C64"/>
    <mergeCell ref="I17:I19"/>
    <mergeCell ref="I14:I15"/>
    <mergeCell ref="I20:I21"/>
    <mergeCell ref="I26:I27"/>
    <mergeCell ref="I23:I25"/>
    <mergeCell ref="L64:M64"/>
    <mergeCell ref="J53:K53"/>
    <mergeCell ref="K16:L17"/>
    <mergeCell ref="K19:L19"/>
    <mergeCell ref="K14:L15"/>
  </mergeCells>
  <conditionalFormatting sqref="A8:B9">
    <cfRule type="containsErrors" priority="24" dxfId="120" stopIfTrue="1">
      <formula>ISERROR(A8)</formula>
    </cfRule>
  </conditionalFormatting>
  <conditionalFormatting sqref="A10:B11">
    <cfRule type="containsErrors" priority="23" dxfId="120" stopIfTrue="1">
      <formula>ISERROR(A10)</formula>
    </cfRule>
  </conditionalFormatting>
  <conditionalFormatting sqref="A14:B15">
    <cfRule type="containsErrors" priority="22" dxfId="120" stopIfTrue="1">
      <formula>ISERROR(A14)</formula>
    </cfRule>
  </conditionalFormatting>
  <conditionalFormatting sqref="A16:B17">
    <cfRule type="containsErrors" priority="21" dxfId="120" stopIfTrue="1">
      <formula>ISERROR(A16)</formula>
    </cfRule>
  </conditionalFormatting>
  <conditionalFormatting sqref="A20:B21">
    <cfRule type="containsErrors" priority="20" dxfId="120" stopIfTrue="1">
      <formula>ISERROR(A20)</formula>
    </cfRule>
  </conditionalFormatting>
  <conditionalFormatting sqref="A22:B23">
    <cfRule type="containsErrors" priority="19" dxfId="120" stopIfTrue="1">
      <formula>ISERROR(A22)</formula>
    </cfRule>
  </conditionalFormatting>
  <conditionalFormatting sqref="A26:B27">
    <cfRule type="containsErrors" priority="18" dxfId="120" stopIfTrue="1">
      <formula>ISERROR(A26)</formula>
    </cfRule>
  </conditionalFormatting>
  <conditionalFormatting sqref="A28:B29">
    <cfRule type="containsErrors" priority="17" dxfId="120" stopIfTrue="1">
      <formula>ISERROR(A28)</formula>
    </cfRule>
  </conditionalFormatting>
  <conditionalFormatting sqref="A32:B33">
    <cfRule type="containsErrors" priority="16" dxfId="120" stopIfTrue="1">
      <formula>ISERROR(A32)</formula>
    </cfRule>
  </conditionalFormatting>
  <conditionalFormatting sqref="A34:B35">
    <cfRule type="containsErrors" priority="15" dxfId="120" stopIfTrue="1">
      <formula>ISERROR(A34)</formula>
    </cfRule>
  </conditionalFormatting>
  <conditionalFormatting sqref="A38:B39">
    <cfRule type="containsErrors" priority="14" dxfId="120" stopIfTrue="1">
      <formula>ISERROR(A38)</formula>
    </cfRule>
  </conditionalFormatting>
  <conditionalFormatting sqref="A40:B41">
    <cfRule type="containsErrors" priority="13" dxfId="120" stopIfTrue="1">
      <formula>ISERROR(A40)</formula>
    </cfRule>
  </conditionalFormatting>
  <conditionalFormatting sqref="K8:L9">
    <cfRule type="containsErrors" priority="12" dxfId="120" stopIfTrue="1">
      <formula>ISERROR(K8)</formula>
    </cfRule>
  </conditionalFormatting>
  <conditionalFormatting sqref="K10:L11">
    <cfRule type="containsErrors" priority="11" dxfId="120" stopIfTrue="1">
      <formula>ISERROR(K10)</formula>
    </cfRule>
  </conditionalFormatting>
  <conditionalFormatting sqref="K14:L15">
    <cfRule type="containsErrors" priority="10" dxfId="120" stopIfTrue="1">
      <formula>ISERROR(K14)</formula>
    </cfRule>
  </conditionalFormatting>
  <conditionalFormatting sqref="K16:L17">
    <cfRule type="containsErrors" priority="9" dxfId="120" stopIfTrue="1">
      <formula>ISERROR(K16)</formula>
    </cfRule>
  </conditionalFormatting>
  <conditionalFormatting sqref="K20:L21">
    <cfRule type="containsErrors" priority="8" dxfId="120" stopIfTrue="1">
      <formula>ISERROR(K20)</formula>
    </cfRule>
  </conditionalFormatting>
  <conditionalFormatting sqref="K22:L23">
    <cfRule type="containsErrors" priority="7" dxfId="120" stopIfTrue="1">
      <formula>ISERROR(K22)</formula>
    </cfRule>
  </conditionalFormatting>
  <conditionalFormatting sqref="K26:L27">
    <cfRule type="containsErrors" priority="6" dxfId="120" stopIfTrue="1">
      <formula>ISERROR(K26)</formula>
    </cfRule>
  </conditionalFormatting>
  <conditionalFormatting sqref="K28:L29">
    <cfRule type="containsErrors" priority="5" dxfId="120" stopIfTrue="1">
      <formula>ISERROR(K28)</formula>
    </cfRule>
  </conditionalFormatting>
  <conditionalFormatting sqref="K32:L33">
    <cfRule type="containsErrors" priority="4" dxfId="120" stopIfTrue="1">
      <formula>ISERROR(K32)</formula>
    </cfRule>
  </conditionalFormatting>
  <conditionalFormatting sqref="K34:L35">
    <cfRule type="containsErrors" priority="3" dxfId="120" stopIfTrue="1">
      <formula>ISERROR(K34)</formula>
    </cfRule>
  </conditionalFormatting>
  <conditionalFormatting sqref="K38:L39">
    <cfRule type="containsErrors" priority="2" dxfId="120" stopIfTrue="1">
      <formula>ISERROR(K38)</formula>
    </cfRule>
  </conditionalFormatting>
  <conditionalFormatting sqref="K40:L41">
    <cfRule type="containsErrors" priority="1" dxfId="120" stopIfTrue="1">
      <formula>ISERROR(K40)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zoomScalePageLayoutView="0" workbookViewId="0" topLeftCell="A1">
      <selection activeCell="O39" sqref="O39"/>
    </sheetView>
  </sheetViews>
  <sheetFormatPr defaultColWidth="1.1484375" defaultRowHeight="4.5" customHeight="1"/>
  <cols>
    <col min="1" max="1" width="10.7109375" style="223" customWidth="1"/>
    <col min="2" max="2" width="15.7109375" style="223" customWidth="1"/>
    <col min="3" max="3" width="5.7109375" style="223" customWidth="1"/>
    <col min="4" max="5" width="6.7109375" style="223" customWidth="1"/>
    <col min="6" max="6" width="4.7109375" style="223" customWidth="1"/>
    <col min="7" max="7" width="6.7109375" style="223" customWidth="1"/>
    <col min="8" max="8" width="5.7109375" style="223" customWidth="1"/>
    <col min="9" max="9" width="6.7109375" style="223" customWidth="1"/>
    <col min="10" max="10" width="1.7109375" style="223" customWidth="1"/>
    <col min="11" max="11" width="10.7109375" style="223" customWidth="1"/>
    <col min="12" max="12" width="15.7109375" style="223" customWidth="1"/>
    <col min="13" max="13" width="5.7109375" style="223" customWidth="1"/>
    <col min="14" max="15" width="6.7109375" style="223" customWidth="1"/>
    <col min="16" max="16" width="4.7109375" style="223" customWidth="1"/>
    <col min="17" max="17" width="6.7109375" style="223" customWidth="1"/>
    <col min="18" max="18" width="5.7109375" style="223" customWidth="1"/>
    <col min="19" max="19" width="6.7109375" style="223" customWidth="1"/>
    <col min="20" max="20" width="1.57421875" style="223" customWidth="1"/>
    <col min="21" max="21" width="0" style="224" hidden="1" customWidth="1"/>
    <col min="22" max="254" width="0" style="223" hidden="1" customWidth="1"/>
    <col min="255" max="255" width="5.28125" style="223" customWidth="1"/>
    <col min="256" max="16384" width="1.1484375" style="223" customWidth="1"/>
  </cols>
  <sheetData>
    <row r="1" spans="2:19" ht="40.5" customHeight="1">
      <c r="B1" s="515" t="s">
        <v>121</v>
      </c>
      <c r="C1" s="515"/>
      <c r="D1" s="516" t="s">
        <v>120</v>
      </c>
      <c r="E1" s="516"/>
      <c r="F1" s="516"/>
      <c r="G1" s="516"/>
      <c r="H1" s="516"/>
      <c r="I1" s="516"/>
      <c r="K1" s="313" t="s">
        <v>119</v>
      </c>
      <c r="L1" s="517" t="s">
        <v>12</v>
      </c>
      <c r="M1" s="517"/>
      <c r="N1" s="517"/>
      <c r="O1" s="518" t="s">
        <v>118</v>
      </c>
      <c r="P1" s="518"/>
      <c r="Q1" s="519">
        <v>42297</v>
      </c>
      <c r="R1" s="519"/>
      <c r="S1" s="519"/>
    </row>
    <row r="2" spans="2:3" ht="9.75" customHeight="1" thickBot="1">
      <c r="B2" s="515"/>
      <c r="C2" s="515"/>
    </row>
    <row r="3" spans="1:19" ht="19.5" customHeight="1" thickBot="1">
      <c r="A3" s="312" t="s">
        <v>64</v>
      </c>
      <c r="B3" s="520" t="s">
        <v>131</v>
      </c>
      <c r="C3" s="520"/>
      <c r="D3" s="520"/>
      <c r="E3" s="520"/>
      <c r="F3" s="520"/>
      <c r="G3" s="520"/>
      <c r="H3" s="520"/>
      <c r="I3" s="520"/>
      <c r="K3" s="312" t="s">
        <v>63</v>
      </c>
      <c r="L3" s="520" t="s">
        <v>136</v>
      </c>
      <c r="M3" s="520"/>
      <c r="N3" s="520"/>
      <c r="O3" s="520"/>
      <c r="P3" s="520"/>
      <c r="Q3" s="520"/>
      <c r="R3" s="520"/>
      <c r="S3" s="520"/>
    </row>
    <row r="5" spans="1:19" ht="12.75" customHeight="1">
      <c r="A5" s="511" t="s">
        <v>114</v>
      </c>
      <c r="B5" s="511"/>
      <c r="C5" s="512" t="s">
        <v>113</v>
      </c>
      <c r="D5" s="513" t="s">
        <v>112</v>
      </c>
      <c r="E5" s="513"/>
      <c r="F5" s="513"/>
      <c r="G5" s="513"/>
      <c r="H5" s="231"/>
      <c r="I5" s="311" t="s">
        <v>111</v>
      </c>
      <c r="K5" s="511" t="s">
        <v>114</v>
      </c>
      <c r="L5" s="511"/>
      <c r="M5" s="512" t="s">
        <v>113</v>
      </c>
      <c r="N5" s="513" t="s">
        <v>112</v>
      </c>
      <c r="O5" s="513"/>
      <c r="P5" s="513"/>
      <c r="Q5" s="513"/>
      <c r="R5" s="231"/>
      <c r="S5" s="311" t="s">
        <v>111</v>
      </c>
    </row>
    <row r="6" spans="1:19" ht="12.75" customHeight="1">
      <c r="A6" s="514" t="s">
        <v>110</v>
      </c>
      <c r="B6" s="514"/>
      <c r="C6" s="512"/>
      <c r="D6" s="310" t="s">
        <v>109</v>
      </c>
      <c r="E6" s="309" t="s">
        <v>108</v>
      </c>
      <c r="F6" s="309" t="s">
        <v>107</v>
      </c>
      <c r="G6" s="308" t="s">
        <v>84</v>
      </c>
      <c r="H6" s="307"/>
      <c r="I6" s="306" t="s">
        <v>106</v>
      </c>
      <c r="K6" s="514" t="s">
        <v>110</v>
      </c>
      <c r="L6" s="514"/>
      <c r="M6" s="512"/>
      <c r="N6" s="310" t="s">
        <v>109</v>
      </c>
      <c r="O6" s="309" t="s">
        <v>108</v>
      </c>
      <c r="P6" s="309" t="s">
        <v>107</v>
      </c>
      <c r="Q6" s="308" t="s">
        <v>84</v>
      </c>
      <c r="R6" s="307"/>
      <c r="S6" s="306" t="s">
        <v>106</v>
      </c>
    </row>
    <row r="7" spans="1:12" ht="4.5" customHeight="1" thickBot="1">
      <c r="A7" s="262"/>
      <c r="B7" s="262"/>
      <c r="K7" s="262"/>
      <c r="L7" s="262"/>
    </row>
    <row r="8" spans="1:19" ht="12.75" customHeight="1" thickTop="1">
      <c r="A8" s="509" t="str">
        <f>DGET('[6]soupisky'!$B$1:$F$484,"PRIJM",A12:A13)</f>
        <v>Míchal</v>
      </c>
      <c r="B8" s="509"/>
      <c r="C8" s="300">
        <v>1</v>
      </c>
      <c r="D8" s="305">
        <v>151</v>
      </c>
      <c r="E8" s="304">
        <v>61</v>
      </c>
      <c r="F8" s="304">
        <v>3</v>
      </c>
      <c r="G8" s="303">
        <f>IF(ISBLANK(D8),"",D8+E8)</f>
        <v>212</v>
      </c>
      <c r="H8" s="281"/>
      <c r="I8" s="222" t="s">
        <v>180</v>
      </c>
      <c r="K8" s="509" t="str">
        <f>DGET('[6]soupisky'!$B$1:$F$484,"PRIJM",K12:K13)</f>
        <v>Kasal</v>
      </c>
      <c r="L8" s="509"/>
      <c r="M8" s="300">
        <v>1</v>
      </c>
      <c r="N8" s="305">
        <v>152</v>
      </c>
      <c r="O8" s="304">
        <v>61</v>
      </c>
      <c r="P8" s="304">
        <v>3</v>
      </c>
      <c r="Q8" s="303">
        <f>IF(ISBLANK(N8),"",N8+O8)</f>
        <v>213</v>
      </c>
      <c r="R8" s="281"/>
      <c r="S8" s="292"/>
    </row>
    <row r="9" spans="1:19" ht="12.75" customHeight="1" thickBot="1">
      <c r="A9" s="509"/>
      <c r="B9" s="509"/>
      <c r="C9" s="296">
        <v>2</v>
      </c>
      <c r="D9" s="295">
        <v>159</v>
      </c>
      <c r="E9" s="294">
        <v>63</v>
      </c>
      <c r="F9" s="294">
        <v>4</v>
      </c>
      <c r="G9" s="293">
        <f>IF(ISBLANK(D9),"",D9+E9)</f>
        <v>222</v>
      </c>
      <c r="H9" s="281"/>
      <c r="I9" s="213">
        <f>IF(COUNT(Q13),SUM(G13-Q13),"")</f>
        <v>39</v>
      </c>
      <c r="K9" s="509"/>
      <c r="L9" s="509"/>
      <c r="M9" s="296">
        <v>2</v>
      </c>
      <c r="N9" s="295">
        <v>138</v>
      </c>
      <c r="O9" s="294">
        <v>44</v>
      </c>
      <c r="P9" s="294">
        <v>7</v>
      </c>
      <c r="Q9" s="293">
        <f>IF(ISBLANK(N9),"",N9+O9)</f>
        <v>182</v>
      </c>
      <c r="R9" s="281"/>
      <c r="S9" s="292"/>
    </row>
    <row r="10" spans="1:19" ht="9.75" customHeight="1" thickTop="1">
      <c r="A10" s="507" t="str">
        <f>DGET('[6]soupisky'!$B$1:$F$484,"JMENO",A12:A13)</f>
        <v>Miroslav</v>
      </c>
      <c r="B10" s="507"/>
      <c r="C10" s="291"/>
      <c r="D10" s="290"/>
      <c r="E10" s="290"/>
      <c r="F10" s="290"/>
      <c r="G10" s="289"/>
      <c r="H10" s="281"/>
      <c r="I10" s="288"/>
      <c r="K10" s="507" t="str">
        <f>DGET('[6]soupisky'!$B$1:$F$484,"jmeno",K12:K13)</f>
        <v>Pavel</v>
      </c>
      <c r="L10" s="507"/>
      <c r="M10" s="291"/>
      <c r="N10" s="290"/>
      <c r="O10" s="290"/>
      <c r="P10" s="290"/>
      <c r="Q10" s="289"/>
      <c r="R10" s="281"/>
      <c r="S10" s="288"/>
    </row>
    <row r="11" spans="1:19" ht="9.75" customHeight="1" thickBot="1">
      <c r="A11" s="507"/>
      <c r="B11" s="507"/>
      <c r="C11" s="287"/>
      <c r="D11" s="286"/>
      <c r="E11" s="286"/>
      <c r="F11" s="286"/>
      <c r="G11" s="302"/>
      <c r="H11" s="281"/>
      <c r="I11" s="501">
        <f>IF(ISNUMBER(G13),IF(G13&gt;Q13,2,IF(G13=Q13,1,0)),"")</f>
        <v>2</v>
      </c>
      <c r="K11" s="507"/>
      <c r="L11" s="507"/>
      <c r="M11" s="287"/>
      <c r="N11" s="286"/>
      <c r="O11" s="286"/>
      <c r="P11" s="286"/>
      <c r="Q11" s="302"/>
      <c r="R11" s="281"/>
      <c r="S11" s="501">
        <f>IF(ISNUMBER(Q13),IF(G13&lt;Q13,2,IF(G13=Q13,1,0)),"")</f>
        <v>0</v>
      </c>
    </row>
    <row r="12" spans="1:19" ht="9.75" customHeight="1" hidden="1">
      <c r="A12" s="284" t="s">
        <v>153</v>
      </c>
      <c r="B12" s="283"/>
      <c r="C12" s="282"/>
      <c r="D12" s="281"/>
      <c r="E12" s="281"/>
      <c r="F12" s="281"/>
      <c r="G12" s="281"/>
      <c r="H12" s="281"/>
      <c r="I12" s="501"/>
      <c r="K12" s="284" t="s">
        <v>153</v>
      </c>
      <c r="L12" s="283"/>
      <c r="M12" s="282"/>
      <c r="N12" s="281"/>
      <c r="O12" s="281"/>
      <c r="P12" s="281"/>
      <c r="Q12" s="281"/>
      <c r="R12" s="281"/>
      <c r="S12" s="501"/>
    </row>
    <row r="13" spans="1:19" ht="15.75" customHeight="1" thickBot="1" thickTop="1">
      <c r="A13" s="510">
        <v>16206</v>
      </c>
      <c r="B13" s="510"/>
      <c r="C13" s="280" t="s">
        <v>84</v>
      </c>
      <c r="D13" s="279">
        <f>IF(ISNUMBER(D8),SUM(D8:D11),"")</f>
        <v>310</v>
      </c>
      <c r="E13" s="278">
        <f>IF(ISNUMBER(E8),SUM(E8:E11),"")</f>
        <v>124</v>
      </c>
      <c r="F13" s="277">
        <f>IF(ISNUMBER(F8),SUM(F8:F11),"")</f>
        <v>7</v>
      </c>
      <c r="G13" s="276">
        <f>IF(ISNUMBER(G8),SUM(G8:G11),"")</f>
        <v>434</v>
      </c>
      <c r="H13" s="275"/>
      <c r="I13" s="501"/>
      <c r="K13" s="502">
        <v>12108</v>
      </c>
      <c r="L13" s="502"/>
      <c r="M13" s="280" t="s">
        <v>84</v>
      </c>
      <c r="N13" s="279">
        <f>IF(ISNUMBER(N8),SUM(N8:N11),"")</f>
        <v>290</v>
      </c>
      <c r="O13" s="278">
        <f>IF(ISNUMBER(O8),SUM(O8:O11),"")</f>
        <v>105</v>
      </c>
      <c r="P13" s="277">
        <f>IF(ISNUMBER(P8),SUM(P8:P11),"")</f>
        <v>10</v>
      </c>
      <c r="Q13" s="276">
        <f>IF(ISNUMBER(Q8),SUM(Q8:Q11),"")</f>
        <v>395</v>
      </c>
      <c r="R13" s="275"/>
      <c r="S13" s="501"/>
    </row>
    <row r="14" spans="1:19" ht="12.75" customHeight="1" thickBot="1" thickTop="1">
      <c r="A14" s="508" t="str">
        <f>DGET('[6]soupisky'!$B$1:$F$484,"PRIJM",A18:A19)</f>
        <v>Míchalová</v>
      </c>
      <c r="B14" s="508"/>
      <c r="C14" s="301">
        <v>1</v>
      </c>
      <c r="D14" s="299">
        <v>136</v>
      </c>
      <c r="E14" s="298">
        <v>53</v>
      </c>
      <c r="F14" s="298">
        <v>5</v>
      </c>
      <c r="G14" s="297">
        <f>IF(ISBLANK(D14),"",D14+E14)</f>
        <v>189</v>
      </c>
      <c r="H14" s="281"/>
      <c r="I14" s="506">
        <f>IF(COUNT(Q19),SUM(I9+G19-Q19),"")</f>
        <v>32</v>
      </c>
      <c r="K14" s="508" t="str">
        <f>DGET('[6]soupisky'!$B$1:$F$484,"PRIJM",K18:K19)</f>
        <v>Kýhos</v>
      </c>
      <c r="L14" s="508"/>
      <c r="M14" s="300">
        <v>1</v>
      </c>
      <c r="N14" s="299">
        <v>132</v>
      </c>
      <c r="O14" s="298">
        <v>60</v>
      </c>
      <c r="P14" s="298">
        <v>1</v>
      </c>
      <c r="Q14" s="297">
        <f>IF(ISBLANK(N14),"",N14+O14)</f>
        <v>192</v>
      </c>
      <c r="R14" s="281"/>
      <c r="S14" s="292"/>
    </row>
    <row r="15" spans="1:19" ht="12.75" customHeight="1" thickBot="1" thickTop="1">
      <c r="A15" s="508"/>
      <c r="B15" s="508"/>
      <c r="C15" s="296">
        <v>2</v>
      </c>
      <c r="D15" s="295">
        <v>136</v>
      </c>
      <c r="E15" s="294">
        <v>61</v>
      </c>
      <c r="F15" s="294">
        <v>4</v>
      </c>
      <c r="G15" s="293">
        <f>IF(ISBLANK(D15),"",D15+E15)</f>
        <v>197</v>
      </c>
      <c r="H15" s="281"/>
      <c r="I15" s="506"/>
      <c r="K15" s="508"/>
      <c r="L15" s="508"/>
      <c r="M15" s="296">
        <v>2</v>
      </c>
      <c r="N15" s="295">
        <v>138</v>
      </c>
      <c r="O15" s="294">
        <v>63</v>
      </c>
      <c r="P15" s="294">
        <v>2</v>
      </c>
      <c r="Q15" s="293">
        <f>IF(ISBLANK(N15),"",N15+O15)</f>
        <v>201</v>
      </c>
      <c r="R15" s="281"/>
      <c r="S15" s="292"/>
    </row>
    <row r="16" spans="1:19" ht="9.75" customHeight="1" thickTop="1">
      <c r="A16" s="507" t="str">
        <f>DGET('[6]soupisky'!$B$1:$F$484,"JMENO",A18:A19)</f>
        <v>Markéta</v>
      </c>
      <c r="B16" s="507"/>
      <c r="C16" s="291"/>
      <c r="D16" s="290"/>
      <c r="E16" s="290"/>
      <c r="F16" s="290"/>
      <c r="G16" s="289"/>
      <c r="H16" s="281"/>
      <c r="I16" s="288"/>
      <c r="K16" s="507" t="str">
        <f>DGET('[6]soupisky'!$B$1:$F$484,"JMENO",K18:K19)</f>
        <v>Miroslav</v>
      </c>
      <c r="L16" s="507"/>
      <c r="M16" s="291"/>
      <c r="N16" s="290"/>
      <c r="O16" s="290"/>
      <c r="P16" s="290"/>
      <c r="Q16" s="289"/>
      <c r="R16" s="281"/>
      <c r="S16" s="288"/>
    </row>
    <row r="17" spans="1:19" ht="9.75" customHeight="1" thickBot="1">
      <c r="A17" s="507"/>
      <c r="B17" s="507"/>
      <c r="C17" s="287"/>
      <c r="D17" s="286"/>
      <c r="E17" s="286"/>
      <c r="F17" s="286"/>
      <c r="G17" s="285"/>
      <c r="H17" s="281"/>
      <c r="I17" s="501">
        <f>IF(ISNUMBER(G19),IF(G19&gt;Q19,2,IF(G19=Q19,1,0)),"")</f>
        <v>0</v>
      </c>
      <c r="K17" s="507"/>
      <c r="L17" s="507"/>
      <c r="M17" s="287"/>
      <c r="N17" s="286"/>
      <c r="O17" s="286"/>
      <c r="P17" s="286"/>
      <c r="Q17" s="285"/>
      <c r="R17" s="281"/>
      <c r="S17" s="501">
        <f>IF(ISNUMBER(Q19),IF(G19&lt;Q19,2,IF(G19=Q19,1,0)),"")</f>
        <v>2</v>
      </c>
    </row>
    <row r="18" spans="1:19" ht="9.75" customHeight="1" hidden="1">
      <c r="A18" s="284" t="s">
        <v>153</v>
      </c>
      <c r="B18" s="283"/>
      <c r="C18" s="282"/>
      <c r="D18" s="281"/>
      <c r="E18" s="281"/>
      <c r="F18" s="281"/>
      <c r="G18" s="281"/>
      <c r="H18" s="281"/>
      <c r="I18" s="501"/>
      <c r="K18" s="284" t="s">
        <v>153</v>
      </c>
      <c r="L18" s="283"/>
      <c r="M18" s="282"/>
      <c r="N18" s="281"/>
      <c r="O18" s="281"/>
      <c r="P18" s="281"/>
      <c r="Q18" s="281"/>
      <c r="R18" s="281"/>
      <c r="S18" s="501"/>
    </row>
    <row r="19" spans="1:19" ht="15.75" customHeight="1" thickBot="1" thickTop="1">
      <c r="A19" s="502">
        <v>18612</v>
      </c>
      <c r="B19" s="502"/>
      <c r="C19" s="280" t="s">
        <v>84</v>
      </c>
      <c r="D19" s="279">
        <f>IF(ISNUMBER(D14),SUM(D14:D17),"")</f>
        <v>272</v>
      </c>
      <c r="E19" s="278">
        <f>IF(ISNUMBER(E14),SUM(E14:E17),"")</f>
        <v>114</v>
      </c>
      <c r="F19" s="277">
        <f>IF(ISNUMBER(F14),SUM(F14:F17),"")</f>
        <v>9</v>
      </c>
      <c r="G19" s="276">
        <f>IF(ISNUMBER(G14),SUM(G14:G17),"")</f>
        <v>386</v>
      </c>
      <c r="H19" s="275"/>
      <c r="I19" s="501"/>
      <c r="K19" s="502">
        <v>18116</v>
      </c>
      <c r="L19" s="502"/>
      <c r="M19" s="280" t="s">
        <v>84</v>
      </c>
      <c r="N19" s="279">
        <f>IF(ISNUMBER(N14),SUM(N14:N17),"")</f>
        <v>270</v>
      </c>
      <c r="O19" s="278">
        <f>IF(ISNUMBER(O14),SUM(O14:O17),"")</f>
        <v>123</v>
      </c>
      <c r="P19" s="277">
        <f>IF(ISNUMBER(P14),SUM(P14:P17),"")</f>
        <v>3</v>
      </c>
      <c r="Q19" s="276">
        <f>IF(ISNUMBER(Q14),SUM(Q14:Q17),"")</f>
        <v>393</v>
      </c>
      <c r="R19" s="275"/>
      <c r="S19" s="501"/>
    </row>
    <row r="20" spans="1:19" ht="12.75" customHeight="1" thickBot="1" thickTop="1">
      <c r="A20" s="505" t="str">
        <f>DGET('[6]soupisky'!$B$1:$F$484,"PRIJM",A24:A25)</f>
        <v>Rajnoch</v>
      </c>
      <c r="B20" s="505"/>
      <c r="C20" s="301">
        <v>1</v>
      </c>
      <c r="D20" s="299">
        <v>134</v>
      </c>
      <c r="E20" s="298">
        <v>40</v>
      </c>
      <c r="F20" s="298">
        <v>7</v>
      </c>
      <c r="G20" s="297">
        <f>IF(ISBLANK(D20),"",D20+E20)</f>
        <v>174</v>
      </c>
      <c r="H20" s="281"/>
      <c r="I20" s="506">
        <f>IF(COUNT(Q25),SUM(I14+G25-Q25),"")</f>
        <v>42</v>
      </c>
      <c r="K20" s="505" t="str">
        <f>DGET('[6]soupisky'!$B$1:$F$484,"PRIJM",K24:K25)</f>
        <v>Machulka</v>
      </c>
      <c r="L20" s="505"/>
      <c r="M20" s="300">
        <v>1</v>
      </c>
      <c r="N20" s="299">
        <v>117</v>
      </c>
      <c r="O20" s="298">
        <v>45</v>
      </c>
      <c r="P20" s="298">
        <v>6</v>
      </c>
      <c r="Q20" s="297">
        <f>IF(ISBLANK(N20),"",N20+O20)</f>
        <v>162</v>
      </c>
      <c r="R20" s="281"/>
      <c r="S20" s="292"/>
    </row>
    <row r="21" spans="1:19" ht="12.75" customHeight="1" thickBot="1" thickTop="1">
      <c r="A21" s="505"/>
      <c r="B21" s="505"/>
      <c r="C21" s="296">
        <v>2</v>
      </c>
      <c r="D21" s="295">
        <v>129</v>
      </c>
      <c r="E21" s="294">
        <v>69</v>
      </c>
      <c r="F21" s="294">
        <v>3</v>
      </c>
      <c r="G21" s="293">
        <f>IF(ISBLANK(D21),"",D21+E21)</f>
        <v>198</v>
      </c>
      <c r="H21" s="281"/>
      <c r="I21" s="506"/>
      <c r="K21" s="505"/>
      <c r="L21" s="505"/>
      <c r="M21" s="296">
        <v>2</v>
      </c>
      <c r="N21" s="295">
        <v>140</v>
      </c>
      <c r="O21" s="294">
        <v>60</v>
      </c>
      <c r="P21" s="294">
        <v>4</v>
      </c>
      <c r="Q21" s="293">
        <f>IF(ISBLANK(N21),"",N21+O21)</f>
        <v>200</v>
      </c>
      <c r="R21" s="281"/>
      <c r="S21" s="292"/>
    </row>
    <row r="22" spans="1:19" ht="9.75" customHeight="1" thickTop="1">
      <c r="A22" s="507" t="str">
        <f>DGET('[6]soupisky'!$B$1:$F$484,"JMENO",A24:A25)</f>
        <v>Adam</v>
      </c>
      <c r="B22" s="507"/>
      <c r="C22" s="291"/>
      <c r="D22" s="290"/>
      <c r="E22" s="290"/>
      <c r="F22" s="290"/>
      <c r="G22" s="289"/>
      <c r="H22" s="281"/>
      <c r="I22" s="288"/>
      <c r="K22" s="507" t="str">
        <f>DGET('[6]soupisky'!$B$1:$F$484,"JMENO",K24:K25)</f>
        <v>Radek</v>
      </c>
      <c r="L22" s="507"/>
      <c r="M22" s="291"/>
      <c r="N22" s="290"/>
      <c r="O22" s="290"/>
      <c r="P22" s="290"/>
      <c r="Q22" s="289"/>
      <c r="R22" s="281"/>
      <c r="S22" s="288"/>
    </row>
    <row r="23" spans="1:19" ht="9.75" customHeight="1" thickBot="1">
      <c r="A23" s="507"/>
      <c r="B23" s="507"/>
      <c r="C23" s="287"/>
      <c r="D23" s="286"/>
      <c r="E23" s="286"/>
      <c r="F23" s="286"/>
      <c r="G23" s="285"/>
      <c r="H23" s="281"/>
      <c r="I23" s="501">
        <f>IF(ISNUMBER(G25),IF(G25&gt;Q25,2,IF(G25=Q25,1,0)),"")</f>
        <v>2</v>
      </c>
      <c r="K23" s="507"/>
      <c r="L23" s="507"/>
      <c r="M23" s="287"/>
      <c r="N23" s="286"/>
      <c r="O23" s="286"/>
      <c r="P23" s="286"/>
      <c r="Q23" s="285"/>
      <c r="R23" s="281"/>
      <c r="S23" s="501">
        <f>IF(ISNUMBER(Q25),IF(G25&lt;Q25,2,IF(G25=Q25,1,0)),"")</f>
        <v>0</v>
      </c>
    </row>
    <row r="24" spans="1:19" ht="9.75" customHeight="1" hidden="1">
      <c r="A24" s="284" t="s">
        <v>153</v>
      </c>
      <c r="B24" s="283"/>
      <c r="C24" s="282"/>
      <c r="D24" s="281"/>
      <c r="E24" s="281"/>
      <c r="F24" s="281"/>
      <c r="G24" s="281"/>
      <c r="H24" s="281"/>
      <c r="I24" s="501"/>
      <c r="K24" s="284" t="s">
        <v>153</v>
      </c>
      <c r="L24" s="283"/>
      <c r="M24" s="282"/>
      <c r="N24" s="281"/>
      <c r="O24" s="281"/>
      <c r="P24" s="281"/>
      <c r="Q24" s="281"/>
      <c r="R24" s="281"/>
      <c r="S24" s="501"/>
    </row>
    <row r="25" spans="1:19" ht="15.75" customHeight="1" thickBot="1" thickTop="1">
      <c r="A25" s="502">
        <v>24268</v>
      </c>
      <c r="B25" s="502"/>
      <c r="C25" s="280" t="s">
        <v>84</v>
      </c>
      <c r="D25" s="279">
        <f>IF(ISNUMBER(D20),SUM(D20:D23),"")</f>
        <v>263</v>
      </c>
      <c r="E25" s="278">
        <f>IF(ISNUMBER(E20),SUM(E20:E23),"")</f>
        <v>109</v>
      </c>
      <c r="F25" s="277">
        <f>IF(ISNUMBER(F20),SUM(F20:F23),"")</f>
        <v>10</v>
      </c>
      <c r="G25" s="276">
        <f>IF(ISNUMBER(G20),SUM(G20:G23),"")</f>
        <v>372</v>
      </c>
      <c r="H25" s="275"/>
      <c r="I25" s="501"/>
      <c r="K25" s="502">
        <v>14189</v>
      </c>
      <c r="L25" s="502"/>
      <c r="M25" s="280" t="s">
        <v>84</v>
      </c>
      <c r="N25" s="279">
        <f>IF(ISNUMBER(N20),SUM(N20:N23),"")</f>
        <v>257</v>
      </c>
      <c r="O25" s="278">
        <f>IF(ISNUMBER(O20),SUM(O20:O23),"")</f>
        <v>105</v>
      </c>
      <c r="P25" s="277">
        <f>IF(ISNUMBER(P20),SUM(P20:P23),"")</f>
        <v>10</v>
      </c>
      <c r="Q25" s="276">
        <f>IF(ISNUMBER(Q20),SUM(Q20:Q23),"")</f>
        <v>362</v>
      </c>
      <c r="R25" s="275"/>
      <c r="S25" s="501"/>
    </row>
    <row r="26" spans="1:19" ht="12.75" customHeight="1" thickBot="1" thickTop="1">
      <c r="A26" s="505" t="str">
        <f>DGET('[6]soupisky'!$B$1:$F$484,"PRIJM",A30:A31)</f>
        <v>Černý</v>
      </c>
      <c r="B26" s="505"/>
      <c r="C26" s="301">
        <v>1</v>
      </c>
      <c r="D26" s="299">
        <v>148</v>
      </c>
      <c r="E26" s="298">
        <v>51</v>
      </c>
      <c r="F26" s="298">
        <v>4</v>
      </c>
      <c r="G26" s="297">
        <f>IF(ISBLANK(D26),"",D26+E26)</f>
        <v>199</v>
      </c>
      <c r="H26" s="281"/>
      <c r="I26" s="506">
        <f>IF(COUNT(Q31),SUM(I20+G31-Q31),"")</f>
        <v>42</v>
      </c>
      <c r="K26" s="505" t="str">
        <f>DGET('[6]soupisky'!$B$1:$F$484,"PRIJM",K30:K31)</f>
        <v>Keller</v>
      </c>
      <c r="L26" s="505"/>
      <c r="M26" s="300">
        <v>1</v>
      </c>
      <c r="N26" s="299">
        <v>154</v>
      </c>
      <c r="O26" s="298">
        <v>53</v>
      </c>
      <c r="P26" s="298">
        <v>5</v>
      </c>
      <c r="Q26" s="297">
        <f>IF(ISBLANK(N26),"",N26+O26)</f>
        <v>207</v>
      </c>
      <c r="R26" s="281"/>
      <c r="S26" s="292"/>
    </row>
    <row r="27" spans="1:19" ht="12.75" customHeight="1" thickBot="1" thickTop="1">
      <c r="A27" s="505"/>
      <c r="B27" s="505"/>
      <c r="C27" s="296">
        <v>2</v>
      </c>
      <c r="D27" s="295">
        <v>157</v>
      </c>
      <c r="E27" s="294">
        <v>63</v>
      </c>
      <c r="F27" s="294">
        <v>2</v>
      </c>
      <c r="G27" s="293">
        <f>IF(ISBLANK(D27),"",D27+E27)</f>
        <v>220</v>
      </c>
      <c r="H27" s="281"/>
      <c r="I27" s="506"/>
      <c r="K27" s="505"/>
      <c r="L27" s="505"/>
      <c r="M27" s="296">
        <v>2</v>
      </c>
      <c r="N27" s="295">
        <v>142</v>
      </c>
      <c r="O27" s="294">
        <v>70</v>
      </c>
      <c r="P27" s="294">
        <v>3</v>
      </c>
      <c r="Q27" s="293">
        <f>IF(ISBLANK(N27),"",N27+O27)</f>
        <v>212</v>
      </c>
      <c r="R27" s="281"/>
      <c r="S27" s="292"/>
    </row>
    <row r="28" spans="1:19" ht="9.75" customHeight="1" thickTop="1">
      <c r="A28" s="507" t="str">
        <f>DGET('[6]soupisky'!$B$1:$F$484,"JMENO",A30:A31)</f>
        <v>Pavel</v>
      </c>
      <c r="B28" s="507"/>
      <c r="C28" s="291"/>
      <c r="D28" s="290"/>
      <c r="E28" s="290"/>
      <c r="F28" s="290"/>
      <c r="G28" s="289"/>
      <c r="H28" s="281"/>
      <c r="I28" s="288"/>
      <c r="K28" s="507" t="str">
        <f>DGET('[6]soupisky'!$B$1:$F$484,"JMENO",K30:K31)</f>
        <v>Tomáš</v>
      </c>
      <c r="L28" s="507"/>
      <c r="M28" s="291"/>
      <c r="N28" s="290"/>
      <c r="O28" s="290"/>
      <c r="P28" s="290"/>
      <c r="Q28" s="289"/>
      <c r="R28" s="281"/>
      <c r="S28" s="288"/>
    </row>
    <row r="29" spans="1:19" ht="9.75" customHeight="1" thickBot="1">
      <c r="A29" s="507"/>
      <c r="B29" s="507"/>
      <c r="C29" s="287"/>
      <c r="D29" s="286"/>
      <c r="E29" s="286"/>
      <c r="F29" s="286"/>
      <c r="G29" s="285"/>
      <c r="H29" s="281"/>
      <c r="I29" s="501">
        <f>IF(ISNUMBER(G31),IF(G31&gt;Q31,2,IF(G31=Q31,1,0)),"")</f>
        <v>1</v>
      </c>
      <c r="K29" s="507"/>
      <c r="L29" s="507"/>
      <c r="M29" s="287"/>
      <c r="N29" s="286"/>
      <c r="O29" s="286"/>
      <c r="P29" s="286"/>
      <c r="Q29" s="285"/>
      <c r="R29" s="281"/>
      <c r="S29" s="501">
        <f>IF(ISNUMBER(Q31),IF(G31&lt;Q31,2,IF(G31=Q31,1,0)),"")</f>
        <v>1</v>
      </c>
    </row>
    <row r="30" spans="1:19" ht="9.75" customHeight="1" hidden="1">
      <c r="A30" s="284" t="s">
        <v>153</v>
      </c>
      <c r="B30" s="283"/>
      <c r="C30" s="282"/>
      <c r="D30" s="281"/>
      <c r="E30" s="281"/>
      <c r="F30" s="281"/>
      <c r="G30" s="281"/>
      <c r="H30" s="281"/>
      <c r="I30" s="501"/>
      <c r="K30" s="284" t="s">
        <v>153</v>
      </c>
      <c r="L30" s="283"/>
      <c r="M30" s="282"/>
      <c r="N30" s="281"/>
      <c r="O30" s="281"/>
      <c r="P30" s="281"/>
      <c r="Q30" s="281"/>
      <c r="R30" s="281"/>
      <c r="S30" s="501"/>
    </row>
    <row r="31" spans="1:19" ht="15.75" customHeight="1" thickBot="1" thickTop="1">
      <c r="A31" s="502">
        <v>15516</v>
      </c>
      <c r="B31" s="502"/>
      <c r="C31" s="280" t="s">
        <v>84</v>
      </c>
      <c r="D31" s="279">
        <f>IF(ISNUMBER(D26),SUM(D26:D29),"")</f>
        <v>305</v>
      </c>
      <c r="E31" s="278">
        <f>IF(ISNUMBER(E26),SUM(E26:E29),"")</f>
        <v>114</v>
      </c>
      <c r="F31" s="277">
        <f>IF(ISNUMBER(F26),SUM(F26:F29),"")</f>
        <v>6</v>
      </c>
      <c r="G31" s="276">
        <f>IF(ISNUMBER(G26),SUM(G26:G29),"")</f>
        <v>419</v>
      </c>
      <c r="H31" s="275"/>
      <c r="I31" s="501"/>
      <c r="K31" s="502">
        <v>12110</v>
      </c>
      <c r="L31" s="502"/>
      <c r="M31" s="280" t="s">
        <v>84</v>
      </c>
      <c r="N31" s="279">
        <f>IF(ISNUMBER(N26),SUM(N26:N29),"")</f>
        <v>296</v>
      </c>
      <c r="O31" s="278">
        <f>IF(ISNUMBER(O26),SUM(O26:O29),"")</f>
        <v>123</v>
      </c>
      <c r="P31" s="277">
        <f>IF(ISNUMBER(P26),SUM(P26:P29),"")</f>
        <v>8</v>
      </c>
      <c r="Q31" s="276">
        <f>IF(ISNUMBER(Q26),SUM(Q26:Q29),"")</f>
        <v>419</v>
      </c>
      <c r="R31" s="275"/>
      <c r="S31" s="501"/>
    </row>
    <row r="32" spans="1:19" ht="12.75" customHeight="1" thickBot="1" thickTop="1">
      <c r="A32" s="505" t="str">
        <f>DGET('[6]soupisky'!$B$1:$F$484,"PRIJM",A36:A37)</f>
        <v>Míchal</v>
      </c>
      <c r="B32" s="505"/>
      <c r="C32" s="301">
        <v>1</v>
      </c>
      <c r="D32" s="299">
        <v>119</v>
      </c>
      <c r="E32" s="298">
        <v>45</v>
      </c>
      <c r="F32" s="298">
        <v>7</v>
      </c>
      <c r="G32" s="297">
        <f>IF(ISBLANK(D32),"",D32+E32)</f>
        <v>164</v>
      </c>
      <c r="H32" s="281"/>
      <c r="I32" s="506">
        <f>IF(COUNT(Q37),SUM(I26+G37-Q37),"")</f>
        <v>-27</v>
      </c>
      <c r="K32" s="505" t="str">
        <f>DGET('[6]soupisky'!$B$1:$F$484,"PRIJM",K36:K37)</f>
        <v>Koščo</v>
      </c>
      <c r="L32" s="505"/>
      <c r="M32" s="300">
        <v>1</v>
      </c>
      <c r="N32" s="299">
        <v>140</v>
      </c>
      <c r="O32" s="298">
        <v>52</v>
      </c>
      <c r="P32" s="298">
        <v>5</v>
      </c>
      <c r="Q32" s="297">
        <f>IF(ISBLANK(N32),"",N32+O32)</f>
        <v>192</v>
      </c>
      <c r="R32" s="281"/>
      <c r="S32" s="292"/>
    </row>
    <row r="33" spans="1:19" ht="12.75" customHeight="1" thickBot="1" thickTop="1">
      <c r="A33" s="505"/>
      <c r="B33" s="505"/>
      <c r="C33" s="296">
        <v>2</v>
      </c>
      <c r="D33" s="295">
        <v>119</v>
      </c>
      <c r="E33" s="294">
        <v>54</v>
      </c>
      <c r="F33" s="294">
        <v>8</v>
      </c>
      <c r="G33" s="293">
        <f>IF(ISBLANK(D33),"",D33+E33)</f>
        <v>173</v>
      </c>
      <c r="H33" s="281"/>
      <c r="I33" s="506"/>
      <c r="K33" s="505"/>
      <c r="L33" s="505"/>
      <c r="M33" s="296">
        <v>2</v>
      </c>
      <c r="N33" s="295">
        <v>152</v>
      </c>
      <c r="O33" s="294">
        <v>62</v>
      </c>
      <c r="P33" s="294">
        <v>3</v>
      </c>
      <c r="Q33" s="293">
        <f>IF(ISBLANK(N33),"",N33+O33)</f>
        <v>214</v>
      </c>
      <c r="R33" s="281"/>
      <c r="S33" s="292"/>
    </row>
    <row r="34" spans="1:19" ht="9.75" customHeight="1" thickTop="1">
      <c r="A34" s="507" t="str">
        <f>DGET('[6]soupisky'!$B$1:$F$484,"JMENO",A36:A37)</f>
        <v>Petr</v>
      </c>
      <c r="B34" s="507"/>
      <c r="C34" s="291"/>
      <c r="D34" s="290"/>
      <c r="E34" s="290"/>
      <c r="F34" s="290"/>
      <c r="G34" s="289"/>
      <c r="H34" s="281"/>
      <c r="I34" s="288"/>
      <c r="K34" s="507" t="str">
        <f>DGET('[6]soupisky'!$B$1:$F$484,"JMENO",K36:K37)</f>
        <v>Peter</v>
      </c>
      <c r="L34" s="507"/>
      <c r="M34" s="291"/>
      <c r="N34" s="290"/>
      <c r="O34" s="290"/>
      <c r="P34" s="290"/>
      <c r="Q34" s="289"/>
      <c r="R34" s="281"/>
      <c r="S34" s="288"/>
    </row>
    <row r="35" spans="1:19" ht="9.75" customHeight="1" thickBot="1">
      <c r="A35" s="507"/>
      <c r="B35" s="507"/>
      <c r="C35" s="287"/>
      <c r="D35" s="286"/>
      <c r="E35" s="286"/>
      <c r="F35" s="286"/>
      <c r="G35" s="285"/>
      <c r="H35" s="281"/>
      <c r="I35" s="501">
        <f>IF(ISNUMBER(G37),IF(G37&gt;Q37,2,IF(G37=Q37,1,0)),"")</f>
        <v>0</v>
      </c>
      <c r="K35" s="507"/>
      <c r="L35" s="507"/>
      <c r="M35" s="287"/>
      <c r="N35" s="286"/>
      <c r="O35" s="286"/>
      <c r="P35" s="286"/>
      <c r="Q35" s="285"/>
      <c r="R35" s="281"/>
      <c r="S35" s="501">
        <f>IF(ISNUMBER(Q37),IF(G37&lt;Q37,2,IF(G37=Q37,1,0)),"")</f>
        <v>2</v>
      </c>
    </row>
    <row r="36" spans="1:19" ht="9.75" customHeight="1" hidden="1">
      <c r="A36" s="284" t="s">
        <v>153</v>
      </c>
      <c r="B36" s="283"/>
      <c r="C36" s="282"/>
      <c r="D36" s="281"/>
      <c r="E36" s="281"/>
      <c r="F36" s="281"/>
      <c r="G36" s="281"/>
      <c r="H36" s="281"/>
      <c r="I36" s="501"/>
      <c r="K36" s="284" t="s">
        <v>153</v>
      </c>
      <c r="L36" s="283"/>
      <c r="M36" s="282"/>
      <c r="N36" s="281"/>
      <c r="O36" s="281"/>
      <c r="P36" s="281"/>
      <c r="Q36" s="281"/>
      <c r="R36" s="281"/>
      <c r="S36" s="501"/>
    </row>
    <row r="37" spans="1:19" ht="15.75" customHeight="1" thickBot="1" thickTop="1">
      <c r="A37" s="502">
        <v>1263</v>
      </c>
      <c r="B37" s="502"/>
      <c r="C37" s="280" t="s">
        <v>84</v>
      </c>
      <c r="D37" s="279">
        <f>IF(ISNUMBER(D32),SUM(D32:D35),"")</f>
        <v>238</v>
      </c>
      <c r="E37" s="278">
        <f>IF(ISNUMBER(E32),SUM(E32:E35),"")</f>
        <v>99</v>
      </c>
      <c r="F37" s="277">
        <f>IF(ISNUMBER(F32),SUM(F32:F35),"")</f>
        <v>15</v>
      </c>
      <c r="G37" s="276">
        <f>IF(ISNUMBER(G32),SUM(G32:G35),"")</f>
        <v>337</v>
      </c>
      <c r="H37" s="275"/>
      <c r="I37" s="501"/>
      <c r="K37" s="502">
        <v>12109</v>
      </c>
      <c r="L37" s="502"/>
      <c r="M37" s="280" t="s">
        <v>84</v>
      </c>
      <c r="N37" s="279">
        <f>IF(ISNUMBER(N32),SUM(N32:N35),"")</f>
        <v>292</v>
      </c>
      <c r="O37" s="278">
        <f>IF(ISNUMBER(O32),SUM(O32:O35),"")</f>
        <v>114</v>
      </c>
      <c r="P37" s="277">
        <f>IF(ISNUMBER(P32),SUM(P32:P35),"")</f>
        <v>8</v>
      </c>
      <c r="Q37" s="276">
        <f>IF(ISNUMBER(Q32),SUM(Q32:Q35),"")</f>
        <v>406</v>
      </c>
      <c r="R37" s="275"/>
      <c r="S37" s="501"/>
    </row>
    <row r="38" spans="1:19" ht="12.75" customHeight="1" thickBot="1" thickTop="1">
      <c r="A38" s="505" t="str">
        <f>DGET('[6]soupisky'!$B$1:$F$484,"PRIJM",A42:A43)</f>
        <v>Tumpach</v>
      </c>
      <c r="B38" s="505"/>
      <c r="C38" s="301">
        <v>1</v>
      </c>
      <c r="D38" s="299">
        <v>145</v>
      </c>
      <c r="E38" s="298">
        <v>78</v>
      </c>
      <c r="F38" s="298">
        <v>3</v>
      </c>
      <c r="G38" s="297">
        <f>IF(ISBLANK(D38),"",D38+E38)</f>
        <v>223</v>
      </c>
      <c r="H38" s="281"/>
      <c r="I38" s="506">
        <f>IF(COUNT(Q43),SUM(I32+G43-Q43),"")</f>
        <v>0</v>
      </c>
      <c r="K38" s="505" t="str">
        <f>DGET('[6]soupisky'!$B$1:$F$484,"PRIJM",K42:K43)</f>
        <v>Machulka</v>
      </c>
      <c r="L38" s="505"/>
      <c r="M38" s="300">
        <v>1</v>
      </c>
      <c r="N38" s="299">
        <v>142</v>
      </c>
      <c r="O38" s="298">
        <v>54</v>
      </c>
      <c r="P38" s="298">
        <v>3</v>
      </c>
      <c r="Q38" s="297">
        <f>IF(ISBLANK(N38),"",N38+O38)</f>
        <v>196</v>
      </c>
      <c r="R38" s="281"/>
      <c r="S38" s="292"/>
    </row>
    <row r="39" spans="1:19" ht="12.75" customHeight="1" thickBot="1" thickTop="1">
      <c r="A39" s="505"/>
      <c r="B39" s="505"/>
      <c r="C39" s="296">
        <v>2</v>
      </c>
      <c r="D39" s="295">
        <v>130</v>
      </c>
      <c r="E39" s="294">
        <v>61</v>
      </c>
      <c r="F39" s="294">
        <v>0</v>
      </c>
      <c r="G39" s="293">
        <f>IF(ISBLANK(D39),"",D39+E39)</f>
        <v>191</v>
      </c>
      <c r="H39" s="281"/>
      <c r="I39" s="506"/>
      <c r="K39" s="505"/>
      <c r="L39" s="505"/>
      <c r="M39" s="296">
        <v>2</v>
      </c>
      <c r="N39" s="295">
        <v>137</v>
      </c>
      <c r="O39" s="294">
        <v>54</v>
      </c>
      <c r="P39" s="294">
        <v>5</v>
      </c>
      <c r="Q39" s="293">
        <f>IF(ISBLANK(N39),"",N39+O39)</f>
        <v>191</v>
      </c>
      <c r="R39" s="281"/>
      <c r="S39" s="292"/>
    </row>
    <row r="40" spans="1:19" ht="9.75" customHeight="1" thickTop="1">
      <c r="A40" s="507" t="str">
        <f>DGET('[6]soupisky'!$B$1:$F$484,"JMENO",A42:A43)</f>
        <v>Roman</v>
      </c>
      <c r="B40" s="507"/>
      <c r="C40" s="291"/>
      <c r="D40" s="290"/>
      <c r="E40" s="290"/>
      <c r="F40" s="290"/>
      <c r="G40" s="289"/>
      <c r="H40" s="281"/>
      <c r="I40" s="288"/>
      <c r="K40" s="507" t="str">
        <f>DGET('[6]soupisky'!$B$1:$F$484,"JMENO",K42:K43)</f>
        <v>Martin</v>
      </c>
      <c r="L40" s="507"/>
      <c r="M40" s="291"/>
      <c r="N40" s="290"/>
      <c r="O40" s="290"/>
      <c r="P40" s="290"/>
      <c r="Q40" s="289"/>
      <c r="R40" s="281"/>
      <c r="S40" s="288"/>
    </row>
    <row r="41" spans="1:19" ht="9.75" customHeight="1" thickBot="1">
      <c r="A41" s="507"/>
      <c r="B41" s="507"/>
      <c r="C41" s="287"/>
      <c r="D41" s="286"/>
      <c r="E41" s="286"/>
      <c r="F41" s="286"/>
      <c r="G41" s="285"/>
      <c r="H41" s="281"/>
      <c r="I41" s="501">
        <f>IF(ISNUMBER(G43),IF(G43&gt;Q43,2,IF(G43=Q43,1,0)),"")</f>
        <v>2</v>
      </c>
      <c r="K41" s="507"/>
      <c r="L41" s="507"/>
      <c r="M41" s="287"/>
      <c r="N41" s="286"/>
      <c r="O41" s="286"/>
      <c r="P41" s="286"/>
      <c r="Q41" s="285"/>
      <c r="R41" s="281"/>
      <c r="S41" s="501">
        <f>IF(ISNUMBER(Q43),IF(G43&lt;Q43,2,IF(G43=Q43,1,0)),"")</f>
        <v>0</v>
      </c>
    </row>
    <row r="42" spans="1:19" ht="9.75" customHeight="1" hidden="1">
      <c r="A42" s="284" t="s">
        <v>153</v>
      </c>
      <c r="B42" s="283"/>
      <c r="C42" s="282"/>
      <c r="D42" s="281"/>
      <c r="E42" s="281"/>
      <c r="F42" s="281"/>
      <c r="G42" s="281"/>
      <c r="H42" s="281"/>
      <c r="I42" s="501"/>
      <c r="K42" s="284" t="s">
        <v>153</v>
      </c>
      <c r="L42" s="283"/>
      <c r="M42" s="282"/>
      <c r="N42" s="281"/>
      <c r="O42" s="281"/>
      <c r="P42" s="281"/>
      <c r="Q42" s="281"/>
      <c r="R42" s="281"/>
      <c r="S42" s="501"/>
    </row>
    <row r="43" spans="1:19" ht="15.75" customHeight="1" thickBot="1" thickTop="1">
      <c r="A43" s="502">
        <v>1282</v>
      </c>
      <c r="B43" s="502"/>
      <c r="C43" s="280" t="s">
        <v>84</v>
      </c>
      <c r="D43" s="279">
        <f>IF(ISNUMBER(D38),SUM(D38:D41),"")</f>
        <v>275</v>
      </c>
      <c r="E43" s="278">
        <f>IF(ISNUMBER(E38),SUM(E38:E41),"")</f>
        <v>139</v>
      </c>
      <c r="F43" s="277">
        <f>IF(ISNUMBER(F38),SUM(F38:F41),"")</f>
        <v>3</v>
      </c>
      <c r="G43" s="276">
        <f>IF(ISNUMBER(G38),SUM(G38:G41),"")</f>
        <v>414</v>
      </c>
      <c r="H43" s="275"/>
      <c r="I43" s="501"/>
      <c r="K43" s="502">
        <v>14188</v>
      </c>
      <c r="L43" s="502"/>
      <c r="M43" s="280" t="s">
        <v>84</v>
      </c>
      <c r="N43" s="279">
        <f>IF(ISNUMBER(N38),SUM(N38:N41),"")</f>
        <v>279</v>
      </c>
      <c r="O43" s="278">
        <f>IF(ISNUMBER(O38),SUM(O38:O41),"")</f>
        <v>108</v>
      </c>
      <c r="P43" s="277">
        <f>IF(ISNUMBER(P38),SUM(P38:P41),"")</f>
        <v>8</v>
      </c>
      <c r="Q43" s="276">
        <f>IF(ISNUMBER(Q38),SUM(Q38:Q41),"")</f>
        <v>387</v>
      </c>
      <c r="R43" s="275"/>
      <c r="S43" s="501"/>
    </row>
    <row r="44" ht="4.5" customHeight="1" thickBot="1" thickTop="1"/>
    <row r="45" spans="1:19" ht="19.5" customHeight="1" thickBot="1">
      <c r="A45" s="274"/>
      <c r="B45" s="273"/>
      <c r="C45" s="272" t="s">
        <v>83</v>
      </c>
      <c r="D45" s="271">
        <f>IF(ISNUMBER(D13),SUM(D13,D19,D25,D31,D37,D43),"")</f>
        <v>1663</v>
      </c>
      <c r="E45" s="270">
        <f>IF(ISNUMBER(E13),SUM(E13,E19,E25,E31,E37,E43),"")</f>
        <v>699</v>
      </c>
      <c r="F45" s="269">
        <f>IF(ISNUMBER(F13),SUM(F13,F19,F25,F31,F37,F43),"")</f>
        <v>50</v>
      </c>
      <c r="G45" s="268">
        <f>IF(ISNUMBER(G13),SUM(G13,G19,G25,G31,G37,G43),"")</f>
        <v>2362</v>
      </c>
      <c r="H45" s="267"/>
      <c r="I45" s="266">
        <f>IF(ISNUMBER(G45),IF(G45&gt;Q45,4,IF(G45=Q45,2,0)),"")</f>
        <v>2</v>
      </c>
      <c r="K45" s="274"/>
      <c r="L45" s="273"/>
      <c r="M45" s="272" t="s">
        <v>83</v>
      </c>
      <c r="N45" s="271">
        <f>IF(ISNUMBER(N13),SUM(N13,N19,N25,N31,N37,N43),"")</f>
        <v>1684</v>
      </c>
      <c r="O45" s="270">
        <f>IF(ISNUMBER(O13),SUM(O13,O19,O25,O31,O37,O43),"")</f>
        <v>678</v>
      </c>
      <c r="P45" s="269">
        <f>IF(ISNUMBER(P13),SUM(P13,P19,P25,P31,P37,P43),"")</f>
        <v>47</v>
      </c>
      <c r="Q45" s="268">
        <f>IF(ISNUMBER(Q13),SUM(Q13,Q19,Q25,Q31,Q37,Q43),"")</f>
        <v>2362</v>
      </c>
      <c r="R45" s="267"/>
      <c r="S45" s="266">
        <f>IF(ISNUMBER(Q45),IF(G45&lt;Q45,4,IF(G45=Q45,2,0)),"")</f>
        <v>2</v>
      </c>
    </row>
    <row r="47" spans="1:19" ht="21.75" customHeight="1" thickBot="1">
      <c r="A47" s="264"/>
      <c r="B47" s="261" t="s">
        <v>81</v>
      </c>
      <c r="C47" s="503"/>
      <c r="D47" s="503"/>
      <c r="E47" s="503"/>
      <c r="G47" s="504" t="s">
        <v>79</v>
      </c>
      <c r="H47" s="504"/>
      <c r="I47" s="265">
        <f>IF(ISNUMBER(I11),SUM(I11,I17,I23,I29,I35,I41,I45),"")</f>
        <v>9</v>
      </c>
      <c r="K47" s="264"/>
      <c r="L47" s="261" t="s">
        <v>81</v>
      </c>
      <c r="M47" s="503"/>
      <c r="N47" s="503"/>
      <c r="O47" s="503"/>
      <c r="Q47" s="504" t="s">
        <v>79</v>
      </c>
      <c r="R47" s="504"/>
      <c r="S47" s="265">
        <f>IF(ISNUMBER(S11),SUM(S11,S17,S23,S29,S35,S41,S45),"")</f>
        <v>7</v>
      </c>
    </row>
    <row r="48" spans="1:19" ht="19.5" customHeight="1">
      <c r="A48" s="264"/>
      <c r="B48" s="261" t="s">
        <v>73</v>
      </c>
      <c r="C48" s="496"/>
      <c r="D48" s="496"/>
      <c r="E48" s="496"/>
      <c r="F48" s="260"/>
      <c r="G48" s="260"/>
      <c r="H48" s="260"/>
      <c r="I48" s="260"/>
      <c r="J48" s="260"/>
      <c r="K48" s="264"/>
      <c r="L48" s="261" t="s">
        <v>73</v>
      </c>
      <c r="M48" s="496"/>
      <c r="N48" s="496"/>
      <c r="O48" s="496"/>
      <c r="P48" s="263"/>
      <c r="Q48" s="262"/>
      <c r="R48" s="262"/>
      <c r="S48" s="262"/>
    </row>
    <row r="49" spans="1:19" ht="20.25" customHeight="1">
      <c r="A49" s="261" t="s">
        <v>77</v>
      </c>
      <c r="B49" s="261" t="s">
        <v>76</v>
      </c>
      <c r="C49" s="497"/>
      <c r="D49" s="497"/>
      <c r="E49" s="497"/>
      <c r="F49" s="497"/>
      <c r="G49" s="497"/>
      <c r="H49" s="497"/>
      <c r="I49" s="261"/>
      <c r="J49" s="261"/>
      <c r="K49" s="261" t="s">
        <v>74</v>
      </c>
      <c r="L49" s="497"/>
      <c r="M49" s="497"/>
      <c r="O49" s="261" t="s">
        <v>73</v>
      </c>
      <c r="P49" s="498"/>
      <c r="Q49" s="498"/>
      <c r="R49" s="498"/>
      <c r="S49" s="498"/>
    </row>
    <row r="50" spans="1:19" ht="9.75" customHeight="1">
      <c r="A50" s="261"/>
      <c r="B50" s="261"/>
      <c r="C50" s="260"/>
      <c r="D50" s="260"/>
      <c r="E50" s="260"/>
      <c r="F50" s="260"/>
      <c r="G50" s="260"/>
      <c r="H50" s="260"/>
      <c r="I50" s="261"/>
      <c r="J50" s="261"/>
      <c r="K50" s="261"/>
      <c r="L50" s="260"/>
      <c r="M50" s="260"/>
      <c r="O50" s="261"/>
      <c r="P50" s="260"/>
      <c r="Q50" s="260"/>
      <c r="R50" s="260"/>
      <c r="S50" s="260"/>
    </row>
    <row r="51" ht="30" customHeight="1">
      <c r="A51" s="259" t="s">
        <v>72</v>
      </c>
    </row>
    <row r="52" spans="2:11" ht="19.5" customHeight="1">
      <c r="B52" s="258" t="s">
        <v>71</v>
      </c>
      <c r="C52" s="499" t="s">
        <v>49</v>
      </c>
      <c r="D52" s="499"/>
      <c r="I52" s="258" t="s">
        <v>70</v>
      </c>
      <c r="J52" s="500">
        <v>20</v>
      </c>
      <c r="K52" s="500"/>
    </row>
    <row r="53" spans="2:19" ht="19.5" customHeight="1">
      <c r="B53" s="258" t="s">
        <v>69</v>
      </c>
      <c r="C53" s="493" t="s">
        <v>11</v>
      </c>
      <c r="D53" s="493"/>
      <c r="I53" s="258" t="s">
        <v>68</v>
      </c>
      <c r="J53" s="494">
        <v>2</v>
      </c>
      <c r="K53" s="494"/>
      <c r="P53" s="258" t="s">
        <v>67</v>
      </c>
      <c r="Q53" s="495">
        <v>43334</v>
      </c>
      <c r="R53" s="495"/>
      <c r="S53" s="495"/>
    </row>
    <row r="54" ht="9.75" customHeight="1"/>
    <row r="55" spans="1:19" ht="15" customHeight="1">
      <c r="A55" s="488" t="s">
        <v>66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</row>
    <row r="56" spans="1:19" ht="90" customHeight="1">
      <c r="A56" s="489"/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</row>
    <row r="58" spans="1:19" ht="15" customHeight="1">
      <c r="A58" s="486" t="s">
        <v>65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</row>
    <row r="59" spans="1:19" ht="6.75" customHeight="1">
      <c r="A59" s="257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55"/>
    </row>
    <row r="60" spans="1:19" ht="18" customHeight="1">
      <c r="A60" s="256" t="s">
        <v>64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3" t="s">
        <v>63</v>
      </c>
      <c r="L60" s="232"/>
      <c r="M60" s="232"/>
      <c r="N60" s="232"/>
      <c r="O60" s="232"/>
      <c r="P60" s="232"/>
      <c r="Q60" s="232"/>
      <c r="R60" s="232"/>
      <c r="S60" s="255"/>
    </row>
    <row r="61" spans="1:19" ht="18" customHeight="1">
      <c r="A61" s="254"/>
      <c r="B61" s="251" t="s">
        <v>62</v>
      </c>
      <c r="C61" s="250"/>
      <c r="D61" s="252"/>
      <c r="E61" s="251" t="s">
        <v>61</v>
      </c>
      <c r="F61" s="250"/>
      <c r="G61" s="250"/>
      <c r="H61" s="250"/>
      <c r="I61" s="252"/>
      <c r="J61" s="232"/>
      <c r="K61" s="253"/>
      <c r="L61" s="251" t="s">
        <v>62</v>
      </c>
      <c r="M61" s="250"/>
      <c r="N61" s="252"/>
      <c r="O61" s="251" t="s">
        <v>61</v>
      </c>
      <c r="P61" s="250"/>
      <c r="Q61" s="250"/>
      <c r="R61" s="250"/>
      <c r="S61" s="249"/>
    </row>
    <row r="62" spans="1:19" ht="18" customHeight="1">
      <c r="A62" s="248" t="s">
        <v>150</v>
      </c>
      <c r="B62" s="244" t="s">
        <v>59</v>
      </c>
      <c r="C62" s="246"/>
      <c r="D62" s="245" t="s">
        <v>58</v>
      </c>
      <c r="E62" s="244" t="s">
        <v>59</v>
      </c>
      <c r="F62" s="243"/>
      <c r="G62" s="243"/>
      <c r="H62" s="242"/>
      <c r="I62" s="245" t="s">
        <v>58</v>
      </c>
      <c r="J62" s="232"/>
      <c r="K62" s="247" t="s">
        <v>150</v>
      </c>
      <c r="L62" s="244" t="s">
        <v>59</v>
      </c>
      <c r="M62" s="246"/>
      <c r="N62" s="245" t="s">
        <v>58</v>
      </c>
      <c r="O62" s="244" t="s">
        <v>59</v>
      </c>
      <c r="P62" s="243"/>
      <c r="Q62" s="243"/>
      <c r="R62" s="242"/>
      <c r="S62" s="241" t="s">
        <v>58</v>
      </c>
    </row>
    <row r="63" spans="1:19" ht="18" customHeight="1">
      <c r="A63" s="240"/>
      <c r="B63" s="492"/>
      <c r="C63" s="492"/>
      <c r="D63" s="238"/>
      <c r="E63" s="492"/>
      <c r="F63" s="492"/>
      <c r="G63" s="492"/>
      <c r="H63" s="492"/>
      <c r="I63" s="238"/>
      <c r="J63" s="232"/>
      <c r="K63" s="239"/>
      <c r="L63" s="492"/>
      <c r="M63" s="492"/>
      <c r="N63" s="238"/>
      <c r="O63" s="492"/>
      <c r="P63" s="492"/>
      <c r="Q63" s="492"/>
      <c r="R63" s="492"/>
      <c r="S63" s="237"/>
    </row>
    <row r="64" spans="1:19" ht="18" customHeight="1">
      <c r="A64" s="240"/>
      <c r="B64" s="492"/>
      <c r="C64" s="492"/>
      <c r="D64" s="238"/>
      <c r="E64" s="492"/>
      <c r="F64" s="492"/>
      <c r="G64" s="492"/>
      <c r="H64" s="492"/>
      <c r="I64" s="238"/>
      <c r="J64" s="232"/>
      <c r="K64" s="239"/>
      <c r="L64" s="492"/>
      <c r="M64" s="492"/>
      <c r="N64" s="238"/>
      <c r="O64" s="492"/>
      <c r="P64" s="492"/>
      <c r="Q64" s="492"/>
      <c r="R64" s="492"/>
      <c r="S64" s="237"/>
    </row>
    <row r="65" spans="1:19" ht="11.25" customHeight="1">
      <c r="A65" s="236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4"/>
    </row>
    <row r="66" spans="1:19" ht="3.75" customHeight="1">
      <c r="A66" s="233"/>
      <c r="B66" s="232"/>
      <c r="C66" s="232"/>
      <c r="D66" s="232"/>
      <c r="E66" s="232"/>
      <c r="F66" s="232"/>
      <c r="G66" s="232"/>
      <c r="H66" s="232"/>
      <c r="I66" s="232"/>
      <c r="J66" s="232"/>
      <c r="K66" s="233"/>
      <c r="L66" s="232"/>
      <c r="M66" s="232"/>
      <c r="N66" s="232"/>
      <c r="O66" s="232"/>
      <c r="P66" s="232"/>
      <c r="Q66" s="232"/>
      <c r="R66" s="232"/>
      <c r="S66" s="232"/>
    </row>
    <row r="67" spans="1:19" ht="19.5" customHeight="1">
      <c r="A67" s="486" t="s">
        <v>57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</row>
    <row r="68" spans="1:19" ht="90" customHeight="1">
      <c r="A68" s="487"/>
      <c r="B68" s="487"/>
      <c r="C68" s="487"/>
      <c r="D68" s="487"/>
      <c r="E68" s="487"/>
      <c r="F68" s="487"/>
      <c r="G68" s="487"/>
      <c r="H68" s="4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</row>
    <row r="70" spans="1:19" ht="15" customHeight="1">
      <c r="A70" s="488" t="s">
        <v>56</v>
      </c>
      <c r="B70" s="488"/>
      <c r="C70" s="488"/>
      <c r="D70" s="488"/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</row>
    <row r="71" spans="1:19" ht="90" customHeight="1">
      <c r="A71" s="489" t="s">
        <v>181</v>
      </c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</row>
    <row r="72" spans="1:8" ht="30" customHeight="1">
      <c r="A72" s="490" t="s">
        <v>55</v>
      </c>
      <c r="B72" s="490"/>
      <c r="C72" s="491"/>
      <c r="D72" s="491"/>
      <c r="E72" s="491"/>
      <c r="F72" s="491"/>
      <c r="G72" s="491"/>
      <c r="H72" s="491"/>
    </row>
    <row r="73" spans="1:8" ht="30" customHeight="1">
      <c r="A73" s="231"/>
      <c r="B73" s="231"/>
      <c r="C73" s="230"/>
      <c r="D73" s="230"/>
      <c r="E73" s="230"/>
      <c r="F73" s="230"/>
      <c r="G73" s="230"/>
      <c r="H73" s="230"/>
    </row>
    <row r="74" spans="1:8" ht="11.25" customHeight="1" hidden="1">
      <c r="A74" s="231"/>
      <c r="B74" s="231"/>
      <c r="C74" s="230"/>
      <c r="D74" s="230"/>
      <c r="E74" s="230"/>
      <c r="F74" s="230"/>
      <c r="G74" s="230"/>
      <c r="H74" s="230"/>
    </row>
    <row r="75" spans="11:16" ht="12.75" hidden="1">
      <c r="K75" s="225" t="s">
        <v>29</v>
      </c>
      <c r="L75" s="228" t="s">
        <v>149</v>
      </c>
      <c r="M75" s="229"/>
      <c r="N75" s="229"/>
      <c r="O75" s="228" t="s">
        <v>177</v>
      </c>
      <c r="P75" s="227"/>
    </row>
    <row r="76" spans="11:16" ht="12.75" hidden="1">
      <c r="K76" s="225" t="s">
        <v>52</v>
      </c>
      <c r="L76" s="228" t="s">
        <v>147</v>
      </c>
      <c r="M76" s="229"/>
      <c r="N76" s="229"/>
      <c r="O76" s="228" t="s">
        <v>21</v>
      </c>
      <c r="P76" s="227"/>
    </row>
    <row r="77" spans="11:16" ht="12.75" hidden="1">
      <c r="K77" s="225" t="s">
        <v>49</v>
      </c>
      <c r="L77" s="228" t="s">
        <v>145</v>
      </c>
      <c r="M77" s="229"/>
      <c r="N77" s="229"/>
      <c r="O77" s="228" t="s">
        <v>144</v>
      </c>
      <c r="P77" s="227"/>
    </row>
    <row r="78" spans="11:16" ht="12.75" hidden="1">
      <c r="K78" s="225" t="s">
        <v>46</v>
      </c>
      <c r="L78" s="228" t="s">
        <v>143</v>
      </c>
      <c r="M78" s="229"/>
      <c r="N78" s="229"/>
      <c r="O78" s="228" t="s">
        <v>142</v>
      </c>
      <c r="P78" s="227"/>
    </row>
    <row r="79" spans="11:16" ht="12.75" hidden="1">
      <c r="K79" s="225" t="s">
        <v>43</v>
      </c>
      <c r="L79" s="228" t="s">
        <v>141</v>
      </c>
      <c r="M79" s="229"/>
      <c r="N79" s="229"/>
      <c r="O79" s="228" t="s">
        <v>140</v>
      </c>
      <c r="P79" s="227"/>
    </row>
    <row r="80" spans="11:16" ht="12.75" hidden="1">
      <c r="K80" s="225" t="s">
        <v>40</v>
      </c>
      <c r="L80" s="228" t="s">
        <v>139</v>
      </c>
      <c r="M80" s="229"/>
      <c r="N80" s="229"/>
      <c r="O80" s="228" t="s">
        <v>27</v>
      </c>
      <c r="P80" s="227"/>
    </row>
    <row r="81" spans="11:16" ht="12.75" hidden="1">
      <c r="K81" s="225" t="s">
        <v>37</v>
      </c>
      <c r="L81" s="228" t="s">
        <v>138</v>
      </c>
      <c r="M81" s="229"/>
      <c r="N81" s="229"/>
      <c r="O81" s="228" t="s">
        <v>137</v>
      </c>
      <c r="P81" s="227"/>
    </row>
    <row r="82" spans="11:16" ht="12.75" hidden="1">
      <c r="K82" s="225" t="s">
        <v>35</v>
      </c>
      <c r="L82" s="228" t="s">
        <v>136</v>
      </c>
      <c r="M82" s="229"/>
      <c r="N82" s="229"/>
      <c r="O82" s="228" t="s">
        <v>135</v>
      </c>
      <c r="P82" s="227"/>
    </row>
    <row r="83" spans="11:16" ht="12.75" hidden="1">
      <c r="K83" s="225" t="s">
        <v>32</v>
      </c>
      <c r="L83" s="228" t="s">
        <v>134</v>
      </c>
      <c r="M83" s="229"/>
      <c r="N83" s="229"/>
      <c r="O83" s="228" t="s">
        <v>15</v>
      </c>
      <c r="P83" s="227"/>
    </row>
    <row r="84" spans="11:16" ht="12.75" hidden="1">
      <c r="K84" s="225" t="s">
        <v>20</v>
      </c>
      <c r="L84" s="228" t="s">
        <v>133</v>
      </c>
      <c r="M84" s="229"/>
      <c r="N84" s="229"/>
      <c r="O84" s="228" t="s">
        <v>132</v>
      </c>
      <c r="P84" s="227"/>
    </row>
    <row r="85" spans="11:16" ht="12.75" hidden="1">
      <c r="K85" s="225" t="s">
        <v>26</v>
      </c>
      <c r="L85" s="228" t="s">
        <v>131</v>
      </c>
      <c r="M85" s="229"/>
      <c r="N85" s="229"/>
      <c r="O85" s="228" t="s">
        <v>50</v>
      </c>
      <c r="P85" s="227"/>
    </row>
    <row r="86" spans="11:16" ht="12.75" hidden="1">
      <c r="K86" s="225" t="s">
        <v>23</v>
      </c>
      <c r="L86" s="228" t="s">
        <v>130</v>
      </c>
      <c r="M86" s="229"/>
      <c r="N86" s="229"/>
      <c r="O86" s="228" t="s">
        <v>38</v>
      </c>
      <c r="P86" s="227"/>
    </row>
    <row r="87" spans="11:16" ht="12.75" hidden="1">
      <c r="K87" s="225"/>
      <c r="L87" s="228" t="s">
        <v>128</v>
      </c>
      <c r="M87" s="229"/>
      <c r="N87" s="229"/>
      <c r="O87" s="228" t="s">
        <v>24</v>
      </c>
      <c r="P87" s="227"/>
    </row>
    <row r="88" spans="11:16" ht="12.75" hidden="1">
      <c r="K88" s="225" t="s">
        <v>129</v>
      </c>
      <c r="L88" s="228" t="s">
        <v>126</v>
      </c>
      <c r="M88" s="229"/>
      <c r="N88" s="229"/>
      <c r="O88" s="228" t="s">
        <v>127</v>
      </c>
      <c r="P88" s="227"/>
    </row>
    <row r="89" spans="11:16" ht="12.75" hidden="1">
      <c r="K89" s="225" t="s">
        <v>17</v>
      </c>
      <c r="L89" s="228"/>
      <c r="M89" s="229"/>
      <c r="N89" s="229"/>
      <c r="O89" s="228" t="s">
        <v>125</v>
      </c>
      <c r="P89" s="227"/>
    </row>
    <row r="90" spans="11:16" ht="12.75" hidden="1">
      <c r="K90" s="225" t="s">
        <v>14</v>
      </c>
      <c r="L90" s="228"/>
      <c r="M90" s="229"/>
      <c r="N90" s="229"/>
      <c r="O90" s="228" t="s">
        <v>33</v>
      </c>
      <c r="P90" s="227"/>
    </row>
    <row r="91" spans="11:16" ht="12.75" hidden="1">
      <c r="K91" s="225" t="s">
        <v>11</v>
      </c>
      <c r="L91" s="226"/>
      <c r="M91" s="226"/>
      <c r="N91" s="226"/>
      <c r="O91" s="228" t="s">
        <v>124</v>
      </c>
      <c r="P91" s="227"/>
    </row>
    <row r="92" spans="11:16" ht="12.75" hidden="1">
      <c r="K92" s="225" t="s">
        <v>8</v>
      </c>
      <c r="L92" s="226"/>
      <c r="M92" s="226"/>
      <c r="N92" s="226"/>
      <c r="O92" s="228" t="s">
        <v>47</v>
      </c>
      <c r="P92" s="227"/>
    </row>
    <row r="93" spans="11:16" ht="12.75" hidden="1">
      <c r="K93" s="225" t="s">
        <v>7</v>
      </c>
      <c r="L93" s="226"/>
      <c r="M93" s="226"/>
      <c r="N93" s="226"/>
      <c r="O93" s="228" t="s">
        <v>123</v>
      </c>
      <c r="P93" s="227"/>
    </row>
    <row r="94" spans="11:16" ht="12.75" hidden="1">
      <c r="K94" s="225" t="s">
        <v>6</v>
      </c>
      <c r="L94" s="226"/>
      <c r="M94" s="226"/>
      <c r="N94" s="226"/>
      <c r="O94" s="228" t="s">
        <v>12</v>
      </c>
      <c r="P94" s="227"/>
    </row>
    <row r="95" spans="11:16" ht="12.75" hidden="1">
      <c r="K95" s="225" t="s">
        <v>5</v>
      </c>
      <c r="L95" s="226"/>
      <c r="M95" s="226"/>
      <c r="N95" s="226"/>
      <c r="O95" s="228" t="s">
        <v>122</v>
      </c>
      <c r="P95" s="227"/>
    </row>
    <row r="96" spans="11:16" ht="12.75" hidden="1">
      <c r="K96" s="225" t="s">
        <v>4</v>
      </c>
      <c r="L96" s="226"/>
      <c r="M96" s="226"/>
      <c r="N96" s="226"/>
      <c r="O96" s="228" t="s">
        <v>44</v>
      </c>
      <c r="P96" s="227"/>
    </row>
    <row r="97" spans="11:16" ht="12.75" hidden="1">
      <c r="K97" s="225" t="s">
        <v>3</v>
      </c>
      <c r="L97" s="226"/>
      <c r="M97" s="226"/>
      <c r="N97" s="226"/>
      <c r="O97" s="226"/>
      <c r="P97" s="226"/>
    </row>
    <row r="98" spans="11:16" ht="12.75" hidden="1">
      <c r="K98" s="225" t="s">
        <v>2</v>
      </c>
      <c r="L98" s="226"/>
      <c r="M98" s="226"/>
      <c r="N98" s="226"/>
      <c r="O98" s="226"/>
      <c r="P98" s="226"/>
    </row>
    <row r="99" spans="11:16" ht="12.75" hidden="1">
      <c r="K99" s="225" t="s">
        <v>1</v>
      </c>
      <c r="L99" s="226"/>
      <c r="M99" s="226"/>
      <c r="N99" s="226"/>
      <c r="O99" s="226"/>
      <c r="P99" s="226"/>
    </row>
    <row r="100" ht="12.75" hidden="1">
      <c r="K100" s="225" t="s">
        <v>0</v>
      </c>
    </row>
    <row r="65536" ht="12.75" hidden="1"/>
  </sheetData>
  <sheetProtection password="C416" sheet="1" objects="1" scenarios="1" selectLockedCells="1"/>
  <mergeCells count="99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I14:I15"/>
    <mergeCell ref="K14:L15"/>
    <mergeCell ref="A16:B17"/>
    <mergeCell ref="K16:L17"/>
    <mergeCell ref="I17:I19"/>
    <mergeCell ref="S17:S19"/>
    <mergeCell ref="A19:B19"/>
    <mergeCell ref="K19:L19"/>
    <mergeCell ref="A20:B21"/>
    <mergeCell ref="I20:I21"/>
    <mergeCell ref="K20:L21"/>
    <mergeCell ref="A22:B23"/>
    <mergeCell ref="K22:L23"/>
    <mergeCell ref="I23:I25"/>
    <mergeCell ref="S23:S25"/>
    <mergeCell ref="A25:B25"/>
    <mergeCell ref="K25:L25"/>
    <mergeCell ref="A26:B27"/>
    <mergeCell ref="I26:I27"/>
    <mergeCell ref="K26:L27"/>
    <mergeCell ref="A28:B29"/>
    <mergeCell ref="K28:L29"/>
    <mergeCell ref="I29:I31"/>
    <mergeCell ref="S29:S31"/>
    <mergeCell ref="A31:B31"/>
    <mergeCell ref="K31:L31"/>
    <mergeCell ref="A32:B33"/>
    <mergeCell ref="I32:I33"/>
    <mergeCell ref="K32:L33"/>
    <mergeCell ref="A34:B35"/>
    <mergeCell ref="K34:L35"/>
    <mergeCell ref="I35:I37"/>
    <mergeCell ref="S35:S37"/>
    <mergeCell ref="A37:B37"/>
    <mergeCell ref="K37:L37"/>
    <mergeCell ref="A38:B39"/>
    <mergeCell ref="I38:I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B64:C64"/>
    <mergeCell ref="E64:H64"/>
    <mergeCell ref="L64:M64"/>
    <mergeCell ref="O64:R64"/>
    <mergeCell ref="A67:S67"/>
    <mergeCell ref="A68:S68"/>
    <mergeCell ref="A70:S70"/>
    <mergeCell ref="A71:S71"/>
    <mergeCell ref="A72:B72"/>
    <mergeCell ref="C72:H72"/>
  </mergeCells>
  <dataValidations count="6">
    <dataValidation type="list" showErrorMessage="1" prompt="Vyber dráhu" sqref="L1:N1">
      <formula1>$O$74:$O$96</formula1>
      <formula2>0</formula2>
    </dataValidation>
    <dataValidation type="list" showErrorMessage="1" sqref="B3:I3">
      <formula1>$L$74:$L$90</formula1>
      <formula2>0</formula2>
    </dataValidation>
    <dataValidation type="list" allowBlank="1" showErrorMessage="1" prompt="Vyber čas ukončení" sqref="C53:D53">
      <formula1>$K$87:$K$100</formula1>
      <formula2>0</formula2>
    </dataValidation>
    <dataValidation type="list" allowBlank="1" showErrorMessage="1" prompt="Vyber čas zahájení" sqref="C52:D52">
      <formula1>$K$74:$K$86</formula1>
      <formula2>0</formula2>
    </dataValidation>
    <dataValidation type="whole" allowBlank="1" showErrorMessage="1" errorTitle="Zadej číslo !" error="Pozor, musíš zadat celé číslo." sqref="D63:D64">
      <formula1>0</formula1>
      <formula2>99999</formula2>
    </dataValidation>
    <dataValidation type="whole" allowBlank="1" showErrorMessage="1" sqref="A63:A64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0" zoomScaleNormal="90" zoomScalePageLayoutView="0" workbookViewId="0" topLeftCell="A1">
      <selection activeCell="A13" sqref="A13:B13"/>
    </sheetView>
  </sheetViews>
  <sheetFormatPr defaultColWidth="9.140625" defaultRowHeight="15" zeroHeight="1"/>
  <cols>
    <col min="1" max="1" width="10.7109375" style="41" customWidth="1"/>
    <col min="2" max="2" width="15.7109375" style="41" customWidth="1"/>
    <col min="3" max="3" width="5.7109375" style="41" customWidth="1"/>
    <col min="4" max="5" width="6.7109375" style="41" customWidth="1"/>
    <col min="6" max="6" width="4.7109375" style="41" customWidth="1"/>
    <col min="7" max="7" width="6.7109375" style="41" customWidth="1"/>
    <col min="8" max="8" width="5.7109375" style="41" customWidth="1"/>
    <col min="9" max="9" width="6.7109375" style="41" customWidth="1"/>
    <col min="10" max="10" width="1.7109375" style="41" customWidth="1"/>
    <col min="11" max="11" width="10.7109375" style="41" customWidth="1"/>
    <col min="12" max="12" width="15.7109375" style="41" customWidth="1"/>
    <col min="13" max="13" width="5.7109375" style="41" customWidth="1"/>
    <col min="14" max="15" width="6.7109375" style="41" customWidth="1"/>
    <col min="16" max="16" width="4.7109375" style="41" customWidth="1"/>
    <col min="17" max="17" width="6.7109375" style="41" customWidth="1"/>
    <col min="18" max="18" width="5.7109375" style="41" customWidth="1"/>
    <col min="19" max="19" width="6.7109375" style="41" customWidth="1"/>
    <col min="20" max="20" width="1.57421875" style="41" customWidth="1"/>
    <col min="21" max="21" width="0" style="95" hidden="1" customWidth="1"/>
    <col min="22" max="254" width="0" style="41" hidden="1" customWidth="1"/>
    <col min="255" max="255" width="5.28125" style="41" customWidth="1"/>
    <col min="256" max="16384" width="9.140625" style="41" customWidth="1"/>
  </cols>
  <sheetData>
    <row r="1" spans="2:19" ht="40.5" customHeight="1">
      <c r="B1" s="421" t="s">
        <v>121</v>
      </c>
      <c r="C1" s="421"/>
      <c r="D1" s="423" t="s">
        <v>120</v>
      </c>
      <c r="E1" s="423"/>
      <c r="F1" s="423"/>
      <c r="G1" s="423"/>
      <c r="H1" s="423"/>
      <c r="I1" s="423"/>
      <c r="K1" s="182" t="s">
        <v>119</v>
      </c>
      <c r="L1" s="468" t="s">
        <v>21</v>
      </c>
      <c r="M1" s="468"/>
      <c r="N1" s="468"/>
      <c r="O1" s="416" t="s">
        <v>118</v>
      </c>
      <c r="P1" s="416"/>
      <c r="Q1" s="469">
        <v>42299</v>
      </c>
      <c r="R1" s="469"/>
      <c r="S1" s="469"/>
    </row>
    <row r="2" spans="2:3" ht="9.75" customHeight="1" thickBot="1">
      <c r="B2" s="422"/>
      <c r="C2" s="422"/>
    </row>
    <row r="3" spans="1:19" ht="19.5" customHeight="1" thickBot="1">
      <c r="A3" s="181" t="s">
        <v>64</v>
      </c>
      <c r="B3" s="470" t="s">
        <v>145</v>
      </c>
      <c r="C3" s="471"/>
      <c r="D3" s="471"/>
      <c r="E3" s="471"/>
      <c r="F3" s="471"/>
      <c r="G3" s="471"/>
      <c r="H3" s="471"/>
      <c r="I3" s="472"/>
      <c r="K3" s="181" t="s">
        <v>63</v>
      </c>
      <c r="L3" s="470" t="s">
        <v>143</v>
      </c>
      <c r="M3" s="471"/>
      <c r="N3" s="471"/>
      <c r="O3" s="471"/>
      <c r="P3" s="471"/>
      <c r="Q3" s="471"/>
      <c r="R3" s="471"/>
      <c r="S3" s="472"/>
    </row>
    <row r="4" ht="4.5" customHeight="1"/>
    <row r="5" spans="1:19" ht="12.75" customHeight="1">
      <c r="A5" s="408" t="s">
        <v>114</v>
      </c>
      <c r="B5" s="409"/>
      <c r="C5" s="404" t="s">
        <v>113</v>
      </c>
      <c r="D5" s="412" t="s">
        <v>112</v>
      </c>
      <c r="E5" s="413"/>
      <c r="F5" s="413"/>
      <c r="G5" s="414"/>
      <c r="H5" s="180"/>
      <c r="I5" s="179" t="s">
        <v>111</v>
      </c>
      <c r="K5" s="408" t="s">
        <v>114</v>
      </c>
      <c r="L5" s="409"/>
      <c r="M5" s="404" t="s">
        <v>113</v>
      </c>
      <c r="N5" s="412" t="s">
        <v>112</v>
      </c>
      <c r="O5" s="413"/>
      <c r="P5" s="413"/>
      <c r="Q5" s="414"/>
      <c r="R5" s="180"/>
      <c r="S5" s="179" t="s">
        <v>111</v>
      </c>
    </row>
    <row r="6" spans="1:19" ht="12.75" customHeight="1">
      <c r="A6" s="406" t="s">
        <v>110</v>
      </c>
      <c r="B6" s="407"/>
      <c r="C6" s="405"/>
      <c r="D6" s="178" t="s">
        <v>109</v>
      </c>
      <c r="E6" s="177" t="s">
        <v>108</v>
      </c>
      <c r="F6" s="177" t="s">
        <v>107</v>
      </c>
      <c r="G6" s="176" t="s">
        <v>84</v>
      </c>
      <c r="H6" s="175"/>
      <c r="I6" s="174" t="s">
        <v>106</v>
      </c>
      <c r="K6" s="406" t="s">
        <v>110</v>
      </c>
      <c r="L6" s="407"/>
      <c r="M6" s="405"/>
      <c r="N6" s="178" t="s">
        <v>109</v>
      </c>
      <c r="O6" s="177" t="s">
        <v>108</v>
      </c>
      <c r="P6" s="177" t="s">
        <v>107</v>
      </c>
      <c r="Q6" s="176" t="s">
        <v>84</v>
      </c>
      <c r="R6" s="175"/>
      <c r="S6" s="174" t="s">
        <v>106</v>
      </c>
    </row>
    <row r="7" spans="1:12" ht="4.5" customHeight="1" thickBot="1">
      <c r="A7" s="131"/>
      <c r="B7" s="131"/>
      <c r="K7" s="131"/>
      <c r="L7" s="131"/>
    </row>
    <row r="8" spans="1:19" ht="12.75" customHeight="1" thickTop="1">
      <c r="A8" s="382" t="str">
        <f>DGET('[7]soupisky'!$B$1:$F$484,"PRIJM",A12:A13)</f>
        <v>FUJKO     (N)</v>
      </c>
      <c r="B8" s="383"/>
      <c r="C8" s="217">
        <v>1</v>
      </c>
      <c r="D8" s="221">
        <v>144</v>
      </c>
      <c r="E8" s="220">
        <v>53</v>
      </c>
      <c r="F8" s="220">
        <v>6</v>
      </c>
      <c r="G8" s="219">
        <f>IF(ISBLANK(D8),"",D8+E8)</f>
        <v>197</v>
      </c>
      <c r="H8" s="149"/>
      <c r="I8" s="222" t="s">
        <v>180</v>
      </c>
      <c r="K8" s="382" t="str">
        <f>DGET('[7]soupisky'!$B$1:$F$484,"PRIJM",K12:K13)</f>
        <v>VONDRÁČEK</v>
      </c>
      <c r="L8" s="383"/>
      <c r="M8" s="217">
        <v>1</v>
      </c>
      <c r="N8" s="221">
        <v>138</v>
      </c>
      <c r="O8" s="220">
        <v>44</v>
      </c>
      <c r="P8" s="220">
        <v>3</v>
      </c>
      <c r="Q8" s="219">
        <f>IF(ISBLANK(N8),"",N8+O8)</f>
        <v>182</v>
      </c>
      <c r="R8" s="149"/>
      <c r="S8" s="160"/>
    </row>
    <row r="9" spans="1:19" ht="12.75" customHeight="1" thickBot="1">
      <c r="A9" s="462"/>
      <c r="B9" s="463"/>
      <c r="C9" s="212">
        <v>2</v>
      </c>
      <c r="D9" s="211">
        <v>142</v>
      </c>
      <c r="E9" s="210">
        <v>54</v>
      </c>
      <c r="F9" s="210">
        <v>8</v>
      </c>
      <c r="G9" s="209">
        <f>IF(ISBLANK(D9),"",D9+E9)</f>
        <v>196</v>
      </c>
      <c r="H9" s="149"/>
      <c r="I9" s="213">
        <f>IF(COUNT(Q13),SUM(G13-Q13),"")</f>
        <v>-12</v>
      </c>
      <c r="K9" s="462"/>
      <c r="L9" s="463"/>
      <c r="M9" s="212">
        <v>2</v>
      </c>
      <c r="N9" s="211">
        <v>154</v>
      </c>
      <c r="O9" s="210">
        <v>69</v>
      </c>
      <c r="P9" s="210">
        <v>5</v>
      </c>
      <c r="Q9" s="209">
        <f>IF(ISBLANK(N9),"",N9+O9)</f>
        <v>223</v>
      </c>
      <c r="R9" s="149"/>
      <c r="S9" s="160"/>
    </row>
    <row r="10" spans="1:19" ht="9.75" customHeight="1" thickTop="1">
      <c r="A10" s="462" t="str">
        <f>DGET('[7]soupisky'!$B$1:$F$484,"JMENO",A12:A13)</f>
        <v>Samuel</v>
      </c>
      <c r="B10" s="463"/>
      <c r="C10" s="159"/>
      <c r="D10" s="158"/>
      <c r="E10" s="158"/>
      <c r="F10" s="158"/>
      <c r="G10" s="157"/>
      <c r="H10" s="149"/>
      <c r="I10" s="156"/>
      <c r="K10" s="462" t="str">
        <f>DGET('[7]soupisky'!$B$1:$F$484,"jmeno",K12:K13)</f>
        <v>František</v>
      </c>
      <c r="L10" s="463"/>
      <c r="M10" s="159"/>
      <c r="N10" s="158"/>
      <c r="O10" s="158"/>
      <c r="P10" s="158"/>
      <c r="Q10" s="157"/>
      <c r="R10" s="149"/>
      <c r="S10" s="156"/>
    </row>
    <row r="11" spans="1:19" ht="9.75" customHeight="1" thickBot="1">
      <c r="A11" s="523"/>
      <c r="B11" s="524"/>
      <c r="C11" s="155"/>
      <c r="D11" s="154"/>
      <c r="E11" s="154"/>
      <c r="F11" s="154"/>
      <c r="G11" s="169"/>
      <c r="H11" s="149"/>
      <c r="I11" s="450">
        <f>IF(ISNUMBER(G13),IF(G13&gt;Q13,2,IF(G13=Q13,1,0)),"")</f>
        <v>0</v>
      </c>
      <c r="K11" s="523"/>
      <c r="L11" s="524"/>
      <c r="M11" s="155"/>
      <c r="N11" s="154"/>
      <c r="O11" s="154"/>
      <c r="P11" s="154"/>
      <c r="Q11" s="169"/>
      <c r="R11" s="149"/>
      <c r="S11" s="450">
        <f>IF(ISNUMBER(Q13),IF(G13&lt;Q13,2,IF(G13=Q13,1,0)),"")</f>
        <v>2</v>
      </c>
    </row>
    <row r="12" spans="1:19" ht="9.75" customHeight="1" hidden="1" thickBot="1">
      <c r="A12" s="152" t="s">
        <v>153</v>
      </c>
      <c r="B12" s="151"/>
      <c r="C12" s="150"/>
      <c r="D12" s="149"/>
      <c r="E12" s="149"/>
      <c r="F12" s="149"/>
      <c r="G12" s="149"/>
      <c r="H12" s="149"/>
      <c r="I12" s="451"/>
      <c r="K12" s="152" t="s">
        <v>153</v>
      </c>
      <c r="L12" s="151"/>
      <c r="M12" s="150"/>
      <c r="N12" s="149"/>
      <c r="O12" s="149"/>
      <c r="P12" s="149"/>
      <c r="Q12" s="149"/>
      <c r="R12" s="149"/>
      <c r="S12" s="451"/>
    </row>
    <row r="13" spans="1:19" ht="15.75" customHeight="1" thickBot="1">
      <c r="A13" s="525">
        <v>23136</v>
      </c>
      <c r="B13" s="522"/>
      <c r="C13" s="208" t="s">
        <v>84</v>
      </c>
      <c r="D13" s="207">
        <f>IF(ISNUMBER(D8),SUM(D8:D11),"")</f>
        <v>286</v>
      </c>
      <c r="E13" s="206">
        <f>IF(ISNUMBER(E8),SUM(E8:E11),"")</f>
        <v>107</v>
      </c>
      <c r="F13" s="205">
        <f>IF(ISNUMBER(F8),SUM(F8:F11),"")</f>
        <v>14</v>
      </c>
      <c r="G13" s="204">
        <f>IF(ISNUMBER(G8),SUM(G8:G11),"")</f>
        <v>393</v>
      </c>
      <c r="H13" s="143"/>
      <c r="I13" s="452"/>
      <c r="K13" s="521">
        <v>853</v>
      </c>
      <c r="L13" s="522"/>
      <c r="M13" s="208" t="s">
        <v>84</v>
      </c>
      <c r="N13" s="207">
        <f>IF(ISNUMBER(N8),SUM(N8:N11),"")</f>
        <v>292</v>
      </c>
      <c r="O13" s="206">
        <f>IF(ISNUMBER(O8),SUM(O8:O11),"")</f>
        <v>113</v>
      </c>
      <c r="P13" s="205">
        <f>IF(ISNUMBER(P8),SUM(P8:P11),"")</f>
        <v>8</v>
      </c>
      <c r="Q13" s="204">
        <f>IF(ISNUMBER(Q8),SUM(Q8:Q11),"")</f>
        <v>405</v>
      </c>
      <c r="R13" s="143"/>
      <c r="S13" s="452"/>
    </row>
    <row r="14" spans="1:19" ht="12.75" customHeight="1" thickTop="1">
      <c r="A14" s="460" t="str">
        <f>DGET('[7]soupisky'!$B$1:$F$484,"PRIJM",A18:A19)</f>
        <v>TOMKOVÁ</v>
      </c>
      <c r="B14" s="461"/>
      <c r="C14" s="218">
        <v>1</v>
      </c>
      <c r="D14" s="216">
        <v>150</v>
      </c>
      <c r="E14" s="215">
        <v>34</v>
      </c>
      <c r="F14" s="215">
        <v>11</v>
      </c>
      <c r="G14" s="214">
        <f>IF(ISBLANK(D14),"",D14+E14)</f>
        <v>184</v>
      </c>
      <c r="H14" s="149"/>
      <c r="I14" s="453">
        <f>IF(COUNT(Q19),SUM(I9+G19-Q19),"")</f>
        <v>-29</v>
      </c>
      <c r="K14" s="460" t="str">
        <f>DGET('[7]soupisky'!$B$1:$F$484,"PRIJM",K18:K19)</f>
        <v>CHLUMSKÝ</v>
      </c>
      <c r="L14" s="461"/>
      <c r="M14" s="217">
        <v>1</v>
      </c>
      <c r="N14" s="216">
        <v>148</v>
      </c>
      <c r="O14" s="215">
        <v>52</v>
      </c>
      <c r="P14" s="215">
        <v>7</v>
      </c>
      <c r="Q14" s="214">
        <f>IF(ISBLANK(N14),"",N14+O14)</f>
        <v>200</v>
      </c>
      <c r="R14" s="149"/>
      <c r="S14" s="160"/>
    </row>
    <row r="15" spans="1:19" ht="12.75" customHeight="1" thickBot="1">
      <c r="A15" s="462"/>
      <c r="B15" s="463"/>
      <c r="C15" s="212">
        <v>2</v>
      </c>
      <c r="D15" s="211">
        <v>148</v>
      </c>
      <c r="E15" s="210">
        <v>63</v>
      </c>
      <c r="F15" s="210">
        <v>2</v>
      </c>
      <c r="G15" s="209">
        <f>IF(ISBLANK(D15),"",D15+E15)</f>
        <v>211</v>
      </c>
      <c r="H15" s="149"/>
      <c r="I15" s="454"/>
      <c r="K15" s="462"/>
      <c r="L15" s="463"/>
      <c r="M15" s="212">
        <v>2</v>
      </c>
      <c r="N15" s="211">
        <v>140</v>
      </c>
      <c r="O15" s="210">
        <v>72</v>
      </c>
      <c r="P15" s="210">
        <v>5</v>
      </c>
      <c r="Q15" s="209">
        <f>IF(ISBLANK(N15),"",N15+O15)</f>
        <v>212</v>
      </c>
      <c r="R15" s="149"/>
      <c r="S15" s="160"/>
    </row>
    <row r="16" spans="1:19" ht="9.75" customHeight="1" thickTop="1">
      <c r="A16" s="462" t="str">
        <f>DGET('[7]soupisky'!$B$1:$F$484,"JMENO",A18:A19)</f>
        <v>Hana</v>
      </c>
      <c r="B16" s="463"/>
      <c r="C16" s="159"/>
      <c r="D16" s="158"/>
      <c r="E16" s="158"/>
      <c r="F16" s="158"/>
      <c r="G16" s="157"/>
      <c r="H16" s="149"/>
      <c r="I16" s="156"/>
      <c r="K16" s="462" t="str">
        <f>DGET('[7]soupisky'!$B$1:$F$484,"JMENO",K18:K19)</f>
        <v>Vlastimil</v>
      </c>
      <c r="L16" s="463"/>
      <c r="M16" s="159"/>
      <c r="N16" s="158"/>
      <c r="O16" s="158"/>
      <c r="P16" s="158"/>
      <c r="Q16" s="157"/>
      <c r="R16" s="149"/>
      <c r="S16" s="156"/>
    </row>
    <row r="17" spans="1:19" ht="9.75" customHeight="1" thickBot="1">
      <c r="A17" s="523"/>
      <c r="B17" s="524"/>
      <c r="C17" s="155"/>
      <c r="D17" s="154"/>
      <c r="E17" s="154"/>
      <c r="F17" s="154"/>
      <c r="G17" s="153"/>
      <c r="H17" s="149"/>
      <c r="I17" s="450">
        <f>IF(ISNUMBER(G19),IF(G19&gt;Q19,2,IF(G19=Q19,1,0)),"")</f>
        <v>0</v>
      </c>
      <c r="K17" s="523"/>
      <c r="L17" s="524"/>
      <c r="M17" s="155"/>
      <c r="N17" s="154"/>
      <c r="O17" s="154"/>
      <c r="P17" s="154"/>
      <c r="Q17" s="153"/>
      <c r="R17" s="149"/>
      <c r="S17" s="450">
        <f>IF(ISNUMBER(Q19),IF(G19&lt;Q19,2,IF(G19=Q19,1,0)),"")</f>
        <v>2</v>
      </c>
    </row>
    <row r="18" spans="1:19" ht="9.75" customHeight="1" hidden="1" thickBot="1">
      <c r="A18" s="152" t="s">
        <v>153</v>
      </c>
      <c r="B18" s="151"/>
      <c r="C18" s="150"/>
      <c r="D18" s="149"/>
      <c r="E18" s="149"/>
      <c r="F18" s="149"/>
      <c r="G18" s="149"/>
      <c r="H18" s="149"/>
      <c r="I18" s="451"/>
      <c r="K18" s="152" t="s">
        <v>153</v>
      </c>
      <c r="L18" s="151"/>
      <c r="M18" s="150"/>
      <c r="N18" s="149"/>
      <c r="O18" s="149"/>
      <c r="P18" s="149"/>
      <c r="Q18" s="149"/>
      <c r="R18" s="149"/>
      <c r="S18" s="451"/>
    </row>
    <row r="19" spans="1:19" ht="15.75" customHeight="1" thickBot="1">
      <c r="A19" s="521">
        <v>1306</v>
      </c>
      <c r="B19" s="522"/>
      <c r="C19" s="208" t="s">
        <v>84</v>
      </c>
      <c r="D19" s="207">
        <f>IF(ISNUMBER(D14),SUM(D14:D17),"")</f>
        <v>298</v>
      </c>
      <c r="E19" s="206">
        <f>IF(ISNUMBER(E14),SUM(E14:E17),"")</f>
        <v>97</v>
      </c>
      <c r="F19" s="205">
        <f>IF(ISNUMBER(F14),SUM(F14:F17),"")</f>
        <v>13</v>
      </c>
      <c r="G19" s="204">
        <f>IF(ISNUMBER(G14),SUM(G14:G17),"")</f>
        <v>395</v>
      </c>
      <c r="H19" s="143"/>
      <c r="I19" s="452"/>
      <c r="K19" s="521">
        <v>19345</v>
      </c>
      <c r="L19" s="522"/>
      <c r="M19" s="208" t="s">
        <v>84</v>
      </c>
      <c r="N19" s="207">
        <f>IF(ISNUMBER(N14),SUM(N14:N17),"")</f>
        <v>288</v>
      </c>
      <c r="O19" s="206">
        <f>IF(ISNUMBER(O14),SUM(O14:O17),"")</f>
        <v>124</v>
      </c>
      <c r="P19" s="205">
        <f>IF(ISNUMBER(P14),SUM(P14:P17),"")</f>
        <v>12</v>
      </c>
      <c r="Q19" s="204">
        <f>IF(ISNUMBER(Q14),SUM(Q14:Q17),"")</f>
        <v>412</v>
      </c>
      <c r="R19" s="143"/>
      <c r="S19" s="452"/>
    </row>
    <row r="20" spans="1:19" ht="12.75" customHeight="1" thickTop="1">
      <c r="A20" s="460" t="str">
        <f>DGET('[7]soupisky'!$B$1:$F$484,"PRIJM",A24:A25)</f>
        <v>PLAINEROVÁ</v>
      </c>
      <c r="B20" s="461"/>
      <c r="C20" s="218">
        <v>1</v>
      </c>
      <c r="D20" s="216">
        <v>111</v>
      </c>
      <c r="E20" s="215">
        <v>51</v>
      </c>
      <c r="F20" s="215">
        <v>10</v>
      </c>
      <c r="G20" s="214">
        <f>IF(ISBLANK(D20),"",D20+E20)</f>
        <v>162</v>
      </c>
      <c r="H20" s="149"/>
      <c r="I20" s="453">
        <f>IF(COUNT(Q25),SUM(I14+G25-Q25),"")</f>
        <v>-145</v>
      </c>
      <c r="K20" s="460" t="str">
        <f>DGET('[7]soupisky'!$B$1:$F$484,"PRIJM",K24:K25)</f>
        <v>LÉBL</v>
      </c>
      <c r="L20" s="461"/>
      <c r="M20" s="217">
        <v>1</v>
      </c>
      <c r="N20" s="216">
        <v>147</v>
      </c>
      <c r="O20" s="215">
        <v>90</v>
      </c>
      <c r="P20" s="215">
        <v>1</v>
      </c>
      <c r="Q20" s="214">
        <f>IF(ISBLANK(N20),"",N20+O20)</f>
        <v>237</v>
      </c>
      <c r="R20" s="149"/>
      <c r="S20" s="160"/>
    </row>
    <row r="21" spans="1:19" ht="12.75" customHeight="1" thickBot="1">
      <c r="A21" s="462"/>
      <c r="B21" s="463"/>
      <c r="C21" s="212">
        <v>2</v>
      </c>
      <c r="D21" s="211">
        <v>124</v>
      </c>
      <c r="E21" s="210">
        <v>44</v>
      </c>
      <c r="F21" s="210">
        <v>8</v>
      </c>
      <c r="G21" s="209">
        <f>IF(ISBLANK(D21),"",D21+E21)</f>
        <v>168</v>
      </c>
      <c r="H21" s="149"/>
      <c r="I21" s="454"/>
      <c r="K21" s="462"/>
      <c r="L21" s="463"/>
      <c r="M21" s="212">
        <v>2</v>
      </c>
      <c r="N21" s="211">
        <v>147</v>
      </c>
      <c r="O21" s="210">
        <v>62</v>
      </c>
      <c r="P21" s="210">
        <v>5</v>
      </c>
      <c r="Q21" s="209">
        <f>IF(ISBLANK(N21),"",N21+O21)</f>
        <v>209</v>
      </c>
      <c r="R21" s="149"/>
      <c r="S21" s="160"/>
    </row>
    <row r="22" spans="1:19" ht="9.75" customHeight="1" thickTop="1">
      <c r="A22" s="462" t="str">
        <f>DGET('[7]soupisky'!$B$1:$F$484,"JMENO",A24:A25)</f>
        <v>Yvetta</v>
      </c>
      <c r="B22" s="463"/>
      <c r="C22" s="159"/>
      <c r="D22" s="158"/>
      <c r="E22" s="158"/>
      <c r="F22" s="158"/>
      <c r="G22" s="157"/>
      <c r="H22" s="149"/>
      <c r="I22" s="156"/>
      <c r="K22" s="462" t="str">
        <f>DGET('[7]soupisky'!$B$1:$F$484,"JMENO",K24:K25)</f>
        <v>Zbyněk</v>
      </c>
      <c r="L22" s="463"/>
      <c r="M22" s="159"/>
      <c r="N22" s="158"/>
      <c r="O22" s="158"/>
      <c r="P22" s="158"/>
      <c r="Q22" s="157"/>
      <c r="R22" s="149"/>
      <c r="S22" s="156"/>
    </row>
    <row r="23" spans="1:19" ht="9.75" customHeight="1" thickBot="1">
      <c r="A23" s="523"/>
      <c r="B23" s="524"/>
      <c r="C23" s="155"/>
      <c r="D23" s="154"/>
      <c r="E23" s="154"/>
      <c r="F23" s="154"/>
      <c r="G23" s="153"/>
      <c r="H23" s="149"/>
      <c r="I23" s="450">
        <f>IF(ISNUMBER(G25),IF(G25&gt;Q25,2,IF(G25=Q25,1,0)),"")</f>
        <v>0</v>
      </c>
      <c r="K23" s="523"/>
      <c r="L23" s="524"/>
      <c r="M23" s="155"/>
      <c r="N23" s="154"/>
      <c r="O23" s="154"/>
      <c r="P23" s="154"/>
      <c r="Q23" s="153"/>
      <c r="R23" s="149"/>
      <c r="S23" s="450">
        <f>IF(ISNUMBER(Q25),IF(G25&lt;Q25,2,IF(G25=Q25,1,0)),"")</f>
        <v>2</v>
      </c>
    </row>
    <row r="24" spans="1:19" ht="9.75" customHeight="1" hidden="1" thickBot="1">
      <c r="A24" s="152" t="s">
        <v>153</v>
      </c>
      <c r="B24" s="151"/>
      <c r="C24" s="150"/>
      <c r="D24" s="149"/>
      <c r="E24" s="149"/>
      <c r="F24" s="149"/>
      <c r="G24" s="149"/>
      <c r="H24" s="149"/>
      <c r="I24" s="451"/>
      <c r="K24" s="152" t="s">
        <v>153</v>
      </c>
      <c r="L24" s="151"/>
      <c r="M24" s="150"/>
      <c r="N24" s="149"/>
      <c r="O24" s="149"/>
      <c r="P24" s="149"/>
      <c r="Q24" s="149"/>
      <c r="R24" s="149"/>
      <c r="S24" s="451"/>
    </row>
    <row r="25" spans="1:19" ht="15.75" customHeight="1" thickBot="1">
      <c r="A25" s="521">
        <v>23279</v>
      </c>
      <c r="B25" s="522"/>
      <c r="C25" s="208" t="s">
        <v>84</v>
      </c>
      <c r="D25" s="207">
        <f>IF(ISNUMBER(D20),SUM(D20:D23),"")</f>
        <v>235</v>
      </c>
      <c r="E25" s="206">
        <f>IF(ISNUMBER(E20),SUM(E20:E23),"")</f>
        <v>95</v>
      </c>
      <c r="F25" s="205">
        <f>IF(ISNUMBER(F20),SUM(F20:F23),"")</f>
        <v>18</v>
      </c>
      <c r="G25" s="204">
        <f>IF(ISNUMBER(G20),SUM(G20:G23),"")</f>
        <v>330</v>
      </c>
      <c r="H25" s="143"/>
      <c r="I25" s="452"/>
      <c r="K25" s="521">
        <v>23635</v>
      </c>
      <c r="L25" s="522"/>
      <c r="M25" s="208" t="s">
        <v>84</v>
      </c>
      <c r="N25" s="207">
        <f>IF(ISNUMBER(N20),SUM(N20:N23),"")</f>
        <v>294</v>
      </c>
      <c r="O25" s="206">
        <f>IF(ISNUMBER(O20),SUM(O20:O23),"")</f>
        <v>152</v>
      </c>
      <c r="P25" s="205">
        <f>IF(ISNUMBER(P20),SUM(P20:P23),"")</f>
        <v>6</v>
      </c>
      <c r="Q25" s="204">
        <f>IF(ISNUMBER(Q20),SUM(Q20:Q23),"")</f>
        <v>446</v>
      </c>
      <c r="R25" s="143"/>
      <c r="S25" s="452"/>
    </row>
    <row r="26" spans="1:19" ht="12.75" customHeight="1" thickTop="1">
      <c r="A26" s="460" t="str">
        <f>DGET('[7]soupisky'!$B$1:$F$484,"PRIJM",A30:A31)</f>
        <v>MÁCA</v>
      </c>
      <c r="B26" s="461"/>
      <c r="C26" s="218">
        <v>1</v>
      </c>
      <c r="D26" s="216">
        <v>139</v>
      </c>
      <c r="E26" s="215">
        <v>68</v>
      </c>
      <c r="F26" s="215">
        <v>4</v>
      </c>
      <c r="G26" s="214">
        <f>IF(ISBLANK(D26),"",D26+E26)</f>
        <v>207</v>
      </c>
      <c r="H26" s="149"/>
      <c r="I26" s="453">
        <f>IF(COUNT(Q31),SUM(I20+G31-Q31),"")</f>
        <v>-156</v>
      </c>
      <c r="K26" s="460" t="str">
        <f>DGET('[7]soupisky'!$B$1:$F$484,"PRIJM",K30:K31)</f>
        <v>PERMAN</v>
      </c>
      <c r="L26" s="461"/>
      <c r="M26" s="217">
        <v>1</v>
      </c>
      <c r="N26" s="216">
        <v>143</v>
      </c>
      <c r="O26" s="215">
        <v>60</v>
      </c>
      <c r="P26" s="215">
        <v>2</v>
      </c>
      <c r="Q26" s="214">
        <f>IF(ISBLANK(N26),"",N26+O26)</f>
        <v>203</v>
      </c>
      <c r="R26" s="149"/>
      <c r="S26" s="160"/>
    </row>
    <row r="27" spans="1:19" ht="12.75" customHeight="1" thickBot="1">
      <c r="A27" s="462"/>
      <c r="B27" s="463"/>
      <c r="C27" s="212">
        <v>2</v>
      </c>
      <c r="D27" s="211">
        <v>149</v>
      </c>
      <c r="E27" s="210">
        <v>65</v>
      </c>
      <c r="F27" s="210">
        <v>4</v>
      </c>
      <c r="G27" s="209">
        <f>IF(ISBLANK(D27),"",D27+E27)</f>
        <v>214</v>
      </c>
      <c r="H27" s="149"/>
      <c r="I27" s="454"/>
      <c r="K27" s="462"/>
      <c r="L27" s="463"/>
      <c r="M27" s="212">
        <v>2</v>
      </c>
      <c r="N27" s="211">
        <v>157</v>
      </c>
      <c r="O27" s="210">
        <v>72</v>
      </c>
      <c r="P27" s="210">
        <v>3</v>
      </c>
      <c r="Q27" s="209">
        <f>IF(ISBLANK(N27),"",N27+O27)</f>
        <v>229</v>
      </c>
      <c r="R27" s="149"/>
      <c r="S27" s="160"/>
    </row>
    <row r="28" spans="1:19" ht="9.75" customHeight="1" thickTop="1">
      <c r="A28" s="462" t="str">
        <f>DGET('[7]soupisky'!$B$1:$F$484,"JMENO",A30:A31)</f>
        <v>Vojtěch</v>
      </c>
      <c r="B28" s="463"/>
      <c r="C28" s="159"/>
      <c r="D28" s="158"/>
      <c r="E28" s="158"/>
      <c r="F28" s="158"/>
      <c r="G28" s="157"/>
      <c r="H28" s="149"/>
      <c r="I28" s="156"/>
      <c r="K28" s="462" t="str">
        <f>DGET('[7]soupisky'!$B$1:$F$484,"JMENO",K30:K31)</f>
        <v>Milan</v>
      </c>
      <c r="L28" s="463"/>
      <c r="M28" s="159"/>
      <c r="N28" s="158"/>
      <c r="O28" s="158"/>
      <c r="P28" s="158"/>
      <c r="Q28" s="157"/>
      <c r="R28" s="149"/>
      <c r="S28" s="156"/>
    </row>
    <row r="29" spans="1:19" ht="9.75" customHeight="1" thickBot="1">
      <c r="A29" s="523"/>
      <c r="B29" s="524"/>
      <c r="C29" s="155"/>
      <c r="D29" s="154"/>
      <c r="E29" s="154"/>
      <c r="F29" s="154"/>
      <c r="G29" s="153"/>
      <c r="H29" s="149"/>
      <c r="I29" s="450">
        <f>IF(ISNUMBER(G31),IF(G31&gt;Q31,2,IF(G31=Q31,1,0)),"")</f>
        <v>0</v>
      </c>
      <c r="K29" s="523"/>
      <c r="L29" s="524"/>
      <c r="M29" s="155"/>
      <c r="N29" s="154"/>
      <c r="O29" s="154"/>
      <c r="P29" s="154"/>
      <c r="Q29" s="153"/>
      <c r="R29" s="149"/>
      <c r="S29" s="450">
        <f>IF(ISNUMBER(Q31),IF(G31&lt;Q31,2,IF(G31=Q31,1,0)),"")</f>
        <v>2</v>
      </c>
    </row>
    <row r="30" spans="1:19" ht="9.75" customHeight="1" hidden="1" thickBot="1">
      <c r="A30" s="152" t="s">
        <v>153</v>
      </c>
      <c r="B30" s="151"/>
      <c r="C30" s="150"/>
      <c r="D30" s="149"/>
      <c r="E30" s="149"/>
      <c r="F30" s="149"/>
      <c r="G30" s="149"/>
      <c r="H30" s="149"/>
      <c r="I30" s="451"/>
      <c r="K30" s="152" t="s">
        <v>153</v>
      </c>
      <c r="L30" s="151"/>
      <c r="M30" s="150"/>
      <c r="N30" s="149"/>
      <c r="O30" s="149"/>
      <c r="P30" s="149"/>
      <c r="Q30" s="149"/>
      <c r="R30" s="149"/>
      <c r="S30" s="451"/>
    </row>
    <row r="31" spans="1:19" ht="15.75" customHeight="1" thickBot="1">
      <c r="A31" s="521">
        <v>894</v>
      </c>
      <c r="B31" s="522"/>
      <c r="C31" s="208" t="s">
        <v>84</v>
      </c>
      <c r="D31" s="207">
        <f>IF(ISNUMBER(D26),SUM(D26:D29),"")</f>
        <v>288</v>
      </c>
      <c r="E31" s="206">
        <f>IF(ISNUMBER(E26),SUM(E26:E29),"")</f>
        <v>133</v>
      </c>
      <c r="F31" s="205">
        <f>IF(ISNUMBER(F26),SUM(F26:F29),"")</f>
        <v>8</v>
      </c>
      <c r="G31" s="204">
        <f>IF(ISNUMBER(G26),SUM(G26:G29),"")</f>
        <v>421</v>
      </c>
      <c r="H31" s="143"/>
      <c r="I31" s="452"/>
      <c r="K31" s="521">
        <v>2725</v>
      </c>
      <c r="L31" s="522"/>
      <c r="M31" s="208" t="s">
        <v>84</v>
      </c>
      <c r="N31" s="207">
        <f>IF(ISNUMBER(N26),SUM(N26:N29),"")</f>
        <v>300</v>
      </c>
      <c r="O31" s="206">
        <f>IF(ISNUMBER(O26),SUM(O26:O29),"")</f>
        <v>132</v>
      </c>
      <c r="P31" s="205">
        <f>IF(ISNUMBER(P26),SUM(P26:P29),"")</f>
        <v>5</v>
      </c>
      <c r="Q31" s="204">
        <f>IF(ISNUMBER(Q26),SUM(Q26:Q29),"")</f>
        <v>432</v>
      </c>
      <c r="R31" s="143"/>
      <c r="S31" s="452"/>
    </row>
    <row r="32" spans="1:19" ht="12.75" customHeight="1" thickTop="1">
      <c r="A32" s="460" t="str">
        <f>DGET('[7]soupisky'!$B$1:$F$484,"PRIJM",A36:A37)</f>
        <v>KORTA</v>
      </c>
      <c r="B32" s="461"/>
      <c r="C32" s="218">
        <v>1</v>
      </c>
      <c r="D32" s="216">
        <v>147</v>
      </c>
      <c r="E32" s="215">
        <v>59</v>
      </c>
      <c r="F32" s="215">
        <v>3</v>
      </c>
      <c r="G32" s="214">
        <f>IF(ISBLANK(D32),"",D32+E32)</f>
        <v>206</v>
      </c>
      <c r="H32" s="149"/>
      <c r="I32" s="453">
        <f>IF(COUNT(Q37),SUM(I26+G37-Q37),"")</f>
        <v>-124</v>
      </c>
      <c r="K32" s="460" t="str">
        <f>DGET('[7]soupisky'!$B$1:$F$484,"PRIJM",K36:K37)</f>
        <v>ŠVINDLOVÁ</v>
      </c>
      <c r="L32" s="461"/>
      <c r="M32" s="217">
        <v>1</v>
      </c>
      <c r="N32" s="216">
        <v>135</v>
      </c>
      <c r="O32" s="215">
        <v>78</v>
      </c>
      <c r="P32" s="215">
        <v>3</v>
      </c>
      <c r="Q32" s="214">
        <f>IF(ISBLANK(N32),"",N32+O32)</f>
        <v>213</v>
      </c>
      <c r="R32" s="149"/>
      <c r="S32" s="160"/>
    </row>
    <row r="33" spans="1:19" ht="12.75" customHeight="1" thickBot="1">
      <c r="A33" s="462"/>
      <c r="B33" s="463"/>
      <c r="C33" s="212">
        <v>2</v>
      </c>
      <c r="D33" s="211">
        <v>146</v>
      </c>
      <c r="E33" s="210">
        <v>72</v>
      </c>
      <c r="F33" s="210">
        <v>2</v>
      </c>
      <c r="G33" s="209">
        <f>IF(ISBLANK(D33),"",D33+E33)</f>
        <v>218</v>
      </c>
      <c r="H33" s="149"/>
      <c r="I33" s="454"/>
      <c r="K33" s="462"/>
      <c r="L33" s="463"/>
      <c r="M33" s="212">
        <v>2</v>
      </c>
      <c r="N33" s="211">
        <v>144</v>
      </c>
      <c r="O33" s="210">
        <v>35</v>
      </c>
      <c r="P33" s="210">
        <v>10</v>
      </c>
      <c r="Q33" s="209">
        <f>IF(ISBLANK(N33),"",N33+O33)</f>
        <v>179</v>
      </c>
      <c r="R33" s="149"/>
      <c r="S33" s="160"/>
    </row>
    <row r="34" spans="1:19" ht="9.75" customHeight="1" thickTop="1">
      <c r="A34" s="462" t="str">
        <f>DGET('[7]soupisky'!$B$1:$F$484,"JMENO",A36:A37)</f>
        <v>Lukáš</v>
      </c>
      <c r="B34" s="463"/>
      <c r="C34" s="159"/>
      <c r="D34" s="158"/>
      <c r="E34" s="158"/>
      <c r="F34" s="158"/>
      <c r="G34" s="157"/>
      <c r="H34" s="149"/>
      <c r="I34" s="156"/>
      <c r="K34" s="462" t="str">
        <f>DGET('[7]soupisky'!$B$1:$F$484,"JMENO",K36:K37)</f>
        <v>Stanislava</v>
      </c>
      <c r="L34" s="463"/>
      <c r="M34" s="159"/>
      <c r="N34" s="158"/>
      <c r="O34" s="158"/>
      <c r="P34" s="158"/>
      <c r="Q34" s="157"/>
      <c r="R34" s="149"/>
      <c r="S34" s="156"/>
    </row>
    <row r="35" spans="1:19" ht="9.75" customHeight="1" thickBot="1">
      <c r="A35" s="523"/>
      <c r="B35" s="524"/>
      <c r="C35" s="155"/>
      <c r="D35" s="154"/>
      <c r="E35" s="154"/>
      <c r="F35" s="154"/>
      <c r="G35" s="153"/>
      <c r="H35" s="149"/>
      <c r="I35" s="450">
        <f>IF(ISNUMBER(G37),IF(G37&gt;Q37,2,IF(G37=Q37,1,0)),"")</f>
        <v>2</v>
      </c>
      <c r="K35" s="523"/>
      <c r="L35" s="524"/>
      <c r="M35" s="155"/>
      <c r="N35" s="154"/>
      <c r="O35" s="154"/>
      <c r="P35" s="154"/>
      <c r="Q35" s="153"/>
      <c r="R35" s="149"/>
      <c r="S35" s="450">
        <f>IF(ISNUMBER(Q37),IF(G37&lt;Q37,2,IF(G37=Q37,1,0)),"")</f>
        <v>0</v>
      </c>
    </row>
    <row r="36" spans="1:19" ht="9.75" customHeight="1" hidden="1" thickBot="1">
      <c r="A36" s="152" t="s">
        <v>153</v>
      </c>
      <c r="B36" s="151"/>
      <c r="C36" s="150"/>
      <c r="D36" s="149"/>
      <c r="E36" s="149"/>
      <c r="F36" s="149"/>
      <c r="G36" s="149"/>
      <c r="H36" s="149"/>
      <c r="I36" s="451"/>
      <c r="K36" s="152" t="s">
        <v>153</v>
      </c>
      <c r="L36" s="151"/>
      <c r="M36" s="150"/>
      <c r="N36" s="149"/>
      <c r="O36" s="149"/>
      <c r="P36" s="149"/>
      <c r="Q36" s="149"/>
      <c r="R36" s="149"/>
      <c r="S36" s="451"/>
    </row>
    <row r="37" spans="1:19" ht="15.75" customHeight="1" thickBot="1">
      <c r="A37" s="521">
        <v>17959</v>
      </c>
      <c r="B37" s="522"/>
      <c r="C37" s="208" t="s">
        <v>84</v>
      </c>
      <c r="D37" s="207">
        <f>IF(ISNUMBER(D32),SUM(D32:D35),"")</f>
        <v>293</v>
      </c>
      <c r="E37" s="206">
        <f>IF(ISNUMBER(E32),SUM(E32:E35),"")</f>
        <v>131</v>
      </c>
      <c r="F37" s="205">
        <f>IF(ISNUMBER(F32),SUM(F32:F35),"")</f>
        <v>5</v>
      </c>
      <c r="G37" s="204">
        <f>IF(ISNUMBER(G32),SUM(G32:G35),"")</f>
        <v>424</v>
      </c>
      <c r="H37" s="143"/>
      <c r="I37" s="452"/>
      <c r="K37" s="521">
        <v>2705</v>
      </c>
      <c r="L37" s="522"/>
      <c r="M37" s="208" t="s">
        <v>84</v>
      </c>
      <c r="N37" s="207">
        <f>IF(ISNUMBER(N32),SUM(N32:N35),"")</f>
        <v>279</v>
      </c>
      <c r="O37" s="206">
        <f>IF(ISNUMBER(O32),SUM(O32:O35),"")</f>
        <v>113</v>
      </c>
      <c r="P37" s="205">
        <f>IF(ISNUMBER(P32),SUM(P32:P35),"")</f>
        <v>13</v>
      </c>
      <c r="Q37" s="204">
        <f>IF(ISNUMBER(Q32),SUM(Q32:Q35),"")</f>
        <v>392</v>
      </c>
      <c r="R37" s="143"/>
      <c r="S37" s="452"/>
    </row>
    <row r="38" spans="1:19" ht="12.75" customHeight="1" thickTop="1">
      <c r="A38" s="460" t="str">
        <f>DGET('[7]soupisky'!$B$1:$F$484,"PRIJM",A42:A43)</f>
        <v>SIONOVÁ</v>
      </c>
      <c r="B38" s="461"/>
      <c r="C38" s="218">
        <v>1</v>
      </c>
      <c r="D38" s="216">
        <v>135</v>
      </c>
      <c r="E38" s="215">
        <v>54</v>
      </c>
      <c r="F38" s="215">
        <v>6</v>
      </c>
      <c r="G38" s="214">
        <f>IF(ISBLANK(D38),"",D38+E38)</f>
        <v>189</v>
      </c>
      <c r="H38" s="149"/>
      <c r="I38" s="453">
        <f>IF(COUNT(Q43),SUM(I32+G43-Q43),"")</f>
        <v>-63</v>
      </c>
      <c r="K38" s="460" t="str">
        <f>DGET('[7]soupisky'!$B$1:$F$484,"PRIJM",K42:K43)</f>
        <v>MUSIL</v>
      </c>
      <c r="L38" s="461"/>
      <c r="M38" s="217">
        <v>1</v>
      </c>
      <c r="N38" s="216">
        <v>154</v>
      </c>
      <c r="O38" s="215">
        <v>25</v>
      </c>
      <c r="P38" s="215">
        <v>13</v>
      </c>
      <c r="Q38" s="214">
        <f>IF(ISBLANK(N38),"",N38+O38)</f>
        <v>179</v>
      </c>
      <c r="R38" s="149"/>
      <c r="S38" s="160"/>
    </row>
    <row r="39" spans="1:19" ht="12.75" customHeight="1" thickBot="1">
      <c r="A39" s="462"/>
      <c r="B39" s="463"/>
      <c r="C39" s="212">
        <v>2</v>
      </c>
      <c r="D39" s="211">
        <v>153</v>
      </c>
      <c r="E39" s="210">
        <v>78</v>
      </c>
      <c r="F39" s="210">
        <v>3</v>
      </c>
      <c r="G39" s="209">
        <f>IF(ISBLANK(D39),"",D39+E39)</f>
        <v>231</v>
      </c>
      <c r="H39" s="149"/>
      <c r="I39" s="454"/>
      <c r="K39" s="462"/>
      <c r="L39" s="463"/>
      <c r="M39" s="212">
        <v>2</v>
      </c>
      <c r="N39" s="211">
        <v>146</v>
      </c>
      <c r="O39" s="210">
        <v>34</v>
      </c>
      <c r="P39" s="210">
        <v>8</v>
      </c>
      <c r="Q39" s="209">
        <f>IF(ISBLANK(N39),"",N39+O39)</f>
        <v>180</v>
      </c>
      <c r="R39" s="149"/>
      <c r="S39" s="160"/>
    </row>
    <row r="40" spans="1:19" ht="9.75" customHeight="1" thickTop="1">
      <c r="A40" s="462" t="str">
        <f>DGET('[7]soupisky'!$B$1:$F$484,"JMENO",A42:A43)</f>
        <v>Kristýna</v>
      </c>
      <c r="B40" s="463"/>
      <c r="C40" s="159"/>
      <c r="D40" s="158"/>
      <c r="E40" s="158"/>
      <c r="F40" s="158"/>
      <c r="G40" s="157"/>
      <c r="H40" s="149"/>
      <c r="I40" s="156"/>
      <c r="K40" s="462" t="str">
        <f>DGET('[7]soupisky'!$B$1:$F$484,"JMENO",K42:K43)</f>
        <v>Bohumír</v>
      </c>
      <c r="L40" s="463"/>
      <c r="M40" s="159"/>
      <c r="N40" s="158"/>
      <c r="O40" s="158"/>
      <c r="P40" s="158"/>
      <c r="Q40" s="157"/>
      <c r="R40" s="149"/>
      <c r="S40" s="156"/>
    </row>
    <row r="41" spans="1:19" ht="9.75" customHeight="1" thickBot="1">
      <c r="A41" s="523"/>
      <c r="B41" s="524"/>
      <c r="C41" s="155"/>
      <c r="D41" s="154"/>
      <c r="E41" s="154"/>
      <c r="F41" s="154"/>
      <c r="G41" s="153"/>
      <c r="H41" s="149"/>
      <c r="I41" s="450">
        <f>IF(ISNUMBER(G43),IF(G43&gt;Q43,2,IF(G43=Q43,1,0)),"")</f>
        <v>2</v>
      </c>
      <c r="K41" s="523"/>
      <c r="L41" s="524"/>
      <c r="M41" s="155"/>
      <c r="N41" s="154"/>
      <c r="O41" s="154"/>
      <c r="P41" s="154"/>
      <c r="Q41" s="153"/>
      <c r="R41" s="149"/>
      <c r="S41" s="450">
        <f>IF(ISNUMBER(Q43),IF(G43&lt;Q43,2,IF(G43=Q43,1,0)),"")</f>
        <v>0</v>
      </c>
    </row>
    <row r="42" spans="1:19" ht="9.75" customHeight="1" hidden="1" thickBot="1">
      <c r="A42" s="152" t="s">
        <v>153</v>
      </c>
      <c r="B42" s="151"/>
      <c r="C42" s="150"/>
      <c r="D42" s="149"/>
      <c r="E42" s="149"/>
      <c r="F42" s="149"/>
      <c r="G42" s="149"/>
      <c r="H42" s="149"/>
      <c r="I42" s="451"/>
      <c r="K42" s="152" t="s">
        <v>153</v>
      </c>
      <c r="L42" s="151"/>
      <c r="M42" s="150"/>
      <c r="N42" s="149"/>
      <c r="O42" s="149"/>
      <c r="P42" s="149"/>
      <c r="Q42" s="149"/>
      <c r="R42" s="149"/>
      <c r="S42" s="451"/>
    </row>
    <row r="43" spans="1:19" ht="15.75" customHeight="1" thickBot="1">
      <c r="A43" s="458">
        <v>14478</v>
      </c>
      <c r="B43" s="459"/>
      <c r="C43" s="208" t="s">
        <v>84</v>
      </c>
      <c r="D43" s="207">
        <f>IF(ISNUMBER(D38),SUM(D38:D41),"")</f>
        <v>288</v>
      </c>
      <c r="E43" s="206">
        <f>IF(ISNUMBER(E38),SUM(E38:E41),"")</f>
        <v>132</v>
      </c>
      <c r="F43" s="205">
        <f>IF(ISNUMBER(F38),SUM(F38:F41),"")</f>
        <v>9</v>
      </c>
      <c r="G43" s="204">
        <f>IF(ISNUMBER(G38),SUM(G38:G41),"")</f>
        <v>420</v>
      </c>
      <c r="H43" s="143"/>
      <c r="I43" s="452"/>
      <c r="K43" s="458">
        <v>10871</v>
      </c>
      <c r="L43" s="459"/>
      <c r="M43" s="208" t="s">
        <v>84</v>
      </c>
      <c r="N43" s="207">
        <f>IF(ISNUMBER(N38),SUM(N38:N41),"")</f>
        <v>300</v>
      </c>
      <c r="O43" s="206">
        <f>IF(ISNUMBER(O38),SUM(O38:O41),"")</f>
        <v>59</v>
      </c>
      <c r="P43" s="205">
        <f>IF(ISNUMBER(P38),SUM(P38:P41),"")</f>
        <v>21</v>
      </c>
      <c r="Q43" s="204">
        <f>IF(ISNUMBER(Q38),SUM(Q38:Q41),"")</f>
        <v>359</v>
      </c>
      <c r="R43" s="143"/>
      <c r="S43" s="452"/>
    </row>
    <row r="44" ht="4.5" customHeight="1" thickBot="1" thickTop="1"/>
    <row r="45" spans="1:19" ht="19.5" customHeight="1" thickBot="1">
      <c r="A45" s="142"/>
      <c r="B45" s="141"/>
      <c r="C45" s="140" t="s">
        <v>83</v>
      </c>
      <c r="D45" s="203">
        <f>IF(ISNUMBER(D13),SUM(D13,D19,D25,D31,D37,D43),"")</f>
        <v>1688</v>
      </c>
      <c r="E45" s="202">
        <f>IF(ISNUMBER(E13),SUM(E13,E19,E25,E31,E37,E43),"")</f>
        <v>695</v>
      </c>
      <c r="F45" s="201">
        <f>IF(ISNUMBER(F13),SUM(F13,F19,F25,F31,F37,F43),"")</f>
        <v>67</v>
      </c>
      <c r="G45" s="200">
        <f>IF(ISNUMBER(G13),SUM(G13,G19,G25,G31,G37,G43),"")</f>
        <v>2383</v>
      </c>
      <c r="H45" s="135"/>
      <c r="I45" s="199">
        <f>IF(ISNUMBER(G45),IF(G45&gt;Q45,4,IF(G45=Q45,2,0)),"")</f>
        <v>0</v>
      </c>
      <c r="K45" s="142"/>
      <c r="L45" s="141"/>
      <c r="M45" s="140" t="s">
        <v>83</v>
      </c>
      <c r="N45" s="203">
        <f>IF(ISNUMBER(N13),SUM(N13,N19,N25,N31,N37,N43),"")</f>
        <v>1753</v>
      </c>
      <c r="O45" s="202">
        <f>IF(ISNUMBER(O13),SUM(O13,O19,O25,O31,O37,O43),"")</f>
        <v>693</v>
      </c>
      <c r="P45" s="201">
        <f>IF(ISNUMBER(P13),SUM(P13,P19,P25,P31,P37,P43),"")</f>
        <v>65</v>
      </c>
      <c r="Q45" s="200">
        <f>IF(ISNUMBER(Q13),SUM(Q13,Q19,Q25,Q31,Q37,Q43),"")</f>
        <v>2446</v>
      </c>
      <c r="R45" s="135"/>
      <c r="S45" s="199">
        <f>IF(ISNUMBER(Q45),IF(G45&lt;Q45,4,IF(G45=Q45,2,0)),"")</f>
        <v>4</v>
      </c>
    </row>
    <row r="46" ht="4.5" customHeight="1" thickBot="1"/>
    <row r="47" spans="1:19" ht="21.75" customHeight="1" thickBot="1">
      <c r="A47" s="45"/>
      <c r="B47" s="40" t="s">
        <v>81</v>
      </c>
      <c r="C47" s="336" t="s">
        <v>185</v>
      </c>
      <c r="D47" s="336"/>
      <c r="E47" s="336"/>
      <c r="G47" s="401" t="s">
        <v>79</v>
      </c>
      <c r="H47" s="402"/>
      <c r="I47" s="198">
        <f>IF(ISNUMBER(I11),SUM(I11,I17,I23,I29,I35,I41,I45),"")</f>
        <v>4</v>
      </c>
      <c r="K47" s="45"/>
      <c r="L47" s="40" t="s">
        <v>81</v>
      </c>
      <c r="M47" s="336" t="s">
        <v>184</v>
      </c>
      <c r="N47" s="336"/>
      <c r="O47" s="336"/>
      <c r="Q47" s="401" t="s">
        <v>79</v>
      </c>
      <c r="R47" s="402"/>
      <c r="S47" s="198">
        <f>IF(ISNUMBER(S11),SUM(S11,S17,S23,S29,S35,S41,S45),"")</f>
        <v>12</v>
      </c>
    </row>
    <row r="48" spans="1:19" ht="19.5" customHeight="1">
      <c r="A48" s="45"/>
      <c r="B48" s="40" t="s">
        <v>73</v>
      </c>
      <c r="C48" s="331"/>
      <c r="D48" s="331"/>
      <c r="E48" s="331"/>
      <c r="F48" s="130"/>
      <c r="G48" s="130"/>
      <c r="H48" s="130"/>
      <c r="I48" s="130"/>
      <c r="J48" s="130"/>
      <c r="K48" s="45"/>
      <c r="L48" s="40" t="s">
        <v>73</v>
      </c>
      <c r="M48" s="331"/>
      <c r="N48" s="331"/>
      <c r="O48" s="331"/>
      <c r="P48" s="132"/>
      <c r="Q48" s="131"/>
      <c r="R48" s="131"/>
      <c r="S48" s="131"/>
    </row>
    <row r="49" spans="1:19" ht="20.25" customHeight="1">
      <c r="A49" s="40" t="s">
        <v>77</v>
      </c>
      <c r="B49" s="40" t="s">
        <v>76</v>
      </c>
      <c r="C49" s="332" t="s">
        <v>75</v>
      </c>
      <c r="D49" s="332"/>
      <c r="E49" s="332"/>
      <c r="F49" s="332"/>
      <c r="G49" s="332"/>
      <c r="H49" s="332"/>
      <c r="I49" s="40"/>
      <c r="J49" s="40"/>
      <c r="K49" s="40" t="s">
        <v>74</v>
      </c>
      <c r="L49" s="333"/>
      <c r="M49" s="333"/>
      <c r="O49" s="40" t="s">
        <v>73</v>
      </c>
      <c r="P49" s="466"/>
      <c r="Q49" s="466"/>
      <c r="R49" s="466"/>
      <c r="S49" s="466"/>
    </row>
    <row r="50" spans="1:19" ht="9.75" customHeight="1">
      <c r="A50" s="40"/>
      <c r="B50" s="40"/>
      <c r="C50" s="129"/>
      <c r="D50" s="129"/>
      <c r="E50" s="129"/>
      <c r="F50" s="129"/>
      <c r="G50" s="129"/>
      <c r="H50" s="129"/>
      <c r="I50" s="40"/>
      <c r="J50" s="40"/>
      <c r="K50" s="40"/>
      <c r="L50" s="130"/>
      <c r="M50" s="130"/>
      <c r="O50" s="40"/>
      <c r="P50" s="129"/>
      <c r="Q50" s="129"/>
      <c r="R50" s="129"/>
      <c r="S50" s="129"/>
    </row>
    <row r="51" ht="30" customHeight="1">
      <c r="A51" s="128" t="s">
        <v>72</v>
      </c>
    </row>
    <row r="52" spans="2:11" ht="19.5" customHeight="1">
      <c r="B52" s="127" t="s">
        <v>71</v>
      </c>
      <c r="C52" s="478" t="s">
        <v>26</v>
      </c>
      <c r="D52" s="478"/>
      <c r="I52" s="127" t="s">
        <v>70</v>
      </c>
      <c r="J52" s="479">
        <v>20</v>
      </c>
      <c r="K52" s="479"/>
    </row>
    <row r="53" spans="2:19" ht="19.5" customHeight="1">
      <c r="B53" s="127" t="s">
        <v>69</v>
      </c>
      <c r="C53" s="480" t="s">
        <v>11</v>
      </c>
      <c r="D53" s="480"/>
      <c r="I53" s="127" t="s">
        <v>68</v>
      </c>
      <c r="J53" s="455">
        <v>4</v>
      </c>
      <c r="K53" s="455"/>
      <c r="P53" s="127" t="s">
        <v>67</v>
      </c>
      <c r="Q53" s="473">
        <v>43334</v>
      </c>
      <c r="R53" s="474"/>
      <c r="S53" s="474"/>
    </row>
    <row r="54" ht="9.75" customHeight="1"/>
    <row r="55" spans="1:19" ht="15" customHeight="1">
      <c r="A55" s="408" t="s">
        <v>66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30"/>
    </row>
    <row r="56" spans="1:19" ht="90" customHeight="1">
      <c r="A56" s="475"/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7"/>
    </row>
    <row r="57" ht="4.5" customHeight="1"/>
    <row r="58" spans="1:19" ht="15" customHeight="1">
      <c r="A58" s="357" t="s">
        <v>65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9"/>
    </row>
    <row r="59" spans="1:19" ht="6.75" customHeight="1">
      <c r="A59" s="3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4"/>
    </row>
    <row r="60" spans="1:19" ht="18" customHeight="1">
      <c r="A60" s="35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9" t="s">
        <v>63</v>
      </c>
      <c r="L60" s="8"/>
      <c r="M60" s="8"/>
      <c r="N60" s="8"/>
      <c r="O60" s="8"/>
      <c r="P60" s="8"/>
      <c r="Q60" s="8"/>
      <c r="R60" s="8"/>
      <c r="S60" s="34"/>
    </row>
    <row r="61" spans="1:19" ht="18" customHeight="1">
      <c r="A61" s="197"/>
      <c r="B61" s="194" t="s">
        <v>62</v>
      </c>
      <c r="C61" s="193"/>
      <c r="D61" s="195"/>
      <c r="E61" s="194" t="s">
        <v>61</v>
      </c>
      <c r="F61" s="193"/>
      <c r="G61" s="193"/>
      <c r="H61" s="193"/>
      <c r="I61" s="195"/>
      <c r="J61" s="8"/>
      <c r="K61" s="196"/>
      <c r="L61" s="194" t="s">
        <v>62</v>
      </c>
      <c r="M61" s="193"/>
      <c r="N61" s="195"/>
      <c r="O61" s="194" t="s">
        <v>61</v>
      </c>
      <c r="P61" s="193"/>
      <c r="Q61" s="193"/>
      <c r="R61" s="193"/>
      <c r="S61" s="192"/>
    </row>
    <row r="62" spans="1:19" ht="18" customHeight="1">
      <c r="A62" s="191" t="s">
        <v>150</v>
      </c>
      <c r="B62" s="187" t="s">
        <v>59</v>
      </c>
      <c r="C62" s="189"/>
      <c r="D62" s="188" t="s">
        <v>58</v>
      </c>
      <c r="E62" s="187" t="s">
        <v>59</v>
      </c>
      <c r="F62" s="186"/>
      <c r="G62" s="186"/>
      <c r="H62" s="185"/>
      <c r="I62" s="188" t="s">
        <v>58</v>
      </c>
      <c r="J62" s="8"/>
      <c r="K62" s="190" t="s">
        <v>150</v>
      </c>
      <c r="L62" s="187" t="s">
        <v>59</v>
      </c>
      <c r="M62" s="189"/>
      <c r="N62" s="188" t="s">
        <v>58</v>
      </c>
      <c r="O62" s="187" t="s">
        <v>59</v>
      </c>
      <c r="P62" s="186"/>
      <c r="Q62" s="186"/>
      <c r="R62" s="185"/>
      <c r="S62" s="184" t="s">
        <v>58</v>
      </c>
    </row>
    <row r="63" spans="1:19" ht="18" customHeight="1">
      <c r="A63" s="16"/>
      <c r="B63" s="328"/>
      <c r="C63" s="329"/>
      <c r="D63" s="14"/>
      <c r="E63" s="328"/>
      <c r="F63" s="330"/>
      <c r="G63" s="330"/>
      <c r="H63" s="329"/>
      <c r="I63" s="14"/>
      <c r="J63" s="8"/>
      <c r="K63" s="15">
        <v>51</v>
      </c>
      <c r="L63" s="328" t="s">
        <v>183</v>
      </c>
      <c r="M63" s="329"/>
      <c r="N63" s="14">
        <v>2707</v>
      </c>
      <c r="O63" s="328" t="s">
        <v>182</v>
      </c>
      <c r="P63" s="330"/>
      <c r="Q63" s="330"/>
      <c r="R63" s="329"/>
      <c r="S63" s="13">
        <v>10871</v>
      </c>
    </row>
    <row r="64" spans="1:19" ht="18" customHeight="1">
      <c r="A64" s="16"/>
      <c r="B64" s="328"/>
      <c r="C64" s="329"/>
      <c r="D64" s="14"/>
      <c r="E64" s="328"/>
      <c r="F64" s="330"/>
      <c r="G64" s="330"/>
      <c r="H64" s="329"/>
      <c r="I64" s="14"/>
      <c r="J64" s="8"/>
      <c r="K64" s="15"/>
      <c r="L64" s="328"/>
      <c r="M64" s="329"/>
      <c r="N64" s="14"/>
      <c r="O64" s="328"/>
      <c r="P64" s="330"/>
      <c r="Q64" s="330"/>
      <c r="R64" s="329"/>
      <c r="S64" s="13"/>
    </row>
    <row r="65" spans="1:19" ht="11.25" customHeight="1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0"/>
    </row>
    <row r="66" spans="1:19" ht="3.75" customHeight="1">
      <c r="A66" s="9"/>
      <c r="B66" s="8"/>
      <c r="C66" s="8"/>
      <c r="D66" s="8"/>
      <c r="E66" s="8"/>
      <c r="F66" s="8"/>
      <c r="G66" s="8"/>
      <c r="H66" s="8"/>
      <c r="I66" s="8"/>
      <c r="J66" s="8"/>
      <c r="K66" s="9"/>
      <c r="L66" s="8"/>
      <c r="M66" s="8"/>
      <c r="N66" s="8"/>
      <c r="O66" s="8"/>
      <c r="P66" s="8"/>
      <c r="Q66" s="8"/>
      <c r="R66" s="8"/>
      <c r="S66" s="8"/>
    </row>
    <row r="67" spans="1:19" ht="19.5" customHeight="1">
      <c r="A67" s="481" t="s">
        <v>57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82"/>
    </row>
    <row r="68" spans="1:19" ht="90" customHeight="1">
      <c r="A68" s="483"/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5"/>
    </row>
    <row r="69" ht="4.5" customHeight="1"/>
    <row r="70" spans="1:19" ht="15" customHeight="1">
      <c r="A70" s="408" t="s">
        <v>56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30"/>
    </row>
    <row r="71" spans="1:19" ht="90" customHeight="1">
      <c r="A71" s="475"/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7"/>
    </row>
    <row r="72" spans="1:8" ht="30" customHeight="1">
      <c r="A72" s="437" t="s">
        <v>55</v>
      </c>
      <c r="B72" s="437"/>
      <c r="C72" s="438"/>
      <c r="D72" s="438"/>
      <c r="E72" s="438"/>
      <c r="F72" s="438"/>
      <c r="G72" s="438"/>
      <c r="H72" s="438"/>
    </row>
    <row r="73" spans="1:8" ht="30" customHeight="1">
      <c r="A73" s="180"/>
      <c r="B73" s="180"/>
      <c r="C73" s="183"/>
      <c r="D73" s="183"/>
      <c r="E73" s="183"/>
      <c r="F73" s="183"/>
      <c r="G73" s="183"/>
      <c r="H73" s="183"/>
    </row>
    <row r="74" spans="1:8" ht="11.25" customHeight="1" hidden="1">
      <c r="A74" s="180"/>
      <c r="B74" s="180"/>
      <c r="C74" s="183"/>
      <c r="D74" s="183"/>
      <c r="E74" s="183"/>
      <c r="F74" s="183"/>
      <c r="G74" s="183"/>
      <c r="H74" s="183"/>
    </row>
    <row r="75" spans="11:16" ht="12.75" hidden="1">
      <c r="K75" s="97" t="s">
        <v>29</v>
      </c>
      <c r="L75" s="99" t="s">
        <v>149</v>
      </c>
      <c r="M75" s="100"/>
      <c r="N75" s="100"/>
      <c r="O75" s="99" t="s">
        <v>21</v>
      </c>
      <c r="P75" s="98"/>
    </row>
    <row r="76" spans="11:16" ht="12.75" hidden="1">
      <c r="K76" s="97" t="s">
        <v>52</v>
      </c>
      <c r="L76" s="99" t="s">
        <v>147</v>
      </c>
      <c r="M76" s="100"/>
      <c r="N76" s="100"/>
      <c r="O76" s="99" t="s">
        <v>140</v>
      </c>
      <c r="P76" s="98"/>
    </row>
    <row r="77" spans="11:16" ht="12.75" hidden="1">
      <c r="K77" s="97" t="s">
        <v>49</v>
      </c>
      <c r="L77" s="99" t="s">
        <v>145</v>
      </c>
      <c r="M77" s="100"/>
      <c r="N77" s="100"/>
      <c r="O77" s="99" t="s">
        <v>135</v>
      </c>
      <c r="P77" s="98"/>
    </row>
    <row r="78" spans="11:16" ht="12.75" hidden="1">
      <c r="K78" s="97" t="s">
        <v>46</v>
      </c>
      <c r="L78" s="99" t="s">
        <v>143</v>
      </c>
      <c r="M78" s="100"/>
      <c r="N78" s="100"/>
      <c r="O78" s="99" t="s">
        <v>15</v>
      </c>
      <c r="P78" s="98"/>
    </row>
    <row r="79" spans="11:16" ht="12.75" hidden="1">
      <c r="K79" s="97" t="s">
        <v>43</v>
      </c>
      <c r="L79" s="99" t="s">
        <v>141</v>
      </c>
      <c r="M79" s="100"/>
      <c r="N79" s="100"/>
      <c r="O79" s="99" t="s">
        <v>132</v>
      </c>
      <c r="P79" s="98"/>
    </row>
    <row r="80" spans="11:16" ht="12.75" hidden="1">
      <c r="K80" s="97" t="s">
        <v>40</v>
      </c>
      <c r="L80" s="99" t="s">
        <v>139</v>
      </c>
      <c r="M80" s="100"/>
      <c r="N80" s="100"/>
      <c r="O80" s="99" t="s">
        <v>50</v>
      </c>
      <c r="P80" s="98"/>
    </row>
    <row r="81" spans="11:16" ht="12.75" hidden="1">
      <c r="K81" s="97" t="s">
        <v>37</v>
      </c>
      <c r="L81" s="99" t="s">
        <v>138</v>
      </c>
      <c r="M81" s="100"/>
      <c r="N81" s="100"/>
      <c r="O81" s="99" t="s">
        <v>127</v>
      </c>
      <c r="P81" s="98"/>
    </row>
    <row r="82" spans="11:16" ht="12.75" hidden="1">
      <c r="K82" s="97" t="s">
        <v>35</v>
      </c>
      <c r="L82" s="99" t="s">
        <v>136</v>
      </c>
      <c r="M82" s="100"/>
      <c r="N82" s="100"/>
      <c r="O82" s="99" t="s">
        <v>47</v>
      </c>
      <c r="P82" s="98"/>
    </row>
    <row r="83" spans="11:16" ht="12.75" hidden="1">
      <c r="K83" s="97" t="s">
        <v>32</v>
      </c>
      <c r="L83" s="99" t="s">
        <v>134</v>
      </c>
      <c r="M83" s="100"/>
      <c r="N83" s="100"/>
      <c r="O83" s="99" t="s">
        <v>123</v>
      </c>
      <c r="P83" s="98"/>
    </row>
    <row r="84" spans="11:16" ht="12.75" hidden="1">
      <c r="K84" s="97" t="s">
        <v>20</v>
      </c>
      <c r="L84" s="99" t="s">
        <v>133</v>
      </c>
      <c r="M84" s="100"/>
      <c r="N84" s="100"/>
      <c r="O84" s="99" t="s">
        <v>12</v>
      </c>
      <c r="P84" s="98"/>
    </row>
    <row r="85" spans="11:16" ht="12.75" hidden="1">
      <c r="K85" s="97" t="s">
        <v>26</v>
      </c>
      <c r="L85" s="99" t="s">
        <v>131</v>
      </c>
      <c r="M85" s="100"/>
      <c r="N85" s="100"/>
      <c r="O85" s="99" t="s">
        <v>122</v>
      </c>
      <c r="P85" s="98"/>
    </row>
    <row r="86" spans="11:16" ht="12.75" hidden="1">
      <c r="K86" s="97" t="s">
        <v>23</v>
      </c>
      <c r="L86" s="99" t="s">
        <v>130</v>
      </c>
      <c r="M86" s="100"/>
      <c r="N86" s="100"/>
      <c r="O86" s="99" t="s">
        <v>44</v>
      </c>
      <c r="P86" s="98"/>
    </row>
    <row r="87" spans="11:16" ht="12.75" hidden="1">
      <c r="K87" s="97"/>
      <c r="L87" s="99" t="s">
        <v>128</v>
      </c>
      <c r="M87" s="100"/>
      <c r="N87" s="100"/>
      <c r="O87" s="99"/>
      <c r="P87" s="98"/>
    </row>
    <row r="88" spans="11:16" ht="12.75" hidden="1">
      <c r="K88" s="97" t="s">
        <v>129</v>
      </c>
      <c r="L88" s="99" t="s">
        <v>126</v>
      </c>
      <c r="M88" s="100"/>
      <c r="N88" s="100"/>
      <c r="O88" s="99"/>
      <c r="P88" s="98"/>
    </row>
    <row r="89" spans="11:16" ht="12.75" hidden="1">
      <c r="K89" s="97" t="s">
        <v>17</v>
      </c>
      <c r="L89" s="99"/>
      <c r="M89" s="100"/>
      <c r="N89" s="100"/>
      <c r="O89" s="99"/>
      <c r="P89" s="98"/>
    </row>
    <row r="90" spans="11:16" ht="12.75" hidden="1">
      <c r="K90" s="97" t="s">
        <v>14</v>
      </c>
      <c r="L90" s="99"/>
      <c r="M90" s="100"/>
      <c r="N90" s="100"/>
      <c r="O90" s="99"/>
      <c r="P90" s="98"/>
    </row>
    <row r="91" spans="11:16" ht="12.75" hidden="1">
      <c r="K91" s="97" t="s">
        <v>11</v>
      </c>
      <c r="L91" s="96"/>
      <c r="M91" s="96"/>
      <c r="N91" s="96"/>
      <c r="O91" s="99"/>
      <c r="P91" s="98"/>
    </row>
    <row r="92" spans="11:16" ht="12.75" hidden="1">
      <c r="K92" s="97" t="s">
        <v>8</v>
      </c>
      <c r="L92" s="96"/>
      <c r="M92" s="96"/>
      <c r="N92" s="96"/>
      <c r="O92" s="99"/>
      <c r="P92" s="98"/>
    </row>
    <row r="93" spans="11:16" ht="12.75" hidden="1">
      <c r="K93" s="97" t="s">
        <v>7</v>
      </c>
      <c r="L93" s="96"/>
      <c r="M93" s="96"/>
      <c r="N93" s="96"/>
      <c r="O93" s="99"/>
      <c r="P93" s="98"/>
    </row>
    <row r="94" spans="11:16" ht="12.75" hidden="1">
      <c r="K94" s="97" t="s">
        <v>6</v>
      </c>
      <c r="L94" s="96"/>
      <c r="M94" s="96"/>
      <c r="N94" s="96"/>
      <c r="O94" s="99"/>
      <c r="P94" s="98"/>
    </row>
    <row r="95" spans="11:16" ht="12.75" hidden="1">
      <c r="K95" s="97" t="s">
        <v>5</v>
      </c>
      <c r="L95" s="96"/>
      <c r="M95" s="96"/>
      <c r="N95" s="96"/>
      <c r="O95" s="99"/>
      <c r="P95" s="98"/>
    </row>
    <row r="96" spans="11:16" ht="12.75" hidden="1">
      <c r="K96" s="97" t="s">
        <v>4</v>
      </c>
      <c r="L96" s="96"/>
      <c r="M96" s="96"/>
      <c r="N96" s="96"/>
      <c r="O96" s="99"/>
      <c r="P96" s="98"/>
    </row>
    <row r="97" spans="11:16" ht="12.75" hidden="1">
      <c r="K97" s="97" t="s">
        <v>3</v>
      </c>
      <c r="L97" s="96"/>
      <c r="M97" s="96"/>
      <c r="N97" s="96"/>
      <c r="O97" s="96"/>
      <c r="P97" s="96"/>
    </row>
    <row r="98" spans="11:16" ht="12.75" hidden="1">
      <c r="K98" s="97" t="s">
        <v>2</v>
      </c>
      <c r="L98" s="96"/>
      <c r="M98" s="96"/>
      <c r="N98" s="96"/>
      <c r="O98" s="96"/>
      <c r="P98" s="96"/>
    </row>
    <row r="99" spans="11:16" ht="12.75" hidden="1">
      <c r="K99" s="97" t="s">
        <v>1</v>
      </c>
      <c r="L99" s="96"/>
      <c r="M99" s="96"/>
      <c r="N99" s="96"/>
      <c r="O99" s="96"/>
      <c r="P99" s="96"/>
    </row>
    <row r="100" ht="12.75" hidden="1">
      <c r="K100" s="97" t="s">
        <v>0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M5:M6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K16:L17"/>
    <mergeCell ref="K19:L19"/>
    <mergeCell ref="I23:I25"/>
    <mergeCell ref="N5:Q5"/>
    <mergeCell ref="K13:L13"/>
    <mergeCell ref="K14:L15"/>
    <mergeCell ref="K5:L5"/>
    <mergeCell ref="K6:L6"/>
    <mergeCell ref="K8:L9"/>
    <mergeCell ref="K10:L11"/>
    <mergeCell ref="K22:L23"/>
    <mergeCell ref="S41:S43"/>
    <mergeCell ref="S29:S31"/>
    <mergeCell ref="K38:L39"/>
    <mergeCell ref="K43:L43"/>
    <mergeCell ref="K40:L41"/>
    <mergeCell ref="S23:S25"/>
    <mergeCell ref="K28:L29"/>
    <mergeCell ref="L1:N1"/>
    <mergeCell ref="O1:P1"/>
    <mergeCell ref="Q1:S1"/>
    <mergeCell ref="B3:I3"/>
    <mergeCell ref="B1:C2"/>
    <mergeCell ref="D1:I1"/>
    <mergeCell ref="L3:S3"/>
    <mergeCell ref="C5:C6"/>
    <mergeCell ref="A6:B6"/>
    <mergeCell ref="A10:B11"/>
    <mergeCell ref="A5:B5"/>
    <mergeCell ref="A8:B9"/>
    <mergeCell ref="I11:I13"/>
    <mergeCell ref="A13:B13"/>
    <mergeCell ref="D5:G5"/>
    <mergeCell ref="I29:I31"/>
    <mergeCell ref="I41:I43"/>
    <mergeCell ref="A43:B43"/>
    <mergeCell ref="A40:B41"/>
    <mergeCell ref="A38:B39"/>
    <mergeCell ref="A37:B37"/>
    <mergeCell ref="A31:B31"/>
    <mergeCell ref="I38:I39"/>
    <mergeCell ref="L64:M64"/>
    <mergeCell ref="O64:R64"/>
    <mergeCell ref="P49:S49"/>
    <mergeCell ref="B63:C63"/>
    <mergeCell ref="E63:H63"/>
    <mergeCell ref="L63:M63"/>
    <mergeCell ref="O63:R63"/>
    <mergeCell ref="J53:K53"/>
    <mergeCell ref="A20:B21"/>
    <mergeCell ref="B64:C64"/>
    <mergeCell ref="A14:B15"/>
    <mergeCell ref="A16:B17"/>
    <mergeCell ref="C48:E48"/>
    <mergeCell ref="A34:B35"/>
    <mergeCell ref="A32:B33"/>
    <mergeCell ref="E64:H64"/>
    <mergeCell ref="G47:H47"/>
    <mergeCell ref="C47:E47"/>
    <mergeCell ref="I14:I15"/>
    <mergeCell ref="I20:I21"/>
    <mergeCell ref="I26:I27"/>
    <mergeCell ref="I32:I33"/>
    <mergeCell ref="A19:B19"/>
    <mergeCell ref="A25:B25"/>
    <mergeCell ref="I17:I19"/>
    <mergeCell ref="A22:B23"/>
    <mergeCell ref="A28:B29"/>
    <mergeCell ref="A26:B27"/>
  </mergeCells>
  <conditionalFormatting sqref="A8:B9">
    <cfRule type="containsErrors" priority="24" dxfId="120" stopIfTrue="1">
      <formula>ISERROR(A8)</formula>
    </cfRule>
  </conditionalFormatting>
  <conditionalFormatting sqref="A10:B11">
    <cfRule type="containsErrors" priority="23" dxfId="120" stopIfTrue="1">
      <formula>ISERROR(A10)</formula>
    </cfRule>
  </conditionalFormatting>
  <conditionalFormatting sqref="A14:B15">
    <cfRule type="containsErrors" priority="22" dxfId="120" stopIfTrue="1">
      <formula>ISERROR(A14)</formula>
    </cfRule>
  </conditionalFormatting>
  <conditionalFormatting sqref="A16:B17">
    <cfRule type="containsErrors" priority="21" dxfId="120" stopIfTrue="1">
      <formula>ISERROR(A16)</formula>
    </cfRule>
  </conditionalFormatting>
  <conditionalFormatting sqref="A20:B21">
    <cfRule type="containsErrors" priority="20" dxfId="120" stopIfTrue="1">
      <formula>ISERROR(A20)</formula>
    </cfRule>
  </conditionalFormatting>
  <conditionalFormatting sqref="A22:B23">
    <cfRule type="containsErrors" priority="19" dxfId="120" stopIfTrue="1">
      <formula>ISERROR(A22)</formula>
    </cfRule>
  </conditionalFormatting>
  <conditionalFormatting sqref="A26:B27">
    <cfRule type="containsErrors" priority="18" dxfId="120" stopIfTrue="1">
      <formula>ISERROR(A26)</formula>
    </cfRule>
  </conditionalFormatting>
  <conditionalFormatting sqref="A28:B29">
    <cfRule type="containsErrors" priority="17" dxfId="120" stopIfTrue="1">
      <formula>ISERROR(A28)</formula>
    </cfRule>
  </conditionalFormatting>
  <conditionalFormatting sqref="A32:B33">
    <cfRule type="containsErrors" priority="16" dxfId="120" stopIfTrue="1">
      <formula>ISERROR(A32)</formula>
    </cfRule>
  </conditionalFormatting>
  <conditionalFormatting sqref="A34:B35">
    <cfRule type="containsErrors" priority="15" dxfId="120" stopIfTrue="1">
      <formula>ISERROR(A34)</formula>
    </cfRule>
  </conditionalFormatting>
  <conditionalFormatting sqref="A38:B39">
    <cfRule type="containsErrors" priority="14" dxfId="120" stopIfTrue="1">
      <formula>ISERROR(A38)</formula>
    </cfRule>
  </conditionalFormatting>
  <conditionalFormatting sqref="A40:B41">
    <cfRule type="containsErrors" priority="13" dxfId="120" stopIfTrue="1">
      <formula>ISERROR(A40)</formula>
    </cfRule>
  </conditionalFormatting>
  <conditionalFormatting sqref="K8:L9">
    <cfRule type="containsErrors" priority="12" dxfId="120" stopIfTrue="1">
      <formula>ISERROR(K8)</formula>
    </cfRule>
  </conditionalFormatting>
  <conditionalFormatting sqref="K10:L11">
    <cfRule type="containsErrors" priority="11" dxfId="120" stopIfTrue="1">
      <formula>ISERROR(K10)</formula>
    </cfRule>
  </conditionalFormatting>
  <conditionalFormatting sqref="K14:L15">
    <cfRule type="containsErrors" priority="10" dxfId="120" stopIfTrue="1">
      <formula>ISERROR(K14)</formula>
    </cfRule>
  </conditionalFormatting>
  <conditionalFormatting sqref="K16:L17">
    <cfRule type="containsErrors" priority="9" dxfId="120" stopIfTrue="1">
      <formula>ISERROR(K16)</formula>
    </cfRule>
  </conditionalFormatting>
  <conditionalFormatting sqref="K20:L21">
    <cfRule type="containsErrors" priority="8" dxfId="120" stopIfTrue="1">
      <formula>ISERROR(K20)</formula>
    </cfRule>
  </conditionalFormatting>
  <conditionalFormatting sqref="K22:L23">
    <cfRule type="containsErrors" priority="7" dxfId="120" stopIfTrue="1">
      <formula>ISERROR(K22)</formula>
    </cfRule>
  </conditionalFormatting>
  <conditionalFormatting sqref="K26:L27">
    <cfRule type="containsErrors" priority="6" dxfId="120" stopIfTrue="1">
      <formula>ISERROR(K26)</formula>
    </cfRule>
  </conditionalFormatting>
  <conditionalFormatting sqref="K28:L29">
    <cfRule type="containsErrors" priority="5" dxfId="120" stopIfTrue="1">
      <formula>ISERROR(K28)</formula>
    </cfRule>
  </conditionalFormatting>
  <conditionalFormatting sqref="K32:L33">
    <cfRule type="containsErrors" priority="4" dxfId="120" stopIfTrue="1">
      <formula>ISERROR(K32)</formula>
    </cfRule>
  </conditionalFormatting>
  <conditionalFormatting sqref="K34:L35">
    <cfRule type="containsErrors" priority="3" dxfId="120" stopIfTrue="1">
      <formula>ISERROR(K34)</formula>
    </cfRule>
  </conditionalFormatting>
  <conditionalFormatting sqref="K38:L39">
    <cfRule type="containsErrors" priority="2" dxfId="120" stopIfTrue="1">
      <formula>ISERROR(K38)</formula>
    </cfRule>
  </conditionalFormatting>
  <conditionalFormatting sqref="K40:L41">
    <cfRule type="containsErrors" priority="1" dxfId="120" stopIfTrue="1">
      <formula>ISERROR(K40)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2015-10-23T04:20:28Z</dcterms:created>
  <dcterms:modified xsi:type="dcterms:W3CDTF">2015-10-23T04:37:57Z</dcterms:modified>
  <cp:category/>
  <cp:version/>
  <cp:contentType/>
  <cp:contentStatus/>
</cp:coreProperties>
</file>