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0" windowHeight="11325" tabRatio="889" activeTab="0"/>
  </bookViews>
  <sheets>
    <sheet name="KonstruktivaE-U.skladyB" sheetId="1" r:id="rId1"/>
    <sheet name="SlaviaC-ŽižkovC" sheetId="2" r:id="rId2"/>
    <sheet name="RudnáB-Radlice" sheetId="3" r:id="rId3"/>
    <sheet name="VršoviceB-KobylisyC" sheetId="4" r:id="rId4"/>
    <sheet name="Rapid-RudnáC" sheetId="5" r:id="rId5"/>
    <sheet name="V.Popovice-PragaB" sheetId="6" r:id="rId6"/>
    <sheet name="KobylisyB-KonstruktivaD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G57A1" localSheetId="0">#REF!</definedName>
    <definedName name="G57A1" localSheetId="1">#REF!</definedName>
    <definedName name="G57A1" localSheetId="5">#REF!</definedName>
    <definedName name="G57A1" localSheetId="3">#REF!</definedName>
    <definedName name="G57A1">#REF!</definedName>
    <definedName name="_xlnm.Print_Area" localSheetId="6">'KobylisyB-KonstruktivaD'!$A$1:$S$72</definedName>
    <definedName name="_xlnm.Print_Area" localSheetId="0">'KonstruktivaE-U.skladyB'!$A$1:$S$72</definedName>
    <definedName name="_xlnm.Print_Area" localSheetId="4">'Rapid-RudnáC'!$A$1:$S$66</definedName>
    <definedName name="_xlnm.Print_Area" localSheetId="2">'RudnáB-Radlice'!$A$1:$S$66</definedName>
    <definedName name="_xlnm.Print_Area" localSheetId="1">'SlaviaC-ŽižkovC'!$A$1:$S$72</definedName>
    <definedName name="_xlnm.Print_Area" localSheetId="5">'V.Popovice-PragaB'!$A$1:$S$72</definedName>
    <definedName name="_xlnm.Print_Area" localSheetId="3">'VršoviceB-KobylisyC'!$A$1:$S$72</definedName>
    <definedName name="výmaz" localSheetId="0">'KonstruktivaE-U.skladyB'!$D$8:$F$11,'KonstruktivaE-U.skladyB'!$D$14:$F$17,'KonstruktivaE-U.skladyB'!$D$20:$F$23,'KonstruktivaE-U.skladyB'!$D$26:$F$29,'KonstruktivaE-U.skladyB'!$D$32:$F$35,'KonstruktivaE-U.skladyB'!$D$38:$F$41,'KonstruktivaE-U.skladyB'!$N$8:$P$11,'KonstruktivaE-U.skladyB'!$N$14:$P$17,'KonstruktivaE-U.skladyB'!$N$20:$P$23,'KonstruktivaE-U.skladyB'!$N$26:$P$29,'KonstruktivaE-U.skladyB'!$N$32:$P$35,'KonstruktivaE-U.skladyB'!$N$38:$P$41,'KonstruktivaE-U.skladyB'!$A$8:$B$43,'KonstruktivaE-U.skladyB'!$K$8:$L$43</definedName>
    <definedName name="výmaz" localSheetId="4">'Rapid-RudnáC'!$D$8:$F$11,'Rapid-RudnáC'!$D$13:$F$16,'Rapid-RudnáC'!$D$18:$F$21,'Rapid-RudnáC'!$D$23:$F$26,'Rapid-RudnáC'!$D$28:$F$31,'Rapid-RudnáC'!$D$33:$F$36,'Rapid-RudnáC'!$N$8:$P$11,'Rapid-RudnáC'!$N$13:$P$16,'Rapid-RudnáC'!$N$18:$P$21,'Rapid-RudnáC'!$N$23:$P$26,'Rapid-RudnáC'!$N$28:$P$31,'Rapid-RudnáC'!$N$33:$P$36,'Rapid-RudnáC'!$A$8:$B$37,'Rapid-RudnáC'!$K$8:$L$37</definedName>
    <definedName name="výmaz" localSheetId="1">'SlaviaC-ŽižkovC'!$D$8:$F$11,'SlaviaC-ŽižkovC'!$D$14:$F$17,'SlaviaC-ŽižkovC'!$D$20:$F$23,'SlaviaC-ŽižkovC'!$D$26:$F$29,'SlaviaC-ŽižkovC'!$D$32:$F$35,'SlaviaC-ŽižkovC'!$D$38:$F$41,'SlaviaC-ŽižkovC'!$N$8:$P$11,'SlaviaC-ŽižkovC'!$N$14:$P$17,'SlaviaC-ŽižkovC'!$N$20:$P$23,'SlaviaC-ŽižkovC'!$N$26:$P$29,'SlaviaC-ŽižkovC'!$N$32:$P$35,'SlaviaC-ŽižkovC'!$N$38:$P$41,'SlaviaC-ŽižkovC'!$A$8:$B$43,'SlaviaC-ŽižkovC'!$K$8:$L$43</definedName>
    <definedName name="výmaz" localSheetId="5">'V.Popovice-PragaB'!$D$8:$F$11,'V.Popovice-PragaB'!$D$14:$F$17,'V.Popovice-PragaB'!$D$20:$F$23,'V.Popovice-PragaB'!$D$26:$F$29,'V.Popovice-PragaB'!$D$32:$F$35,'V.Popovice-PragaB'!$D$38:$F$41,'V.Popovice-PragaB'!$N$8:$P$11,'V.Popovice-PragaB'!$N$14:$P$17,'V.Popovice-PragaB'!$N$20:$P$23,'V.Popovice-PragaB'!$N$26:$P$29,'V.Popovice-PragaB'!$N$32:$P$35,'V.Popovice-PragaB'!$N$38:$P$41,'V.Popovice-PragaB'!$A$8:$B$43,'V.Popovice-PragaB'!$K$8:$L$43</definedName>
    <definedName name="výmaz" localSheetId="3">'VršoviceB-KobylisyC'!$D$8:$F$11,'VršoviceB-KobylisyC'!$D$14:$F$17,'VršoviceB-KobylisyC'!$D$20:$F$23,'VršoviceB-KobylisyC'!$D$26:$F$29,'VršoviceB-KobylisyC'!$D$32:$F$35,'VršoviceB-KobylisyC'!$D$38:$F$41,'VršoviceB-KobylisyC'!$N$8:$P$11,'VršoviceB-KobylisyC'!$N$14:$P$17,'VršoviceB-KobylisyC'!$N$20:$P$23,'VršoviceB-KobylisyC'!$N$26:$P$29,'VršoviceB-KobylisyC'!$N$32:$P$35,'VršoviceB-KobylisyC'!$N$38:$P$41,'VršoviceB-KobylisyC'!$A$8:$B$43,'VršoviceB-KobylisyC'!$K$8:$L$43</definedName>
    <definedName name="výmaz">'KobylisyB-KonstruktivaD'!$D$8:$F$11,'KobylisyB-KonstruktivaD'!$D$14:$F$17,'KobylisyB-KonstruktivaD'!$D$20:$F$23,'KobylisyB-KonstruktivaD'!$D$26:$F$29,'KobylisyB-KonstruktivaD'!$D$32:$F$35,'KobylisyB-KonstruktivaD'!$D$38:$F$41,'KobylisyB-KonstruktivaD'!$N$8:$P$11,'KobylisyB-KonstruktivaD'!$N$14:$P$17,'KobylisyB-KonstruktivaD'!$N$20:$P$23,'KobylisyB-KonstruktivaD'!$N$26:$P$29,'KobylisyB-KonstruktivaD'!$N$32:$P$35,'KobylisyB-KonstruktivaD'!$N$38:$P$41,'KobylisyB-KonstruktivaD'!$A$8:$B$43,'KobylisyB-KonstruktivaD'!$K$8:$L$43</definedName>
  </definedNames>
  <calcPr fullCalcOnLoad="1"/>
</workbook>
</file>

<file path=xl/comments1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3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3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3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7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3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<sst xmlns="http://schemas.openxmlformats.org/spreadsheetml/2006/main" count="1107" uniqueCount="215">
  <si>
    <t>Pražský kuželkářský svaz</t>
  </si>
  <si>
    <t>Zápis o utkání</t>
  </si>
  <si>
    <t>Kuželna</t>
  </si>
  <si>
    <t xml:space="preserve">Kobylisy   </t>
  </si>
  <si>
    <t>Datum  </t>
  </si>
  <si>
    <t>Domácí</t>
  </si>
  <si>
    <t>Sokol Kobylisy B</t>
  </si>
  <si>
    <t>Hosté</t>
  </si>
  <si>
    <t>KK Konstruktiva D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</si>
  <si>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</si>
  <si>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</si>
  <si>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</si>
  <si>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</si>
  <si>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</si>
  <si>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</si>
  <si>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</si>
  <si>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</si>
  <si>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</si>
  <si>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</si>
  <si>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č.r.</t>
  </si>
  <si>
    <t>Tomková</t>
  </si>
  <si>
    <t>Hana</t>
  </si>
  <si>
    <t>Korta</t>
  </si>
  <si>
    <t>Lukáš</t>
  </si>
  <si>
    <t>Celkový výkon družstva  </t>
  </si>
  <si>
    <t>Vedoucí družstva         Jméno:</t>
  </si>
  <si>
    <t>Krčma</t>
  </si>
  <si>
    <t>Bodový zisk</t>
  </si>
  <si>
    <t>Máca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</si>
  <si>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</si>
  <si>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</si>
  <si>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</si>
  <si>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</si>
  <si>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</si>
  <si>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</si>
  <si>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</si>
  <si>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</si>
  <si>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</si>
  <si>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</si>
  <si>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</si>
  <si>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</si>
  <si>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</si>
  <si>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</si>
  <si>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</si>
  <si>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</si>
  <si>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</si>
  <si>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</si>
  <si>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</si>
  <si>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</si>
  <si>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</si>
  <si>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</si>
  <si>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17:00</t>
  </si>
  <si>
    <t xml:space="preserve">Braník 1/2 </t>
  </si>
  <si>
    <t>17:15</t>
  </si>
  <si>
    <t>Sokol Kobylisy C</t>
  </si>
  <si>
    <t xml:space="preserve">Braník 1/4 </t>
  </si>
  <si>
    <t>Braník 3/4</t>
  </si>
  <si>
    <t>17:45</t>
  </si>
  <si>
    <t>KK Konstruktiva E</t>
  </si>
  <si>
    <t>Braník 3/6</t>
  </si>
  <si>
    <t>18:00</t>
  </si>
  <si>
    <t>TJ Radlice</t>
  </si>
  <si>
    <t xml:space="preserve">Braník 5/6 </t>
  </si>
  <si>
    <t>18:15</t>
  </si>
  <si>
    <t>SK Rapid A</t>
  </si>
  <si>
    <t>Eden 1/2</t>
  </si>
  <si>
    <t>18:30</t>
  </si>
  <si>
    <t>Sokol Rudná B</t>
  </si>
  <si>
    <t>Eden 1/4</t>
  </si>
  <si>
    <t>18:45</t>
  </si>
  <si>
    <t>Sokol Rudná C</t>
  </si>
  <si>
    <t xml:space="preserve">Eden 3/4 </t>
  </si>
  <si>
    <t>19:00</t>
  </si>
  <si>
    <t>KK Slavia C</t>
  </si>
  <si>
    <t>Hloubětín</t>
  </si>
  <si>
    <t>19:15</t>
  </si>
  <si>
    <t>TJ Praga B</t>
  </si>
  <si>
    <t xml:space="preserve">Karlov     </t>
  </si>
  <si>
    <t>19:30</t>
  </si>
  <si>
    <t>SK Uhel.sklady B</t>
  </si>
  <si>
    <t>19:45</t>
  </si>
  <si>
    <t>Slavoj V. Popovice A</t>
  </si>
  <si>
    <t xml:space="preserve">Meteor     </t>
  </si>
  <si>
    <t>21:00</t>
  </si>
  <si>
    <t>Sokol Vršovice B</t>
  </si>
  <si>
    <t xml:space="preserve">Rudná      </t>
  </si>
  <si>
    <t>21:15</t>
  </si>
  <si>
    <t>SK Žižkov C</t>
  </si>
  <si>
    <t xml:space="preserve">Union 1/2 </t>
  </si>
  <si>
    <t>21:30</t>
  </si>
  <si>
    <t>Union 1/4</t>
  </si>
  <si>
    <t>21:45</t>
  </si>
  <si>
    <t xml:space="preserve">Union 3/4  </t>
  </si>
  <si>
    <t>V.Popovice</t>
  </si>
  <si>
    <t>22:15</t>
  </si>
  <si>
    <t>Vršovice</t>
  </si>
  <si>
    <t>22:30</t>
  </si>
  <si>
    <t>Žižkov 1/4</t>
  </si>
  <si>
    <t>22:45</t>
  </si>
  <si>
    <t>Zvon</t>
  </si>
  <si>
    <t>23:00</t>
  </si>
  <si>
    <t>Žižkov 1/2</t>
  </si>
  <si>
    <t>23:15</t>
  </si>
  <si>
    <t>23:30</t>
  </si>
  <si>
    <t>23:45</t>
  </si>
  <si>
    <t>24:00</t>
  </si>
  <si>
    <t>SK Uhelné sklady B</t>
  </si>
  <si>
    <t>rozdíl</t>
  </si>
  <si>
    <t>Perman M.</t>
  </si>
  <si>
    <t>Tumpach R.</t>
  </si>
  <si>
    <t>vedoucí družstev</t>
  </si>
  <si>
    <t>Braník 1/4</t>
  </si>
  <si>
    <t>Zouhar</t>
  </si>
  <si>
    <t>Jiří</t>
  </si>
  <si>
    <t>Vávra - náhradník</t>
  </si>
  <si>
    <t>Nowak</t>
  </si>
  <si>
    <t>Ivo</t>
  </si>
  <si>
    <t>Jan</t>
  </si>
  <si>
    <t>Erben</t>
  </si>
  <si>
    <t>Karel</t>
  </si>
  <si>
    <t>Vilímovský</t>
  </si>
  <si>
    <t>Přibyl</t>
  </si>
  <si>
    <t>Bohuslav</t>
  </si>
  <si>
    <t>Havránek</t>
  </si>
  <si>
    <t>Jícha</t>
  </si>
  <si>
    <t>Jaroslav</t>
  </si>
  <si>
    <t>Václav</t>
  </si>
  <si>
    <t>Matyska</t>
  </si>
  <si>
    <t>Michal</t>
  </si>
  <si>
    <t>Polák Luboš</t>
  </si>
  <si>
    <t>Nowaková Anita</t>
  </si>
  <si>
    <t>Vávra Ivoš - náhradník - Vršovice C</t>
  </si>
  <si>
    <t>Kluganost</t>
  </si>
  <si>
    <t>Vít</t>
  </si>
  <si>
    <t>Švec</t>
  </si>
  <si>
    <t>Bedřich</t>
  </si>
  <si>
    <t>Jan Sigl</t>
  </si>
  <si>
    <t>Sýkora Jiří</t>
  </si>
  <si>
    <t>Jonák  N</t>
  </si>
  <si>
    <t>Škrbal   N</t>
  </si>
  <si>
    <t>Přemysl</t>
  </si>
  <si>
    <t>Vladislav</t>
  </si>
  <si>
    <t>Bernat</t>
  </si>
  <si>
    <t>Truksa   N</t>
  </si>
  <si>
    <t>Knap</t>
  </si>
  <si>
    <t>Špinka</t>
  </si>
  <si>
    <t>Petr</t>
  </si>
  <si>
    <t>Novák</t>
  </si>
  <si>
    <t>Opatovský</t>
  </si>
  <si>
    <t>Zdeněk</t>
  </si>
  <si>
    <t>Kněžek</t>
  </si>
  <si>
    <t>Brveník</t>
  </si>
  <si>
    <t>Vladimír</t>
  </si>
  <si>
    <t>Peter</t>
  </si>
  <si>
    <t>Váňa</t>
  </si>
  <si>
    <t>Filip</t>
  </si>
  <si>
    <t>Pavel</t>
  </si>
  <si>
    <t>Start náhradníků: Jonák Přemysl 16427 Slavia C ,   Škrbal Vladislav 23392 Žižkov C ,  Truksa Michal 22254</t>
  </si>
  <si>
    <t>Česká kuželkářská asociace</t>
  </si>
  <si>
    <t>Rudná</t>
  </si>
  <si>
    <t>Národní hodnocení (šestnáctibodové) - SŘ - Čl. 18</t>
  </si>
  <si>
    <t>TJ Sokol Rudná -  B</t>
  </si>
  <si>
    <t>TJ Radlice -  A</t>
  </si>
  <si>
    <t>Dílčí</t>
  </si>
  <si>
    <t>Mikešová</t>
  </si>
  <si>
    <t>×</t>
  </si>
  <si>
    <t>Turek</t>
  </si>
  <si>
    <t>Irena</t>
  </si>
  <si>
    <t>Mařánková</t>
  </si>
  <si>
    <t>Kamín</t>
  </si>
  <si>
    <t>Eva</t>
  </si>
  <si>
    <t>Panenková</t>
  </si>
  <si>
    <t>Kofroň</t>
  </si>
  <si>
    <t>Lucie</t>
  </si>
  <si>
    <t>Leoš</t>
  </si>
  <si>
    <t>Novotná</t>
  </si>
  <si>
    <t>Lehner</t>
  </si>
  <si>
    <t xml:space="preserve">Anna </t>
  </si>
  <si>
    <t>Radek</t>
  </si>
  <si>
    <t>Kohoutová</t>
  </si>
  <si>
    <t>Beneš</t>
  </si>
  <si>
    <t>Miluše</t>
  </si>
  <si>
    <t>st. Miloš</t>
  </si>
  <si>
    <t>Poláčková</t>
  </si>
  <si>
    <t>Marek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</si>
  <si>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</si>
  <si>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</si>
  <si>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</si>
  <si>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</si>
  <si>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</si>
  <si>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</si>
  <si>
    <t>18.1.2016</t>
  </si>
  <si>
    <t>SK Rapid Praha  A</t>
  </si>
  <si>
    <t>Sokol Rudná -  C</t>
  </si>
  <si>
    <t>PUDIL</t>
  </si>
  <si>
    <t>Kasal</t>
  </si>
  <si>
    <t>František</t>
  </si>
  <si>
    <t>POKORNÝ</t>
  </si>
  <si>
    <t>Koščová</t>
  </si>
  <si>
    <t xml:space="preserve">Josef </t>
  </si>
  <si>
    <t>Petra</t>
  </si>
  <si>
    <t>PODHOLA</t>
  </si>
  <si>
    <t>Lesák</t>
  </si>
  <si>
    <t>Martin</t>
  </si>
  <si>
    <t>Adam</t>
  </si>
  <si>
    <t>ROUBAL</t>
  </si>
  <si>
    <t>Machulka</t>
  </si>
  <si>
    <t xml:space="preserve">Vojtěch </t>
  </si>
  <si>
    <t>HAMPL</t>
  </si>
  <si>
    <t>Vítěslav</t>
  </si>
  <si>
    <t>VALTA</t>
  </si>
  <si>
    <t>Koščo</t>
  </si>
  <si>
    <t>Hofman</t>
  </si>
  <si>
    <t xml:space="preserve"> </t>
  </si>
  <si>
    <t>Od hodu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</si>
</sst>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0"/>
      <color indexed="55"/>
      <name val="Arial CE"/>
      <family val="2"/>
    </font>
    <font>
      <sz val="9"/>
      <name val="Tahoma"/>
      <family val="2"/>
    </font>
    <font>
      <b/>
      <sz val="8"/>
      <name val="Arial CE"/>
      <family val="2"/>
    </font>
    <font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double">
        <color indexed="55"/>
      </right>
      <top/>
      <bottom style="double">
        <color indexed="55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8"/>
      </top>
      <bottom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164" fontId="10" fillId="34" borderId="31" xfId="0" applyNumberFormat="1" applyFont="1" applyFill="1" applyBorder="1" applyAlignment="1" applyProtection="1">
      <alignment horizontal="left" vertical="center" indent="1"/>
      <protection hidden="1"/>
    </xf>
    <xf numFmtId="164" fontId="0" fillId="34" borderId="32" xfId="0" applyNumberFormat="1" applyFill="1" applyBorder="1" applyAlignment="1" applyProtection="1">
      <alignment horizontal="left" vertical="center" indent="1"/>
      <protection hidden="1"/>
    </xf>
    <xf numFmtId="0" fontId="4" fillId="35" borderId="33" xfId="0" applyFont="1" applyFill="1" applyBorder="1" applyAlignment="1" applyProtection="1">
      <alignment horizontal="center" vertical="center"/>
      <protection hidden="1" locked="0"/>
    </xf>
    <xf numFmtId="0" fontId="11" fillId="35" borderId="34" xfId="0" applyFont="1" applyFill="1" applyBorder="1" applyAlignment="1" applyProtection="1">
      <alignment horizontal="center" vertical="center"/>
      <protection hidden="1" locked="0"/>
    </xf>
    <xf numFmtId="0" fontId="11" fillId="35" borderId="35" xfId="0" applyFont="1" applyFill="1" applyBorder="1" applyAlignment="1" applyProtection="1">
      <alignment horizontal="center" vertical="center"/>
      <protection hidden="1" locked="0"/>
    </xf>
    <xf numFmtId="0" fontId="11" fillId="35" borderId="36" xfId="0" applyFont="1" applyFill="1" applyBorder="1" applyAlignment="1" applyProtection="1">
      <alignment horizontal="center" vertical="center"/>
      <protection hidden="1" locked="0"/>
    </xf>
    <xf numFmtId="0" fontId="11" fillId="35" borderId="37" xfId="0" applyFont="1" applyFill="1" applyBorder="1" applyAlignment="1" applyProtection="1">
      <alignment horizontal="center" vertical="center"/>
      <protection hidden="1" locked="0"/>
    </xf>
    <xf numFmtId="0" fontId="11" fillId="0" borderId="38" xfId="0" applyFont="1" applyBorder="1" applyAlignment="1" applyProtection="1">
      <alignment horizontal="center" vertical="center"/>
      <protection hidden="1"/>
    </xf>
    <xf numFmtId="0" fontId="6" fillId="33" borderId="39" xfId="0" applyFont="1" applyFill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33" borderId="42" xfId="0" applyFont="1" applyFill="1" applyBorder="1" applyAlignment="1" applyProtection="1">
      <alignment horizontal="center" vertical="center"/>
      <protection hidden="1" locked="0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6" fillId="0" borderId="44" xfId="0" applyFont="1" applyBorder="1" applyAlignment="1" applyProtection="1">
      <alignment horizontal="right" vertical="center"/>
      <protection hidden="1"/>
    </xf>
    <xf numFmtId="0" fontId="11" fillId="33" borderId="45" xfId="0" applyFont="1" applyFill="1" applyBorder="1" applyAlignment="1" applyProtection="1">
      <alignment horizontal="center" vertical="center"/>
      <protection hidden="1" locked="0"/>
    </xf>
    <xf numFmtId="0" fontId="11" fillId="33" borderId="46" xfId="0" applyFont="1" applyFill="1" applyBorder="1" applyAlignment="1" applyProtection="1">
      <alignment horizontal="center" vertical="center"/>
      <protection hidden="1" locked="0"/>
    </xf>
    <xf numFmtId="0" fontId="11" fillId="33" borderId="47" xfId="0" applyFont="1" applyFill="1" applyBorder="1" applyAlignment="1" applyProtection="1">
      <alignment horizontal="center" vertical="center"/>
      <protection hidden="1" locked="0"/>
    </xf>
    <xf numFmtId="0" fontId="11" fillId="33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ill="1" applyBorder="1" applyAlignment="1" applyProtection="1">
      <alignment vertical="center"/>
      <protection hidden="1"/>
    </xf>
    <xf numFmtId="0" fontId="9" fillId="35" borderId="5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9" fillId="33" borderId="48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4" fillId="0" borderId="25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 locked="0"/>
    </xf>
    <xf numFmtId="0" fontId="4" fillId="0" borderId="3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left" indent="1"/>
      <protection hidden="1" locked="0"/>
    </xf>
    <xf numFmtId="0" fontId="4" fillId="0" borderId="29" xfId="0" applyFont="1" applyBorder="1" applyAlignment="1" applyProtection="1">
      <alignment horizontal="left" indent="1"/>
      <protection hidden="1" locked="0"/>
    </xf>
    <xf numFmtId="0" fontId="2" fillId="0" borderId="30" xfId="0" applyFont="1" applyBorder="1" applyAlignment="1" applyProtection="1">
      <alignment horizontal="left" indent="1"/>
      <protection hidden="1" locked="0"/>
    </xf>
    <xf numFmtId="0" fontId="2" fillId="0" borderId="0" xfId="0" applyFont="1" applyBorder="1" applyAlignment="1" applyProtection="1">
      <alignment horizontal="left" indent="1"/>
      <protection hidden="1" locked="0"/>
    </xf>
    <xf numFmtId="0" fontId="4" fillId="0" borderId="51" xfId="0" applyFont="1" applyBorder="1" applyAlignment="1" applyProtection="1">
      <alignment horizontal="left" indent="1"/>
      <protection hidden="1" locked="0"/>
    </xf>
    <xf numFmtId="0" fontId="0" fillId="0" borderId="52" xfId="0" applyFont="1" applyBorder="1" applyAlignment="1" applyProtection="1">
      <alignment horizontal="left" indent="1"/>
      <protection hidden="1" locked="0"/>
    </xf>
    <xf numFmtId="0" fontId="4" fillId="0" borderId="53" xfId="0" applyFont="1" applyBorder="1" applyAlignment="1" applyProtection="1">
      <alignment horizontal="left" indent="1"/>
      <protection hidden="1" locked="0"/>
    </xf>
    <xf numFmtId="0" fontId="4" fillId="0" borderId="54" xfId="0" applyFont="1" applyBorder="1" applyAlignment="1" applyProtection="1">
      <alignment horizontal="left" indent="1"/>
      <protection hidden="1" locked="0"/>
    </xf>
    <xf numFmtId="0" fontId="4" fillId="0" borderId="55" xfId="0" applyFont="1" applyBorder="1" applyAlignment="1" applyProtection="1">
      <alignment horizontal="left" indent="1"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4" fillId="0" borderId="57" xfId="0" applyFont="1" applyBorder="1" applyAlignment="1" applyProtection="1">
      <alignment horizontal="center"/>
      <protection hidden="1" locked="0"/>
    </xf>
    <xf numFmtId="0" fontId="4" fillId="0" borderId="58" xfId="0" applyFon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/>
      <protection hidden="1" locked="0"/>
    </xf>
    <xf numFmtId="0" fontId="4" fillId="0" borderId="60" xfId="0" applyFont="1" applyBorder="1" applyAlignment="1" applyProtection="1">
      <alignment horizontal="center"/>
      <protection hidden="1" locked="0"/>
    </xf>
    <xf numFmtId="0" fontId="4" fillId="0" borderId="59" xfId="0" applyFont="1" applyBorder="1" applyAlignment="1" applyProtection="1">
      <alignment horizontal="left" indent="1"/>
      <protection hidden="1" locked="0"/>
    </xf>
    <xf numFmtId="0" fontId="4" fillId="0" borderId="59" xfId="0" applyFont="1" applyBorder="1" applyAlignment="1" applyProtection="1">
      <alignment horizontal="center"/>
      <protection hidden="1" locked="0"/>
    </xf>
    <xf numFmtId="0" fontId="4" fillId="0" borderId="61" xfId="0" applyFont="1" applyBorder="1" applyAlignment="1" applyProtection="1">
      <alignment horizontal="center"/>
      <protection hidden="1" locked="0"/>
    </xf>
    <xf numFmtId="0" fontId="4" fillId="0" borderId="62" xfId="0" applyFont="1" applyBorder="1" applyAlignment="1" applyProtection="1">
      <alignment horizontal="center"/>
      <protection hidden="1" locked="0"/>
    </xf>
    <xf numFmtId="165" fontId="4" fillId="0" borderId="63" xfId="0" applyNumberFormat="1" applyFont="1" applyBorder="1" applyAlignment="1" applyProtection="1">
      <alignment horizontal="center" vertical="center"/>
      <protection hidden="1"/>
    </xf>
    <xf numFmtId="164" fontId="12" fillId="0" borderId="64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165" fontId="4" fillId="0" borderId="64" xfId="0" applyNumberFormat="1" applyFont="1" applyBorder="1" applyAlignment="1" applyProtection="1">
      <alignment horizontal="center" vertical="center"/>
      <protection hidden="1"/>
    </xf>
    <xf numFmtId="164" fontId="12" fillId="0" borderId="65" xfId="0" applyNumberFormat="1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left" indent="1"/>
      <protection hidden="1" locked="0"/>
    </xf>
    <xf numFmtId="0" fontId="0" fillId="0" borderId="28" xfId="0" applyBorder="1" applyAlignment="1" applyProtection="1">
      <alignment horizontal="left" wrapText="1" indent="1"/>
      <protection hidden="1" locked="0"/>
    </xf>
    <xf numFmtId="0" fontId="0" fillId="0" borderId="43" xfId="0" applyBorder="1" applyAlignment="1" applyProtection="1">
      <alignment horizontal="left" wrapText="1" indent="1"/>
      <protection hidden="1" locked="0"/>
    </xf>
    <xf numFmtId="49" fontId="0" fillId="0" borderId="0" xfId="0" applyNumberFormat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44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49" fontId="0" fillId="0" borderId="0" xfId="0" applyNumberFormat="1" applyAlignment="1" applyProtection="1">
      <alignment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14" fillId="0" borderId="67" xfId="36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14" fillId="0" borderId="68" xfId="36" applyFont="1" applyFill="1" applyBorder="1" applyAlignment="1" applyProtection="1">
      <alignment horizontal="center" vertical="center"/>
      <protection/>
    </xf>
    <xf numFmtId="0" fontId="4" fillId="35" borderId="33" xfId="0" applyFont="1" applyFill="1" applyBorder="1" applyAlignment="1" applyProtection="1">
      <alignment horizontal="center" vertical="center"/>
      <protection hidden="1"/>
    </xf>
    <xf numFmtId="0" fontId="11" fillId="35" borderId="34" xfId="0" applyFont="1" applyFill="1" applyBorder="1" applyAlignment="1" applyProtection="1">
      <alignment horizontal="center" vertical="center"/>
      <protection hidden="1"/>
    </xf>
    <xf numFmtId="0" fontId="11" fillId="35" borderId="35" xfId="0" applyFont="1" applyFill="1" applyBorder="1" applyAlignment="1" applyProtection="1">
      <alignment horizontal="center" vertical="center"/>
      <protection hidden="1"/>
    </xf>
    <xf numFmtId="0" fontId="11" fillId="35" borderId="36" xfId="0" applyFont="1" applyFill="1" applyBorder="1" applyAlignment="1" applyProtection="1">
      <alignment horizontal="center" vertical="center"/>
      <protection hidden="1"/>
    </xf>
    <xf numFmtId="0" fontId="11" fillId="35" borderId="37" xfId="0" applyFont="1" applyFill="1" applyBorder="1" applyAlignment="1" applyProtection="1">
      <alignment horizontal="center" vertical="center"/>
      <protection hidden="1"/>
    </xf>
    <xf numFmtId="0" fontId="6" fillId="33" borderId="39" xfId="0" applyFont="1" applyFill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 locked="0"/>
    </xf>
    <xf numFmtId="0" fontId="0" fillId="0" borderId="41" xfId="0" applyFont="1" applyBorder="1" applyAlignment="1" applyProtection="1">
      <alignment horizontal="center" vertical="center"/>
      <protection hidden="1" locked="0"/>
    </xf>
    <xf numFmtId="0" fontId="0" fillId="33" borderId="42" xfId="0" applyFont="1" applyFill="1" applyBorder="1" applyAlignment="1" applyProtection="1">
      <alignment horizontal="center" vertical="center"/>
      <protection hidden="1"/>
    </xf>
    <xf numFmtId="0" fontId="11" fillId="33" borderId="45" xfId="0" applyFont="1" applyFill="1" applyBorder="1" applyAlignment="1" applyProtection="1">
      <alignment horizontal="center" vertical="center"/>
      <protection hidden="1"/>
    </xf>
    <xf numFmtId="0" fontId="11" fillId="33" borderId="46" xfId="0" applyFont="1" applyFill="1" applyBorder="1" applyAlignment="1" applyProtection="1">
      <alignment horizontal="center" vertical="center"/>
      <protection hidden="1"/>
    </xf>
    <xf numFmtId="0" fontId="11" fillId="33" borderId="47" xfId="0" applyFont="1" applyFill="1" applyBorder="1" applyAlignment="1" applyProtection="1">
      <alignment horizontal="center" vertical="center"/>
      <protection hidden="1"/>
    </xf>
    <xf numFmtId="0" fontId="11" fillId="33" borderId="48" xfId="0" applyFont="1" applyFill="1" applyBorder="1" applyAlignment="1" applyProtection="1">
      <alignment horizontal="center" vertical="center"/>
      <protection hidden="1"/>
    </xf>
    <xf numFmtId="0" fontId="9" fillId="35" borderId="50" xfId="0" applyFont="1" applyFill="1" applyBorder="1" applyAlignment="1" applyProtection="1">
      <alignment horizontal="center" vertical="center"/>
      <protection hidden="1"/>
    </xf>
    <xf numFmtId="0" fontId="9" fillId="33" borderId="48" xfId="0" applyFont="1" applyFill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center"/>
      <protection hidden="1"/>
    </xf>
    <xf numFmtId="0" fontId="4" fillId="0" borderId="62" xfId="0" applyFont="1" applyBorder="1" applyAlignment="1" applyProtection="1">
      <alignment horizontal="center"/>
      <protection hidden="1"/>
    </xf>
    <xf numFmtId="165" fontId="4" fillId="0" borderId="63" xfId="0" applyNumberFormat="1" applyFont="1" applyBorder="1" applyAlignment="1" applyProtection="1">
      <alignment horizontal="center" vertical="center"/>
      <protection hidden="1" locked="0"/>
    </xf>
    <xf numFmtId="164" fontId="12" fillId="0" borderId="64" xfId="0" applyNumberFormat="1" applyFont="1" applyBorder="1" applyAlignment="1" applyProtection="1">
      <alignment horizontal="center" vertical="center"/>
      <protection hidden="1" locked="0"/>
    </xf>
    <xf numFmtId="165" fontId="4" fillId="0" borderId="64" xfId="0" applyNumberFormat="1" applyFont="1" applyBorder="1" applyAlignment="1" applyProtection="1">
      <alignment horizontal="center" vertical="center"/>
      <protection hidden="1" locked="0"/>
    </xf>
    <xf numFmtId="164" fontId="12" fillId="0" borderId="65" xfId="0" applyNumberFormat="1" applyFon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 horizontal="left" wrapText="1" indent="1"/>
      <protection hidden="1"/>
    </xf>
    <xf numFmtId="0" fontId="0" fillId="0" borderId="43" xfId="0" applyBorder="1" applyAlignment="1" applyProtection="1">
      <alignment horizontal="left" wrapText="1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47" applyFont="1" applyAlignment="1" applyProtection="1">
      <alignment vertical="center"/>
      <protection hidden="1"/>
    </xf>
    <xf numFmtId="0" fontId="2" fillId="0" borderId="0" xfId="47" applyFont="1" applyAlignment="1" applyProtection="1">
      <alignment vertical="top" wrapText="1"/>
      <protection hidden="1"/>
    </xf>
    <xf numFmtId="0" fontId="0" fillId="0" borderId="0" xfId="47" applyProtection="1">
      <alignment/>
      <protection hidden="1"/>
    </xf>
    <xf numFmtId="0" fontId="4" fillId="0" borderId="0" xfId="47" applyFont="1" applyAlignment="1" applyProtection="1">
      <alignment horizontal="center"/>
      <protection hidden="1"/>
    </xf>
    <xf numFmtId="0" fontId="6" fillId="36" borderId="69" xfId="47" applyFont="1" applyFill="1" applyBorder="1" applyAlignment="1" applyProtection="1">
      <alignment horizontal="left" vertical="top" indent="1"/>
      <protection hidden="1"/>
    </xf>
    <xf numFmtId="0" fontId="4" fillId="0" borderId="70" xfId="47" applyFont="1" applyBorder="1" applyAlignment="1" applyProtection="1">
      <alignment horizontal="center" vertical="top"/>
      <protection hidden="1"/>
    </xf>
    <xf numFmtId="0" fontId="4" fillId="0" borderId="71" xfId="47" applyFont="1" applyBorder="1" applyAlignment="1" applyProtection="1">
      <alignment horizontal="center" vertical="top"/>
      <protection hidden="1"/>
    </xf>
    <xf numFmtId="0" fontId="4" fillId="0" borderId="72" xfId="47" applyFont="1" applyBorder="1" applyAlignment="1" applyProtection="1">
      <alignment horizontal="center" vertical="top"/>
      <protection hidden="1"/>
    </xf>
    <xf numFmtId="0" fontId="4" fillId="0" borderId="73" xfId="47" applyFont="1" applyBorder="1" applyAlignment="1" applyProtection="1">
      <alignment horizontal="center" vertical="top"/>
      <protection hidden="1"/>
    </xf>
    <xf numFmtId="0" fontId="4" fillId="0" borderId="74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4" fillId="0" borderId="75" xfId="47" applyFont="1" applyBorder="1" applyAlignment="1" applyProtection="1">
      <alignment horizontal="center" vertical="center"/>
      <protection hidden="1"/>
    </xf>
    <xf numFmtId="0" fontId="0" fillId="0" borderId="76" xfId="47" applyFont="1" applyBorder="1" applyAlignment="1" applyProtection="1">
      <alignment horizontal="center" vertical="center"/>
      <protection hidden="1" locked="0"/>
    </xf>
    <xf numFmtId="0" fontId="0" fillId="0" borderId="77" xfId="47" applyFont="1" applyBorder="1" applyAlignment="1" applyProtection="1">
      <alignment horizontal="center" vertical="center"/>
      <protection hidden="1" locked="0"/>
    </xf>
    <xf numFmtId="0" fontId="0" fillId="0" borderId="78" xfId="47" applyFont="1" applyBorder="1" applyAlignment="1" applyProtection="1">
      <alignment horizontal="center" vertical="center"/>
      <protection hidden="1"/>
    </xf>
    <xf numFmtId="0" fontId="8" fillId="0" borderId="75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center" vertical="center"/>
      <protection hidden="1"/>
    </xf>
    <xf numFmtId="0" fontId="4" fillId="0" borderId="79" xfId="47" applyFont="1" applyBorder="1" applyAlignment="1" applyProtection="1">
      <alignment horizontal="center" vertical="center"/>
      <protection hidden="1"/>
    </xf>
    <xf numFmtId="0" fontId="0" fillId="0" borderId="80" xfId="47" applyFont="1" applyBorder="1" applyAlignment="1" applyProtection="1">
      <alignment horizontal="center" vertical="center"/>
      <protection hidden="1" locked="0"/>
    </xf>
    <xf numFmtId="0" fontId="0" fillId="0" borderId="81" xfId="47" applyFont="1" applyBorder="1" applyAlignment="1" applyProtection="1">
      <alignment horizontal="center" vertical="center"/>
      <protection hidden="1" locked="0"/>
    </xf>
    <xf numFmtId="0" fontId="0" fillId="0" borderId="82" xfId="47" applyFont="1" applyBorder="1" applyAlignment="1" applyProtection="1">
      <alignment horizontal="center" vertical="center"/>
      <protection hidden="1"/>
    </xf>
    <xf numFmtId="0" fontId="8" fillId="0" borderId="79" xfId="47" applyFont="1" applyBorder="1" applyAlignment="1" applyProtection="1">
      <alignment horizontal="center" vertical="center"/>
      <protection hidden="1"/>
    </xf>
    <xf numFmtId="0" fontId="4" fillId="0" borderId="83" xfId="47" applyFont="1" applyBorder="1" applyAlignment="1" applyProtection="1">
      <alignment horizontal="center" vertical="center"/>
      <protection hidden="1"/>
    </xf>
    <xf numFmtId="0" fontId="0" fillId="0" borderId="84" xfId="47" applyFont="1" applyBorder="1" applyAlignment="1" applyProtection="1">
      <alignment horizontal="center" vertical="center"/>
      <protection hidden="1" locked="0"/>
    </xf>
    <xf numFmtId="0" fontId="0" fillId="0" borderId="85" xfId="47" applyFont="1" applyBorder="1" applyAlignment="1" applyProtection="1">
      <alignment horizontal="center" vertical="center"/>
      <protection hidden="1" locked="0"/>
    </xf>
    <xf numFmtId="0" fontId="0" fillId="0" borderId="86" xfId="47" applyFont="1" applyBorder="1" applyAlignment="1" applyProtection="1">
      <alignment horizontal="center" vertical="center"/>
      <protection hidden="1"/>
    </xf>
    <xf numFmtId="0" fontId="8" fillId="0" borderId="83" xfId="47" applyFont="1" applyBorder="1" applyAlignment="1" applyProtection="1">
      <alignment horizontal="center" vertical="center"/>
      <protection hidden="1"/>
    </xf>
    <xf numFmtId="0" fontId="9" fillId="0" borderId="87" xfId="47" applyFont="1" applyBorder="1" applyAlignment="1" applyProtection="1">
      <alignment horizontal="center" vertical="center"/>
      <protection hidden="1"/>
    </xf>
    <xf numFmtId="0" fontId="4" fillId="0" borderId="88" xfId="47" applyFont="1" applyBorder="1" applyAlignment="1" applyProtection="1">
      <alignment horizontal="center" vertical="center"/>
      <protection hidden="1"/>
    </xf>
    <xf numFmtId="0" fontId="11" fillId="0" borderId="89" xfId="47" applyFont="1" applyBorder="1" applyAlignment="1" applyProtection="1">
      <alignment horizontal="center" vertical="center"/>
      <protection hidden="1"/>
    </xf>
    <xf numFmtId="0" fontId="11" fillId="0" borderId="90" xfId="47" applyFont="1" applyBorder="1" applyAlignment="1" applyProtection="1">
      <alignment horizontal="center" vertical="center"/>
      <protection hidden="1"/>
    </xf>
    <xf numFmtId="0" fontId="11" fillId="0" borderId="91" xfId="47" applyFont="1" applyBorder="1" applyAlignment="1" applyProtection="1">
      <alignment horizontal="center" vertical="center"/>
      <protection hidden="1"/>
    </xf>
    <xf numFmtId="0" fontId="8" fillId="0" borderId="88" xfId="47" applyFont="1" applyBorder="1" applyAlignment="1" applyProtection="1">
      <alignment horizontal="center" vertical="center"/>
      <protection hidden="1"/>
    </xf>
    <xf numFmtId="0" fontId="0" fillId="0" borderId="69" xfId="47" applyBorder="1" applyAlignment="1" applyProtection="1">
      <alignment vertical="center"/>
      <protection hidden="1"/>
    </xf>
    <xf numFmtId="0" fontId="0" fillId="0" borderId="92" xfId="47" applyBorder="1" applyAlignment="1" applyProtection="1">
      <alignment vertical="center"/>
      <protection hidden="1"/>
    </xf>
    <xf numFmtId="0" fontId="6" fillId="0" borderId="93" xfId="47" applyFont="1" applyBorder="1" applyAlignment="1" applyProtection="1">
      <alignment horizontal="right" vertical="center"/>
      <protection hidden="1"/>
    </xf>
    <xf numFmtId="0" fontId="11" fillId="0" borderId="94" xfId="47" applyFont="1" applyBorder="1" applyAlignment="1" applyProtection="1">
      <alignment horizontal="center" vertical="center"/>
      <protection hidden="1"/>
    </xf>
    <xf numFmtId="0" fontId="11" fillId="0" borderId="95" xfId="47" applyFont="1" applyBorder="1" applyAlignment="1" applyProtection="1">
      <alignment horizontal="center" vertical="center"/>
      <protection hidden="1"/>
    </xf>
    <xf numFmtId="0" fontId="11" fillId="0" borderId="96" xfId="47" applyFont="1" applyBorder="1" applyAlignment="1" applyProtection="1">
      <alignment horizontal="center" vertical="center"/>
      <protection hidden="1"/>
    </xf>
    <xf numFmtId="0" fontId="17" fillId="37" borderId="87" xfId="47" applyFont="1" applyFill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horizontal="left" indent="1"/>
      <protection hidden="1"/>
    </xf>
    <xf numFmtId="0" fontId="4" fillId="0" borderId="0" xfId="47" applyFont="1" applyAlignment="1" applyProtection="1">
      <alignment horizontal="right" indent="1"/>
      <protection hidden="1"/>
    </xf>
    <xf numFmtId="0" fontId="7" fillId="36" borderId="87" xfId="47" applyFont="1" applyFill="1" applyBorder="1" applyAlignment="1" applyProtection="1">
      <alignment horizontal="center" vertical="center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0" fontId="6" fillId="0" borderId="97" xfId="47" applyFont="1" applyBorder="1" applyAlignment="1" applyProtection="1">
      <alignment horizontal="center" vertical="center"/>
      <protection hidden="1"/>
    </xf>
    <xf numFmtId="0" fontId="9" fillId="0" borderId="0" xfId="47" applyFont="1" applyProtection="1">
      <alignment/>
      <protection hidden="1"/>
    </xf>
    <xf numFmtId="0" fontId="4" fillId="0" borderId="0" xfId="47" applyFont="1" applyAlignment="1" applyProtection="1">
      <alignment horizontal="right"/>
      <protection hidden="1"/>
    </xf>
    <xf numFmtId="0" fontId="4" fillId="0" borderId="98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4" fillId="0" borderId="99" xfId="47" applyFont="1" applyBorder="1" applyAlignment="1" applyProtection="1">
      <alignment horizontal="left" indent="1"/>
      <protection hidden="1"/>
    </xf>
    <xf numFmtId="0" fontId="2" fillId="0" borderId="98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4" fillId="0" borderId="100" xfId="47" applyFont="1" applyBorder="1" applyAlignment="1" applyProtection="1">
      <alignment horizontal="left" indent="1"/>
      <protection hidden="1"/>
    </xf>
    <xf numFmtId="0" fontId="0" fillId="0" borderId="101" xfId="47" applyFont="1" applyBorder="1" applyAlignment="1" applyProtection="1">
      <alignment horizontal="left" indent="1"/>
      <protection hidden="1"/>
    </xf>
    <xf numFmtId="0" fontId="4" fillId="0" borderId="102" xfId="47" applyFont="1" applyBorder="1" applyAlignment="1" applyProtection="1">
      <alignment horizontal="left" indent="1"/>
      <protection hidden="1"/>
    </xf>
    <xf numFmtId="0" fontId="4" fillId="0" borderId="103" xfId="47" applyFont="1" applyBorder="1" applyAlignment="1" applyProtection="1">
      <alignment horizontal="left" indent="1"/>
      <protection hidden="1"/>
    </xf>
    <xf numFmtId="0" fontId="4" fillId="0" borderId="104" xfId="47" applyFont="1" applyBorder="1" applyAlignment="1" applyProtection="1">
      <alignment horizontal="left" indent="1"/>
      <protection hidden="1"/>
    </xf>
    <xf numFmtId="0" fontId="4" fillId="0" borderId="105" xfId="47" applyFont="1" applyBorder="1" applyAlignment="1" applyProtection="1">
      <alignment horizontal="left" indent="1"/>
      <protection hidden="1"/>
    </xf>
    <xf numFmtId="0" fontId="4" fillId="0" borderId="106" xfId="47" applyFont="1" applyBorder="1" applyAlignment="1" applyProtection="1">
      <alignment horizontal="center"/>
      <protection hidden="1"/>
    </xf>
    <xf numFmtId="0" fontId="4" fillId="0" borderId="107" xfId="47" applyFont="1" applyBorder="1" applyAlignment="1" applyProtection="1">
      <alignment horizontal="left" indent="1"/>
      <protection hidden="1"/>
    </xf>
    <xf numFmtId="0" fontId="0" fillId="0" borderId="108" xfId="47" applyBorder="1" applyProtection="1">
      <alignment/>
      <protection hidden="1"/>
    </xf>
    <xf numFmtId="0" fontId="4" fillId="0" borderId="109" xfId="47" applyFont="1" applyBorder="1" applyAlignment="1" applyProtection="1">
      <alignment horizontal="center"/>
      <protection hidden="1"/>
    </xf>
    <xf numFmtId="0" fontId="4" fillId="0" borderId="108" xfId="47" applyFont="1" applyBorder="1" applyAlignment="1" applyProtection="1">
      <alignment horizontal="left" indent="1"/>
      <protection hidden="1"/>
    </xf>
    <xf numFmtId="0" fontId="4" fillId="0" borderId="108" xfId="47" applyFont="1" applyBorder="1" applyAlignment="1" applyProtection="1">
      <alignment horizontal="center"/>
      <protection hidden="1"/>
    </xf>
    <xf numFmtId="0" fontId="4" fillId="0" borderId="110" xfId="47" applyFont="1" applyBorder="1" applyAlignment="1" applyProtection="1">
      <alignment horizontal="center"/>
      <protection hidden="1"/>
    </xf>
    <xf numFmtId="0" fontId="4" fillId="0" borderId="111" xfId="47" applyFont="1" applyBorder="1" applyAlignment="1" applyProtection="1">
      <alignment horizontal="center"/>
      <protection hidden="1"/>
    </xf>
    <xf numFmtId="167" fontId="4" fillId="0" borderId="112" xfId="47" applyNumberFormat="1" applyFont="1" applyBorder="1" applyAlignment="1" applyProtection="1">
      <alignment horizontal="center" vertical="center"/>
      <protection hidden="1" locked="0"/>
    </xf>
    <xf numFmtId="164" fontId="12" fillId="0" borderId="81" xfId="47" applyNumberFormat="1" applyFont="1" applyBorder="1" applyAlignment="1" applyProtection="1">
      <alignment horizontal="center" vertical="center"/>
      <protection hidden="1" locked="0"/>
    </xf>
    <xf numFmtId="167" fontId="4" fillId="0" borderId="81" xfId="47" applyNumberFormat="1" applyFont="1" applyBorder="1" applyAlignment="1" applyProtection="1">
      <alignment horizontal="center" vertical="center"/>
      <protection hidden="1" locked="0"/>
    </xf>
    <xf numFmtId="164" fontId="12" fillId="0" borderId="113" xfId="47" applyNumberFormat="1" applyFont="1" applyBorder="1" applyAlignment="1" applyProtection="1">
      <alignment horizontal="center" vertical="center"/>
      <protection hidden="1" locked="0"/>
    </xf>
    <xf numFmtId="0" fontId="0" fillId="0" borderId="114" xfId="47" applyBorder="1" applyAlignment="1" applyProtection="1">
      <alignment horizontal="left" indent="1"/>
      <protection hidden="1"/>
    </xf>
    <xf numFmtId="0" fontId="0" fillId="0" borderId="115" xfId="47" applyBorder="1" applyAlignment="1" applyProtection="1">
      <alignment horizontal="left" wrapText="1" indent="1"/>
      <protection hidden="1"/>
    </xf>
    <xf numFmtId="0" fontId="0" fillId="0" borderId="116" xfId="47" applyBorder="1" applyAlignment="1" applyProtection="1">
      <alignment horizontal="left" wrapText="1" indent="1"/>
      <protection hidden="1"/>
    </xf>
    <xf numFmtId="0" fontId="4" fillId="0" borderId="117" xfId="47" applyFont="1" applyBorder="1" applyAlignment="1" applyProtection="1">
      <alignment/>
      <protection hidden="1"/>
    </xf>
    <xf numFmtId="0" fontId="4" fillId="0" borderId="117" xfId="47" applyFont="1" applyBorder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 vertical="top" inden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4" fillId="35" borderId="33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>
      <alignment horizontal="center" vertical="center"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44" xfId="0" applyFont="1" applyBorder="1" applyAlignment="1">
      <alignment horizontal="right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9" fillId="35" borderId="50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118" xfId="0" applyFont="1" applyBorder="1" applyAlignment="1" applyProtection="1">
      <alignment horizontal="left" indent="1"/>
      <protection hidden="1"/>
    </xf>
    <xf numFmtId="0" fontId="0" fillId="0" borderId="119" xfId="0" applyFont="1" applyBorder="1" applyAlignment="1" applyProtection="1">
      <alignment horizontal="left" indent="1"/>
      <protection hidden="1"/>
    </xf>
    <xf numFmtId="0" fontId="4" fillId="0" borderId="120" xfId="0" applyFont="1" applyBorder="1" applyAlignment="1" applyProtection="1">
      <alignment horizontal="left" indent="1"/>
      <protection hidden="1"/>
    </xf>
    <xf numFmtId="0" fontId="4" fillId="0" borderId="121" xfId="0" applyFont="1" applyBorder="1" applyAlignment="1" applyProtection="1">
      <alignment horizontal="left" indent="1"/>
      <protection hidden="1"/>
    </xf>
    <xf numFmtId="0" fontId="4" fillId="0" borderId="122" xfId="0" applyFont="1" applyBorder="1" applyAlignment="1" applyProtection="1">
      <alignment horizontal="center"/>
      <protection hidden="1"/>
    </xf>
    <xf numFmtId="0" fontId="4" fillId="0" borderId="123" xfId="0" applyFont="1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65" fontId="4" fillId="0" borderId="57" xfId="0" applyNumberFormat="1" applyFont="1" applyBorder="1" applyAlignment="1" applyProtection="1">
      <alignment horizontal="center" vertical="center"/>
      <protection hidden="1" locked="0"/>
    </xf>
    <xf numFmtId="164" fontId="12" fillId="0" borderId="61" xfId="0" applyNumberFormat="1" applyFont="1" applyBorder="1" applyAlignment="1" applyProtection="1">
      <alignment horizontal="center" vertical="center"/>
      <protection hidden="1" locked="0"/>
    </xf>
    <xf numFmtId="165" fontId="4" fillId="0" borderId="61" xfId="0" applyNumberFormat="1" applyFont="1" applyBorder="1" applyAlignment="1" applyProtection="1">
      <alignment horizontal="center" vertical="center"/>
      <protection hidden="1" locked="0"/>
    </xf>
    <xf numFmtId="164" fontId="12" fillId="0" borderId="124" xfId="0" applyNumberFormat="1" applyFont="1" applyBorder="1" applyAlignment="1" applyProtection="1">
      <alignment horizontal="center" vertical="center"/>
      <protection hidden="1"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24" xfId="0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vertical="center" wrapText="1" indent="1"/>
      <protection hidden="1" locked="0"/>
    </xf>
    <xf numFmtId="0" fontId="4" fillId="0" borderId="28" xfId="0" applyFont="1" applyBorder="1" applyAlignment="1" applyProtection="1">
      <alignment horizontal="left" vertical="center" wrapText="1" indent="1"/>
      <protection hidden="1" locked="0"/>
    </xf>
    <xf numFmtId="0" fontId="4" fillId="0" borderId="43" xfId="0" applyFont="1" applyBorder="1" applyAlignment="1" applyProtection="1">
      <alignment horizontal="left" vertical="center" wrapText="1" indent="1"/>
      <protection hidden="1" locked="0"/>
    </xf>
    <xf numFmtId="0" fontId="4" fillId="0" borderId="24" xfId="0" applyFont="1" applyBorder="1" applyAlignment="1" applyProtection="1">
      <alignment horizontal="left" indent="1"/>
      <protection hidden="1"/>
    </xf>
    <xf numFmtId="0" fontId="4" fillId="0" borderId="25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0" fillId="0" borderId="27" xfId="0" applyBorder="1" applyAlignment="1" applyProtection="1">
      <alignment horizontal="left" vertical="center" wrapText="1" indent="1"/>
      <protection hidden="1" locked="0"/>
    </xf>
    <xf numFmtId="0" fontId="0" fillId="0" borderId="28" xfId="0" applyBorder="1" applyAlignment="1" applyProtection="1">
      <alignment horizontal="left" vertical="center" wrapText="1" indent="1"/>
      <protection hidden="1" locked="0"/>
    </xf>
    <xf numFmtId="0" fontId="0" fillId="0" borderId="43" xfId="0" applyBorder="1" applyAlignment="1" applyProtection="1">
      <alignment horizontal="left" vertical="center" wrapText="1" indent="1"/>
      <protection hidden="1" locked="0"/>
    </xf>
    <xf numFmtId="0" fontId="4" fillId="0" borderId="25" xfId="0" applyFont="1" applyBorder="1" applyAlignment="1" applyProtection="1">
      <alignment horizontal="center"/>
      <protection hidden="1"/>
    </xf>
    <xf numFmtId="0" fontId="0" fillId="0" borderId="125" xfId="0" applyBorder="1" applyAlignment="1" applyProtection="1">
      <alignment horizontal="left" indent="1"/>
      <protection hidden="1" locked="0"/>
    </xf>
    <xf numFmtId="0" fontId="4" fillId="0" borderId="126" xfId="0" applyFont="1" applyBorder="1" applyAlignment="1" applyProtection="1">
      <alignment horizontal="left" vertical="center"/>
      <protection hidden="1" locked="0"/>
    </xf>
    <xf numFmtId="0" fontId="4" fillId="0" borderId="127" xfId="0" applyFont="1" applyBorder="1" applyAlignment="1" applyProtection="1">
      <alignment horizontal="left" vertical="center"/>
      <protection hidden="1" locked="0"/>
    </xf>
    <xf numFmtId="0" fontId="4" fillId="0" borderId="128" xfId="0" applyFont="1" applyBorder="1" applyAlignment="1" applyProtection="1">
      <alignment horizontal="left" vertical="center"/>
      <protection hidden="1" locked="0"/>
    </xf>
    <xf numFmtId="49" fontId="10" fillId="0" borderId="129" xfId="0" applyNumberFormat="1" applyFont="1" applyFill="1" applyBorder="1" applyAlignment="1" applyProtection="1">
      <alignment horizontal="center"/>
      <protection hidden="1" locked="0"/>
    </xf>
    <xf numFmtId="0" fontId="10" fillId="0" borderId="129" xfId="0" applyFont="1" applyFill="1" applyBorder="1" applyAlignment="1" applyProtection="1">
      <alignment horizontal="center"/>
      <protection hidden="1" locked="0"/>
    </xf>
    <xf numFmtId="14" fontId="10" fillId="0" borderId="130" xfId="0" applyNumberFormat="1" applyFont="1" applyBorder="1" applyAlignment="1" applyProtection="1">
      <alignment/>
      <protection hidden="1" locked="0"/>
    </xf>
    <xf numFmtId="0" fontId="10" fillId="0" borderId="130" xfId="0" applyFont="1" applyBorder="1" applyAlignment="1" applyProtection="1">
      <alignment/>
      <protection hidden="1" locked="0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0" fontId="0" fillId="0" borderId="26" xfId="0" applyFont="1" applyBorder="1" applyAlignment="1" applyProtection="1">
      <alignment horizontal="left" indent="1"/>
      <protection hidden="1"/>
    </xf>
    <xf numFmtId="0" fontId="0" fillId="0" borderId="129" xfId="0" applyBorder="1" applyAlignment="1" applyProtection="1">
      <alignment/>
      <protection hidden="1" locked="0"/>
    </xf>
    <xf numFmtId="0" fontId="10" fillId="0" borderId="130" xfId="0" applyFont="1" applyFill="1" applyBorder="1" applyAlignment="1" applyProtection="1">
      <alignment horizontal="left" indent="1"/>
      <protection hidden="1" locked="0"/>
    </xf>
    <xf numFmtId="0" fontId="10" fillId="0" borderId="130" xfId="0" applyFont="1" applyFill="1" applyBorder="1" applyAlignment="1" applyProtection="1">
      <alignment horizontal="left" indent="1"/>
      <protection hidden="1" locked="0"/>
    </xf>
    <xf numFmtId="0" fontId="10" fillId="0" borderId="130" xfId="0" applyFont="1" applyBorder="1" applyAlignment="1" applyProtection="1">
      <alignment horizontal="left" indent="1"/>
      <protection/>
    </xf>
    <xf numFmtId="49" fontId="10" fillId="0" borderId="130" xfId="0" applyNumberFormat="1" applyFont="1" applyFill="1" applyBorder="1" applyAlignment="1" applyProtection="1">
      <alignment horizontal="center"/>
      <protection hidden="1" locked="0"/>
    </xf>
    <xf numFmtId="0" fontId="10" fillId="0" borderId="130" xfId="0" applyFont="1" applyFill="1" applyBorder="1" applyAlignment="1" applyProtection="1">
      <alignment horizontal="center"/>
      <protection hidden="1" locked="0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9" fillId="33" borderId="131" xfId="0" applyFont="1" applyFill="1" applyBorder="1" applyAlignment="1" applyProtection="1">
      <alignment horizontal="center" vertical="center"/>
      <protection hidden="1"/>
    </xf>
    <xf numFmtId="0" fontId="9" fillId="33" borderId="33" xfId="0" applyFont="1" applyFill="1" applyBorder="1" applyAlignment="1" applyProtection="1">
      <alignment horizontal="center" vertical="center"/>
      <protection hidden="1"/>
    </xf>
    <xf numFmtId="164" fontId="10" fillId="0" borderId="31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32" xfId="0" applyNumberFormat="1" applyFill="1" applyBorder="1" applyAlignment="1" applyProtection="1">
      <alignment horizontal="left" vertical="center" indent="1"/>
      <protection hidden="1" locked="0"/>
    </xf>
    <xf numFmtId="0" fontId="0" fillId="0" borderId="130" xfId="0" applyFill="1" applyBorder="1" applyAlignment="1" applyProtection="1">
      <alignment/>
      <protection hidden="1" locked="0"/>
    </xf>
    <xf numFmtId="0" fontId="6" fillId="0" borderId="132" xfId="0" applyFont="1" applyBorder="1" applyAlignment="1" applyProtection="1">
      <alignment horizontal="center" vertical="center"/>
      <protection hidden="1"/>
    </xf>
    <xf numFmtId="0" fontId="6" fillId="0" borderId="133" xfId="0" applyFont="1" applyBorder="1" applyAlignment="1" applyProtection="1">
      <alignment horizontal="center" vertical="center"/>
      <protection hidden="1"/>
    </xf>
    <xf numFmtId="0" fontId="5" fillId="0" borderId="134" xfId="0" applyFont="1" applyBorder="1" applyAlignment="1" applyProtection="1">
      <alignment horizontal="left" vertical="center" indent="1"/>
      <protection hidden="1"/>
    </xf>
    <xf numFmtId="0" fontId="5" fillId="0" borderId="135" xfId="0" applyFont="1" applyBorder="1" applyAlignment="1" applyProtection="1">
      <alignment horizontal="left" vertical="center" indent="1"/>
      <protection hidden="1"/>
    </xf>
    <xf numFmtId="0" fontId="5" fillId="0" borderId="30" xfId="0" applyFont="1" applyBorder="1" applyAlignment="1" applyProtection="1">
      <alignment horizontal="left" vertical="center" indent="1"/>
      <protection hidden="1"/>
    </xf>
    <xf numFmtId="0" fontId="5" fillId="0" borderId="29" xfId="0" applyFont="1" applyBorder="1" applyAlignment="1" applyProtection="1">
      <alignment horizontal="left" vertical="center" indent="1"/>
      <protection hidden="1"/>
    </xf>
    <xf numFmtId="0" fontId="14" fillId="0" borderId="136" xfId="36" applyFont="1" applyFill="1" applyBorder="1" applyAlignment="1" applyProtection="1">
      <alignment horizontal="center" vertical="center"/>
      <protection/>
    </xf>
    <xf numFmtId="0" fontId="14" fillId="0" borderId="68" xfId="36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 indent="1"/>
      <protection hidden="1"/>
    </xf>
    <xf numFmtId="0" fontId="5" fillId="0" borderId="43" xfId="0" applyFont="1" applyBorder="1" applyAlignment="1" applyProtection="1">
      <alignment horizontal="left" vertical="center" indent="1"/>
      <protection hidden="1"/>
    </xf>
    <xf numFmtId="164" fontId="10" fillId="0" borderId="137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53" xfId="0" applyNumberFormat="1" applyFill="1" applyBorder="1" applyAlignment="1" applyProtection="1">
      <alignment horizontal="left" vertical="center" indent="1"/>
      <protection hidden="1" locked="0"/>
    </xf>
    <xf numFmtId="0" fontId="5" fillId="0" borderId="24" xfId="0" applyFont="1" applyBorder="1" applyAlignment="1" applyProtection="1">
      <alignment horizontal="left" vertical="center" indent="1"/>
      <protection hidden="1"/>
    </xf>
    <xf numFmtId="0" fontId="5" fillId="0" borderId="26" xfId="0" applyFont="1" applyBorder="1" applyAlignment="1" applyProtection="1">
      <alignment horizontal="left" vertical="center" indent="1"/>
      <protection hidden="1"/>
    </xf>
    <xf numFmtId="164" fontId="10" fillId="0" borderId="137" xfId="0" applyNumberFormat="1" applyFont="1" applyFill="1" applyBorder="1" applyAlignment="1" applyProtection="1">
      <alignment horizontal="left" vertical="center" wrapText="1" indent="1"/>
      <protection hidden="1"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20" xfId="0" applyFont="1" applyBorder="1" applyAlignment="1" applyProtection="1">
      <alignment horizontal="center"/>
      <protection hidden="1"/>
    </xf>
    <xf numFmtId="0" fontId="4" fillId="0" borderId="121" xfId="0" applyFont="1" applyBorder="1" applyAlignment="1" applyProtection="1">
      <alignment horizontal="center"/>
      <protection hidden="1"/>
    </xf>
    <xf numFmtId="0" fontId="4" fillId="0" borderId="138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59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59" xfId="0" applyNumberFormat="1" applyFont="1" applyBorder="1" applyAlignment="1" applyProtection="1">
      <alignment horizontal="center"/>
      <protection hidden="1" locked="0"/>
    </xf>
    <xf numFmtId="0" fontId="7" fillId="35" borderId="139" xfId="0" applyFont="1" applyFill="1" applyBorder="1" applyAlignment="1" applyProtection="1">
      <alignment horizontal="left" vertical="center" indent="1"/>
      <protection hidden="1" locked="0"/>
    </xf>
    <xf numFmtId="0" fontId="8" fillId="35" borderId="140" xfId="0" applyFont="1" applyFill="1" applyBorder="1" applyAlignment="1" applyProtection="1">
      <alignment horizontal="left" vertical="center" indent="1"/>
      <protection hidden="1" locked="0"/>
    </xf>
    <xf numFmtId="0" fontId="8" fillId="35" borderId="141" xfId="0" applyFont="1" applyFill="1" applyBorder="1" applyAlignment="1" applyProtection="1">
      <alignment horizontal="left" vertical="center" indent="1"/>
      <protection hidden="1" locked="0"/>
    </xf>
    <xf numFmtId="0" fontId="4" fillId="0" borderId="24" xfId="0" applyFont="1" applyBorder="1" applyAlignment="1" applyProtection="1">
      <alignment horizontal="left" indent="1"/>
      <protection hidden="1" locked="0"/>
    </xf>
    <xf numFmtId="0" fontId="4" fillId="0" borderId="25" xfId="0" applyFont="1" applyBorder="1" applyAlignment="1" applyProtection="1">
      <alignment horizontal="left" indent="1"/>
      <protection hidden="1" locked="0"/>
    </xf>
    <xf numFmtId="0" fontId="4" fillId="0" borderId="26" xfId="0" applyFont="1" applyBorder="1" applyAlignment="1" applyProtection="1">
      <alignment horizontal="left" indent="1"/>
      <protection hidden="1" locked="0"/>
    </xf>
    <xf numFmtId="0" fontId="0" fillId="0" borderId="27" xfId="0" applyBorder="1" applyAlignment="1" applyProtection="1">
      <alignment horizontal="left" vertical="center" wrapText="1" indent="1"/>
      <protection hidden="1"/>
    </xf>
    <xf numFmtId="0" fontId="0" fillId="0" borderId="28" xfId="0" applyBorder="1" applyAlignment="1" applyProtection="1">
      <alignment horizontal="left" vertical="center" wrapText="1" indent="1"/>
      <protection hidden="1"/>
    </xf>
    <xf numFmtId="0" fontId="0" fillId="0" borderId="43" xfId="0" applyBorder="1" applyAlignment="1" applyProtection="1">
      <alignment horizontal="left" vertical="center" wrapText="1" indent="1"/>
      <protection hidden="1"/>
    </xf>
    <xf numFmtId="0" fontId="4" fillId="0" borderId="126" xfId="0" applyFont="1" applyBorder="1" applyAlignment="1" applyProtection="1">
      <alignment horizontal="left" vertical="center"/>
      <protection hidden="1"/>
    </xf>
    <xf numFmtId="0" fontId="4" fillId="0" borderId="127" xfId="0" applyFont="1" applyBorder="1" applyAlignment="1" applyProtection="1">
      <alignment horizontal="left" vertical="center"/>
      <protection hidden="1"/>
    </xf>
    <xf numFmtId="0" fontId="4" fillId="0" borderId="128" xfId="0" applyFont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indent="1"/>
      <protection hidden="1" locked="0"/>
    </xf>
    <xf numFmtId="0" fontId="0" fillId="0" borderId="25" xfId="0" applyBorder="1" applyAlignment="1" applyProtection="1">
      <alignment horizontal="left" indent="1"/>
      <protection hidden="1" locked="0"/>
    </xf>
    <xf numFmtId="0" fontId="0" fillId="0" borderId="26" xfId="0" applyBorder="1" applyAlignment="1" applyProtection="1">
      <alignment horizontal="left" indent="1"/>
      <protection hidden="1" locked="0"/>
    </xf>
    <xf numFmtId="0" fontId="4" fillId="0" borderId="27" xfId="0" applyFont="1" applyBorder="1" applyAlignment="1" applyProtection="1">
      <alignment horizontal="left" vertical="center" wrapText="1" indent="1"/>
      <protection hidden="1"/>
    </xf>
    <xf numFmtId="0" fontId="4" fillId="0" borderId="28" xfId="0" applyFont="1" applyBorder="1" applyAlignment="1" applyProtection="1">
      <alignment horizontal="left" vertical="center" wrapText="1" indent="1"/>
      <protection hidden="1"/>
    </xf>
    <xf numFmtId="0" fontId="4" fillId="0" borderId="43" xfId="0" applyFont="1" applyBorder="1" applyAlignment="1" applyProtection="1">
      <alignment horizontal="left" vertical="center" wrapText="1" indent="1"/>
      <protection hidden="1"/>
    </xf>
    <xf numFmtId="0" fontId="0" fillId="0" borderId="24" xfId="0" applyFont="1" applyBorder="1" applyAlignment="1" applyProtection="1">
      <alignment horizontal="left" indent="1"/>
      <protection hidden="1" locked="0"/>
    </xf>
    <xf numFmtId="0" fontId="0" fillId="0" borderId="25" xfId="0" applyFont="1" applyBorder="1" applyAlignment="1" applyProtection="1">
      <alignment horizontal="left" indent="1"/>
      <protection hidden="1" locked="0"/>
    </xf>
    <xf numFmtId="0" fontId="0" fillId="0" borderId="26" xfId="0" applyFont="1" applyBorder="1" applyAlignment="1" applyProtection="1">
      <alignment horizontal="left" indent="1"/>
      <protection hidden="1" locked="0"/>
    </xf>
    <xf numFmtId="0" fontId="10" fillId="0" borderId="130" xfId="0" applyFont="1" applyFill="1" applyBorder="1" applyAlignment="1" applyProtection="1">
      <alignment horizontal="left" indent="1"/>
      <protection hidden="1"/>
    </xf>
    <xf numFmtId="0" fontId="10" fillId="0" borderId="130" xfId="0" applyFont="1" applyFill="1" applyBorder="1" applyAlignment="1" applyProtection="1">
      <alignment horizontal="left" indent="1"/>
      <protection hidden="1"/>
    </xf>
    <xf numFmtId="0" fontId="10" fillId="0" borderId="130" xfId="0" applyFont="1" applyBorder="1" applyAlignment="1" applyProtection="1">
      <alignment horizontal="left" indent="1"/>
      <protection hidden="1"/>
    </xf>
    <xf numFmtId="49" fontId="10" fillId="0" borderId="130" xfId="0" applyNumberFormat="1" applyFont="1" applyFill="1" applyBorder="1" applyAlignment="1" applyProtection="1">
      <alignment horizontal="center"/>
      <protection hidden="1"/>
    </xf>
    <xf numFmtId="0" fontId="10" fillId="0" borderId="130" xfId="0" applyFont="1" applyFill="1" applyBorder="1" applyAlignment="1" applyProtection="1">
      <alignment horizontal="center"/>
      <protection hidden="1"/>
    </xf>
    <xf numFmtId="49" fontId="10" fillId="0" borderId="129" xfId="0" applyNumberFormat="1" applyFont="1" applyFill="1" applyBorder="1" applyAlignment="1" applyProtection="1">
      <alignment horizontal="center"/>
      <protection hidden="1"/>
    </xf>
    <xf numFmtId="0" fontId="10" fillId="0" borderId="129" xfId="0" applyFont="1" applyFill="1" applyBorder="1" applyAlignment="1" applyProtection="1">
      <alignment horizontal="center"/>
      <protection hidden="1"/>
    </xf>
    <xf numFmtId="14" fontId="10" fillId="0" borderId="130" xfId="0" applyNumberFormat="1" applyFont="1" applyBorder="1" applyAlignment="1" applyProtection="1">
      <alignment/>
      <protection hidden="1"/>
    </xf>
    <xf numFmtId="0" fontId="10" fillId="0" borderId="130" xfId="0" applyFont="1" applyBorder="1" applyAlignment="1" applyProtection="1">
      <alignment/>
      <protection hidden="1"/>
    </xf>
    <xf numFmtId="0" fontId="0" fillId="0" borderId="130" xfId="0" applyFill="1" applyBorder="1" applyAlignment="1" applyProtection="1">
      <alignment/>
      <protection hidden="1"/>
    </xf>
    <xf numFmtId="0" fontId="0" fillId="0" borderId="129" xfId="0" applyBorder="1" applyAlignment="1" applyProtection="1">
      <alignment/>
      <protection hidden="1"/>
    </xf>
    <xf numFmtId="0" fontId="5" fillId="0" borderId="24" xfId="0" applyFont="1" applyBorder="1" applyAlignment="1" applyProtection="1">
      <alignment horizontal="left" vertical="center" indent="1"/>
      <protection hidden="1" locked="0"/>
    </xf>
    <xf numFmtId="0" fontId="5" fillId="0" borderId="26" xfId="0" applyFont="1" applyBorder="1" applyAlignment="1" applyProtection="1">
      <alignment horizontal="left" vertical="center" indent="1"/>
      <protection hidden="1" locked="0"/>
    </xf>
    <xf numFmtId="0" fontId="5" fillId="0" borderId="142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9" fillId="33" borderId="11" xfId="0" applyFont="1" applyFill="1" applyBorder="1" applyAlignment="1" applyProtection="1">
      <alignment horizontal="center" vertical="center"/>
      <protection hidden="1" locked="0"/>
    </xf>
    <xf numFmtId="0" fontId="9" fillId="33" borderId="131" xfId="0" applyFont="1" applyFill="1" applyBorder="1" applyAlignment="1" applyProtection="1">
      <alignment horizontal="center" vertical="center"/>
      <protection hidden="1" locked="0"/>
    </xf>
    <xf numFmtId="0" fontId="9" fillId="33" borderId="33" xfId="0" applyFont="1" applyFill="1" applyBorder="1" applyAlignment="1" applyProtection="1">
      <alignment horizontal="center" vertical="center"/>
      <protection hidden="1" locked="0"/>
    </xf>
    <xf numFmtId="164" fontId="10" fillId="38" borderId="31" xfId="0" applyNumberFormat="1" applyFont="1" applyFill="1" applyBorder="1" applyAlignment="1" applyProtection="1">
      <alignment horizontal="left" vertical="center" indent="1"/>
      <protection hidden="1"/>
    </xf>
    <xf numFmtId="164" fontId="0" fillId="38" borderId="32" xfId="0" applyNumberFormat="1" applyFill="1" applyBorder="1" applyAlignment="1" applyProtection="1">
      <alignment horizontal="left" vertical="center" indent="1"/>
      <protection hidden="1"/>
    </xf>
    <xf numFmtId="0" fontId="5" fillId="0" borderId="142" xfId="0" applyFont="1" applyBorder="1" applyAlignment="1" applyProtection="1">
      <alignment horizontal="left" vertical="center" indent="1"/>
      <protection hidden="1"/>
    </xf>
    <xf numFmtId="0" fontId="5" fillId="0" borderId="62" xfId="0" applyFont="1" applyBorder="1" applyAlignment="1" applyProtection="1">
      <alignment horizontal="left" vertical="center" indent="1"/>
      <protection hidden="1"/>
    </xf>
    <xf numFmtId="0" fontId="5" fillId="0" borderId="134" xfId="0" applyFont="1" applyBorder="1" applyAlignment="1" applyProtection="1">
      <alignment horizontal="left" vertical="center" indent="1"/>
      <protection hidden="1" locked="0"/>
    </xf>
    <xf numFmtId="0" fontId="5" fillId="0" borderId="135" xfId="0" applyFont="1" applyBorder="1" applyAlignment="1" applyProtection="1">
      <alignment horizontal="left" vertical="center" indent="1"/>
      <protection hidden="1" locked="0"/>
    </xf>
    <xf numFmtId="0" fontId="5" fillId="0" borderId="25" xfId="0" applyFon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left" indent="1"/>
      <protection hidden="1"/>
    </xf>
    <xf numFmtId="14" fontId="5" fillId="0" borderId="59" xfId="0" applyNumberFormat="1" applyFont="1" applyBorder="1" applyAlignment="1" applyProtection="1">
      <alignment horizontal="center"/>
      <protection hidden="1"/>
    </xf>
    <xf numFmtId="0" fontId="7" fillId="35" borderId="139" xfId="0" applyFont="1" applyFill="1" applyBorder="1" applyAlignment="1" applyProtection="1">
      <alignment horizontal="left" vertical="center" indent="1"/>
      <protection hidden="1"/>
    </xf>
    <xf numFmtId="0" fontId="8" fillId="35" borderId="140" xfId="0" applyFont="1" applyFill="1" applyBorder="1" applyAlignment="1" applyProtection="1">
      <alignment horizontal="left" vertical="center" indent="1"/>
      <protection hidden="1"/>
    </xf>
    <xf numFmtId="0" fontId="8" fillId="35" borderId="141" xfId="0" applyFont="1" applyFill="1" applyBorder="1" applyAlignment="1" applyProtection="1">
      <alignment horizontal="left" vertical="center" indent="1"/>
      <protection hidden="1"/>
    </xf>
    <xf numFmtId="0" fontId="0" fillId="0" borderId="143" xfId="47" applyFont="1" applyBorder="1" applyAlignment="1" applyProtection="1">
      <alignment horizontal="left" indent="1"/>
      <protection hidden="1"/>
    </xf>
    <xf numFmtId="0" fontId="4" fillId="0" borderId="144" xfId="47" applyFont="1" applyBorder="1" applyAlignment="1" applyProtection="1">
      <alignment horizontal="left" vertical="top" wrapText="1" indent="1"/>
      <protection hidden="1" locked="0"/>
    </xf>
    <xf numFmtId="0" fontId="0" fillId="0" borderId="145" xfId="47" applyBorder="1" applyAlignment="1" applyProtection="1">
      <alignment horizontal="left" indent="1"/>
      <protection hidden="1" locked="0"/>
    </xf>
    <xf numFmtId="0" fontId="4" fillId="0" borderId="81" xfId="47" applyFont="1" applyBorder="1" applyAlignment="1" applyProtection="1">
      <alignment horizontal="left" vertical="center"/>
      <protection hidden="1" locked="0"/>
    </xf>
    <xf numFmtId="0" fontId="10" fillId="0" borderId="108" xfId="47" applyFont="1" applyBorder="1" applyAlignment="1" applyProtection="1">
      <alignment horizontal="left" indent="1"/>
      <protection hidden="1" locked="0"/>
    </xf>
    <xf numFmtId="166" fontId="10" fillId="0" borderId="108" xfId="47" applyNumberFormat="1" applyFont="1" applyBorder="1" applyAlignment="1" applyProtection="1">
      <alignment horizontal="center"/>
      <protection hidden="1" locked="0"/>
    </xf>
    <xf numFmtId="0" fontId="10" fillId="0" borderId="108" xfId="47" applyFont="1" applyBorder="1" applyAlignment="1" applyProtection="1">
      <alignment horizontal="center"/>
      <protection hidden="1" locked="0"/>
    </xf>
    <xf numFmtId="0" fontId="10" fillId="0" borderId="146" xfId="47" applyFont="1" applyBorder="1" applyAlignment="1" applyProtection="1">
      <alignment horizontal="center"/>
      <protection hidden="1" locked="0"/>
    </xf>
    <xf numFmtId="14" fontId="10" fillId="0" borderId="108" xfId="47" applyNumberFormat="1" applyFont="1" applyBorder="1" applyAlignment="1" applyProtection="1">
      <alignment/>
      <protection hidden="1" locked="0"/>
    </xf>
    <xf numFmtId="0" fontId="0" fillId="0" borderId="108" xfId="47" applyBorder="1" applyProtection="1">
      <alignment/>
      <protection hidden="1" locked="0"/>
    </xf>
    <xf numFmtId="0" fontId="6" fillId="0" borderId="87" xfId="47" applyFont="1" applyBorder="1" applyAlignment="1" applyProtection="1">
      <alignment horizontal="center" vertical="center"/>
      <protection hidden="1"/>
    </xf>
    <xf numFmtId="0" fontId="0" fillId="0" borderId="146" xfId="47" applyBorder="1" applyProtection="1">
      <alignment/>
      <protection hidden="1" locked="0"/>
    </xf>
    <xf numFmtId="0" fontId="5" fillId="0" borderId="147" xfId="47" applyFont="1" applyBorder="1" applyAlignment="1" applyProtection="1">
      <alignment horizontal="left" vertical="center" indent="1"/>
      <protection hidden="1" locked="0"/>
    </xf>
    <xf numFmtId="0" fontId="5" fillId="0" borderId="148" xfId="47" applyFont="1" applyBorder="1" applyAlignment="1" applyProtection="1">
      <alignment horizontal="left" vertical="top" indent="1"/>
      <protection hidden="1" locked="0"/>
    </xf>
    <xf numFmtId="0" fontId="9" fillId="0" borderId="87" xfId="47" applyFont="1" applyBorder="1" applyAlignment="1" applyProtection="1">
      <alignment horizontal="center" vertical="center"/>
      <protection hidden="1"/>
    </xf>
    <xf numFmtId="164" fontId="10" fillId="0" borderId="88" xfId="47" applyNumberFormat="1" applyFont="1" applyBorder="1" applyAlignment="1" applyProtection="1">
      <alignment horizontal="left" vertical="center" indent="1"/>
      <protection hidden="1" locked="0"/>
    </xf>
    <xf numFmtId="0" fontId="4" fillId="0" borderId="147" xfId="47" applyFont="1" applyBorder="1" applyAlignment="1" applyProtection="1">
      <alignment horizontal="center"/>
      <protection hidden="1"/>
    </xf>
    <xf numFmtId="0" fontId="4" fillId="0" borderId="149" xfId="47" applyFont="1" applyBorder="1" applyAlignment="1" applyProtection="1">
      <alignment horizontal="left" indent="1"/>
      <protection hidden="1"/>
    </xf>
    <xf numFmtId="0" fontId="4" fillId="0" borderId="147" xfId="47" applyFont="1" applyBorder="1" applyAlignment="1" applyProtection="1">
      <alignment horizontal="left" indent="1"/>
      <protection hidden="1"/>
    </xf>
    <xf numFmtId="0" fontId="4" fillId="0" borderId="87" xfId="47" applyFont="1" applyBorder="1" applyAlignment="1" applyProtection="1">
      <alignment horizontal="center" vertical="center" wrapText="1"/>
      <protection hidden="1"/>
    </xf>
    <xf numFmtId="0" fontId="4" fillId="0" borderId="97" xfId="47" applyFont="1" applyBorder="1" applyAlignment="1" applyProtection="1">
      <alignment horizontal="center"/>
      <protection hidden="1"/>
    </xf>
    <xf numFmtId="0" fontId="3" fillId="0" borderId="0" xfId="47" applyFont="1" applyBorder="1" applyAlignment="1" applyProtection="1">
      <alignment horizontal="center"/>
      <protection hidden="1"/>
    </xf>
    <xf numFmtId="0" fontId="5" fillId="0" borderId="108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right"/>
      <protection hidden="1"/>
    </xf>
    <xf numFmtId="14" fontId="5" fillId="0" borderId="108" xfId="47" applyNumberFormat="1" applyFont="1" applyBorder="1" applyAlignment="1" applyProtection="1">
      <alignment horizontal="center"/>
      <protection locked="0"/>
    </xf>
    <xf numFmtId="0" fontId="16" fillId="36" borderId="0" xfId="47" applyFont="1" applyFill="1" applyBorder="1" applyAlignment="1" applyProtection="1">
      <alignment horizontal="left"/>
      <protection hidden="1"/>
    </xf>
    <xf numFmtId="0" fontId="7" fillId="0" borderId="93" xfId="47" applyFont="1" applyFill="1" applyBorder="1" applyAlignment="1" applyProtection="1">
      <alignment horizontal="left" vertical="center" indent="1"/>
      <protection hidden="1" locked="0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left" vertical="center" wrapText="1" indent="1"/>
      <protection locked="0"/>
    </xf>
    <xf numFmtId="0" fontId="0" fillId="0" borderId="43" xfId="0" applyBorder="1" applyAlignment="1" applyProtection="1">
      <alignment horizontal="left" vertical="center" wrapText="1" indent="1"/>
      <protection locked="0"/>
    </xf>
    <xf numFmtId="0" fontId="4" fillId="0" borderId="25" xfId="0" applyFont="1" applyBorder="1" applyAlignment="1">
      <alignment horizontal="center"/>
    </xf>
    <xf numFmtId="0" fontId="0" fillId="0" borderId="125" xfId="0" applyBorder="1" applyAlignment="1" applyProtection="1">
      <alignment horizontal="left" indent="1"/>
      <protection locked="0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4" fillId="0" borderId="27" xfId="0" applyFont="1" applyBorder="1" applyAlignment="1" applyProtection="1">
      <alignment horizontal="left" vertical="center" wrapText="1" indent="1"/>
      <protection locked="0"/>
    </xf>
    <xf numFmtId="0" fontId="4" fillId="0" borderId="28" xfId="0" applyFont="1" applyBorder="1" applyAlignment="1" applyProtection="1">
      <alignment horizontal="left" vertical="center" wrapText="1" indent="1"/>
      <protection locked="0"/>
    </xf>
    <xf numFmtId="0" fontId="4" fillId="0" borderId="43" xfId="0" applyFont="1" applyBorder="1" applyAlignment="1" applyProtection="1">
      <alignment horizontal="left" vertical="center" wrapText="1" indent="1"/>
      <protection locked="0"/>
    </xf>
    <xf numFmtId="0" fontId="4" fillId="0" borderId="58" xfId="0" applyFont="1" applyBorder="1" applyAlignment="1" applyProtection="1">
      <alignment horizontal="left" vertical="center"/>
      <protection hidden="1" locked="0"/>
    </xf>
    <xf numFmtId="0" fontId="4" fillId="0" borderId="60" xfId="0" applyFont="1" applyBorder="1" applyAlignment="1" applyProtection="1">
      <alignment horizontal="left" vertical="center"/>
      <protection hidden="1" locked="0"/>
    </xf>
    <xf numFmtId="0" fontId="4" fillId="0" borderId="59" xfId="0" applyFont="1" applyBorder="1" applyAlignment="1" applyProtection="1">
      <alignment horizontal="left" vertical="center"/>
      <protection hidden="1" locked="0"/>
    </xf>
    <xf numFmtId="0" fontId="10" fillId="0" borderId="130" xfId="0" applyFont="1" applyBorder="1" applyAlignment="1" applyProtection="1">
      <alignment horizontal="left" indent="1"/>
      <protection hidden="1" locked="0"/>
    </xf>
    <xf numFmtId="49" fontId="10" fillId="0" borderId="130" xfId="0" applyNumberFormat="1" applyFont="1" applyFill="1" applyBorder="1" applyAlignment="1" applyProtection="1">
      <alignment horizontal="center"/>
      <protection locked="0"/>
    </xf>
    <xf numFmtId="0" fontId="10" fillId="0" borderId="130" xfId="0" applyFont="1" applyFill="1" applyBorder="1" applyAlignment="1" applyProtection="1">
      <alignment horizontal="center"/>
      <protection locked="0"/>
    </xf>
    <xf numFmtId="49" fontId="10" fillId="0" borderId="129" xfId="0" applyNumberFormat="1" applyFont="1" applyFill="1" applyBorder="1" applyAlignment="1" applyProtection="1">
      <alignment horizontal="center"/>
      <protection locked="0"/>
    </xf>
    <xf numFmtId="0" fontId="10" fillId="0" borderId="129" xfId="0" applyFont="1" applyFill="1" applyBorder="1" applyAlignment="1" applyProtection="1">
      <alignment horizontal="center"/>
      <protection locked="0"/>
    </xf>
    <xf numFmtId="14" fontId="10" fillId="0" borderId="130" xfId="0" applyNumberFormat="1" applyFont="1" applyBorder="1" applyAlignment="1" applyProtection="1">
      <alignment/>
      <protection locked="0"/>
    </xf>
    <xf numFmtId="0" fontId="10" fillId="0" borderId="130" xfId="0" applyFont="1" applyBorder="1" applyAlignment="1" applyProtection="1">
      <alignment/>
      <protection locked="0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5" fillId="0" borderId="150" xfId="0" applyFont="1" applyBorder="1" applyAlignment="1" applyProtection="1">
      <alignment horizontal="left" vertical="center" indent="1"/>
      <protection locked="0"/>
    </xf>
    <xf numFmtId="0" fontId="5" fillId="0" borderId="151" xfId="0" applyFont="1" applyBorder="1" applyAlignment="1" applyProtection="1">
      <alignment horizontal="left" vertical="center" indent="1"/>
      <protection locked="0"/>
    </xf>
    <xf numFmtId="0" fontId="5" fillId="0" borderId="142" xfId="0" applyFont="1" applyBorder="1" applyAlignment="1" applyProtection="1">
      <alignment horizontal="left" vertical="center" indent="1"/>
      <protection locked="0"/>
    </xf>
    <xf numFmtId="0" fontId="5" fillId="0" borderId="59" xfId="0" applyFont="1" applyBorder="1" applyAlignment="1" applyProtection="1">
      <alignment horizontal="left" vertical="center" indent="1"/>
      <protection locked="0"/>
    </xf>
    <xf numFmtId="0" fontId="5" fillId="0" borderId="30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9" fillId="33" borderId="11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 applyProtection="1">
      <alignment horizontal="left" vertical="center" indent="1"/>
      <protection locked="0"/>
    </xf>
    <xf numFmtId="164" fontId="0" fillId="0" borderId="32" xfId="0" applyNumberFormat="1" applyFill="1" applyBorder="1" applyAlignment="1" applyProtection="1">
      <alignment horizontal="left" vertical="center" indent="1"/>
      <protection locked="0"/>
    </xf>
    <xf numFmtId="0" fontId="5" fillId="0" borderId="24" xfId="0" applyFont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38" xfId="0" applyFont="1" applyBorder="1" applyAlignment="1">
      <alignment horizontal="center"/>
    </xf>
    <xf numFmtId="0" fontId="4" fillId="0" borderId="27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9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5" fillId="0" borderId="59" xfId="0" applyNumberFormat="1" applyFont="1" applyBorder="1" applyAlignment="1" applyProtection="1">
      <alignment horizontal="center"/>
      <protection locked="0"/>
    </xf>
    <xf numFmtId="0" fontId="7" fillId="35" borderId="139" xfId="0" applyFont="1" applyFill="1" applyBorder="1" applyAlignment="1" applyProtection="1">
      <alignment horizontal="left" vertical="center" indent="1"/>
      <protection locked="0"/>
    </xf>
    <xf numFmtId="0" fontId="8" fillId="35" borderId="140" xfId="0" applyFont="1" applyFill="1" applyBorder="1" applyAlignment="1" applyProtection="1">
      <alignment horizontal="left" vertical="center" indent="1"/>
      <protection locked="0"/>
    </xf>
    <xf numFmtId="0" fontId="8" fillId="35" borderId="141" xfId="0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0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  <fill>
        <patternFill patternType="none">
          <bgColor indexed="65"/>
        </patternFill>
      </fill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5" tint="-0.24993999302387238"/>
      </font>
      <border/>
    </dxf>
    <dxf>
      <font>
        <color theme="5" tint="-0.24993999302387238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bylisy%20B%20-%20Konstruktiva%20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B&#225;ra%20a%20Eli\Documents\ELI&#352;KA\Temp\Temporary%20Internet%20Files\OLK30\Dokumenty-Zdenek\sl.26.7.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onstruktiva%20E%20-%20US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#225;ra%20a%20Eli\Documents\ELI&#352;KA\Temp\Temporary%20Internet%20Files\OLK30\Dokumenty-Zdenek\sl.26.7.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r&#353;ovice%20C%20-%20Kobylisy%20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V.Popovice%20-%20Praga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KOVÁČ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841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DŮŠKA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0</v>
          </cell>
          <cell r="E46" t="str">
            <v>náhradník     (N)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0</v>
          </cell>
          <cell r="E57" t="str">
            <v>náhradník      (N)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16819</v>
          </cell>
          <cell r="E73" t="str">
            <v>MACHULKA     (N)</v>
          </cell>
          <cell r="F73" t="str">
            <v>Luboš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SEDLAČÍK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0</v>
          </cell>
          <cell r="E120" t="str">
            <v>náhradník     (N)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1282</v>
          </cell>
          <cell r="E134" t="str">
            <v>TUMPACH</v>
          </cell>
          <cell r="F134" t="str">
            <v>Roman</v>
          </cell>
        </row>
        <row r="135">
          <cell r="B135">
            <v>18892</v>
          </cell>
          <cell r="E135" t="str">
            <v>DUŠEK     (N)</v>
          </cell>
          <cell r="F135" t="str">
            <v>Miloslav</v>
          </cell>
        </row>
        <row r="136">
          <cell r="B136">
            <v>23251</v>
          </cell>
          <cell r="E136" t="str">
            <v>ŠTICH     (N)</v>
          </cell>
          <cell r="F136" t="str">
            <v>Petr</v>
          </cell>
        </row>
        <row r="137">
          <cell r="B137">
            <v>22752</v>
          </cell>
          <cell r="E137" t="str">
            <v>ŠKOLOVÁ     (N)</v>
          </cell>
          <cell r="F137" t="str">
            <v>Dana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</v>
          </cell>
          <cell r="F158" t="str">
            <v>Josef</v>
          </cell>
        </row>
        <row r="159">
          <cell r="B159">
            <v>1350</v>
          </cell>
          <cell r="E159" t="str">
            <v>JANATA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1441</v>
          </cell>
          <cell r="E179" t="str">
            <v>STRNAD     (N)</v>
          </cell>
          <cell r="F179" t="str">
            <v>Bohumil</v>
          </cell>
        </row>
        <row r="180">
          <cell r="B180">
            <v>22254</v>
          </cell>
          <cell r="E180" t="str">
            <v>TRUKSA     (N)</v>
          </cell>
          <cell r="F180" t="str">
            <v>Michal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PLAINEROVÁ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1306</v>
          </cell>
          <cell r="E195" t="str">
            <v>TOMKOVÁ</v>
          </cell>
          <cell r="F195" t="str">
            <v>Hana</v>
          </cell>
        </row>
        <row r="196">
          <cell r="B196">
            <v>23136</v>
          </cell>
          <cell r="E196" t="str">
            <v>FUJKO</v>
          </cell>
          <cell r="F196" t="str">
            <v>Samuel</v>
          </cell>
        </row>
        <row r="197">
          <cell r="B197">
            <v>885</v>
          </cell>
          <cell r="E197" t="str">
            <v>BARCHÁNKOVÁ </v>
          </cell>
          <cell r="F197" t="str">
            <v>Eva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tabSelected="1" zoomScale="95" zoomScaleNormal="95" zoomScalePageLayoutView="0" workbookViewId="0" topLeftCell="A1">
      <selection activeCell="A43" sqref="A43:B43"/>
    </sheetView>
  </sheetViews>
  <sheetFormatPr defaultColWidth="9.00390625" defaultRowHeight="12.75" customHeight="1" zeroHeight="1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0" style="96" hidden="1" customWidth="1"/>
    <col min="22" max="254" width="0" style="1" hidden="1" customWidth="1"/>
    <col min="255" max="255" width="5.25390625" style="1" customWidth="1"/>
    <col min="256" max="16384" width="9.125" style="1" customWidth="1"/>
  </cols>
  <sheetData>
    <row r="1" spans="2:19" ht="40.5" customHeight="1">
      <c r="B1" s="355" t="s">
        <v>0</v>
      </c>
      <c r="C1" s="355"/>
      <c r="D1" s="357" t="s">
        <v>1</v>
      </c>
      <c r="E1" s="357"/>
      <c r="F1" s="357"/>
      <c r="G1" s="357"/>
      <c r="H1" s="357"/>
      <c r="I1" s="357"/>
      <c r="K1" s="2" t="s">
        <v>2</v>
      </c>
      <c r="L1" s="358" t="s">
        <v>62</v>
      </c>
      <c r="M1" s="358"/>
      <c r="N1" s="358"/>
      <c r="O1" s="359" t="s">
        <v>4</v>
      </c>
      <c r="P1" s="359"/>
      <c r="Q1" s="360">
        <v>42390</v>
      </c>
      <c r="R1" s="360"/>
      <c r="S1" s="360"/>
    </row>
    <row r="2" spans="2:3" ht="9.75" customHeight="1" thickBot="1">
      <c r="B2" s="356"/>
      <c r="C2" s="356"/>
    </row>
    <row r="3" spans="1:19" ht="19.5" customHeight="1" thickBot="1">
      <c r="A3" s="4" t="s">
        <v>5</v>
      </c>
      <c r="B3" s="361" t="s">
        <v>58</v>
      </c>
      <c r="C3" s="362"/>
      <c r="D3" s="362"/>
      <c r="E3" s="362"/>
      <c r="F3" s="362"/>
      <c r="G3" s="362"/>
      <c r="H3" s="362"/>
      <c r="I3" s="363"/>
      <c r="K3" s="4" t="s">
        <v>7</v>
      </c>
      <c r="L3" s="361" t="s">
        <v>106</v>
      </c>
      <c r="M3" s="362"/>
      <c r="N3" s="362"/>
      <c r="O3" s="362"/>
      <c r="P3" s="362"/>
      <c r="Q3" s="362"/>
      <c r="R3" s="362"/>
      <c r="S3" s="363"/>
    </row>
    <row r="4" ht="4.5" customHeight="1"/>
    <row r="5" spans="1:19" ht="12.75" customHeight="1">
      <c r="A5" s="303" t="s">
        <v>9</v>
      </c>
      <c r="B5" s="298"/>
      <c r="C5" s="348" t="s">
        <v>10</v>
      </c>
      <c r="D5" s="350" t="s">
        <v>11</v>
      </c>
      <c r="E5" s="351"/>
      <c r="F5" s="351"/>
      <c r="G5" s="352"/>
      <c r="H5" s="5"/>
      <c r="I5" s="6" t="s">
        <v>12</v>
      </c>
      <c r="K5" s="303" t="s">
        <v>9</v>
      </c>
      <c r="L5" s="298"/>
      <c r="M5" s="348" t="s">
        <v>10</v>
      </c>
      <c r="N5" s="350" t="s">
        <v>11</v>
      </c>
      <c r="O5" s="351"/>
      <c r="P5" s="351"/>
      <c r="Q5" s="352"/>
      <c r="R5" s="5"/>
      <c r="S5" s="6" t="s">
        <v>12</v>
      </c>
    </row>
    <row r="6" spans="1:19" ht="12.75" customHeight="1">
      <c r="A6" s="353" t="s">
        <v>13</v>
      </c>
      <c r="B6" s="354"/>
      <c r="C6" s="349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353" t="s">
        <v>13</v>
      </c>
      <c r="L6" s="354"/>
      <c r="M6" s="349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 thickBot="1">
      <c r="A7" s="12"/>
      <c r="B7" s="12"/>
      <c r="K7" s="12"/>
      <c r="L7" s="12"/>
    </row>
    <row r="8" spans="1:19" ht="12.75" customHeight="1" thickTop="1">
      <c r="A8" s="345" t="str">
        <f>DGET('[3]soupisky'!$B$1:$F$484,"PRIJM",A12:A13)</f>
        <v>CHLUMSKÁ</v>
      </c>
      <c r="B8" s="346"/>
      <c r="C8" s="97">
        <v>1</v>
      </c>
      <c r="D8" s="98">
        <v>119</v>
      </c>
      <c r="E8" s="99">
        <v>62</v>
      </c>
      <c r="F8" s="99">
        <v>8</v>
      </c>
      <c r="G8" s="100">
        <f>IF(ISBLANK(D8),"",D8+E8)</f>
        <v>181</v>
      </c>
      <c r="H8" s="17"/>
      <c r="I8" s="101" t="s">
        <v>107</v>
      </c>
      <c r="K8" s="345" t="str">
        <f>DGET('[3]soupisky'!$B$1:$F$484,"PRIJM",K12:K13)</f>
        <v>MÍCHALOVÁ</v>
      </c>
      <c r="L8" s="346"/>
      <c r="M8" s="97">
        <v>1</v>
      </c>
      <c r="N8" s="98">
        <v>147</v>
      </c>
      <c r="O8" s="99">
        <v>79</v>
      </c>
      <c r="P8" s="99">
        <v>0</v>
      </c>
      <c r="Q8" s="100">
        <f>IF(ISBLANK(N8),"",N8+O8)</f>
        <v>226</v>
      </c>
      <c r="R8" s="17"/>
      <c r="S8" s="18"/>
    </row>
    <row r="9" spans="1:19" ht="12.75" customHeight="1" thickBot="1">
      <c r="A9" s="337"/>
      <c r="B9" s="338"/>
      <c r="C9" s="102">
        <v>2</v>
      </c>
      <c r="D9" s="103">
        <v>130</v>
      </c>
      <c r="E9" s="104">
        <v>54</v>
      </c>
      <c r="F9" s="104">
        <v>6</v>
      </c>
      <c r="G9" s="105">
        <f>IF(ISBLANK(D9),"",D9+E9)</f>
        <v>184</v>
      </c>
      <c r="H9" s="17"/>
      <c r="I9" s="106">
        <f>IF(COUNT(Q13),SUM(G13-Q13),"")</f>
        <v>-103</v>
      </c>
      <c r="K9" s="337"/>
      <c r="L9" s="338"/>
      <c r="M9" s="102">
        <v>2</v>
      </c>
      <c r="N9" s="103">
        <v>154</v>
      </c>
      <c r="O9" s="104">
        <v>88</v>
      </c>
      <c r="P9" s="104">
        <v>2</v>
      </c>
      <c r="Q9" s="105">
        <f>IF(ISBLANK(N9),"",N9+O9)</f>
        <v>242</v>
      </c>
      <c r="R9" s="17"/>
      <c r="S9" s="18"/>
    </row>
    <row r="10" spans="1:19" ht="9.75" customHeight="1" thickTop="1">
      <c r="A10" s="337" t="str">
        <f>DGET('[3]soupisky'!$B$1:$F$484,"JMENO",A12:A13)</f>
        <v>Tereza</v>
      </c>
      <c r="B10" s="338"/>
      <c r="C10" s="23"/>
      <c r="D10" s="24"/>
      <c r="E10" s="24"/>
      <c r="F10" s="24"/>
      <c r="G10" s="25"/>
      <c r="H10" s="17"/>
      <c r="I10" s="26"/>
      <c r="K10" s="337" t="str">
        <f>DGET('[3]soupisky'!$B$1:$F$484,"jmeno",K12:K13)</f>
        <v>Markéta</v>
      </c>
      <c r="L10" s="338"/>
      <c r="M10" s="23"/>
      <c r="N10" s="24"/>
      <c r="O10" s="24"/>
      <c r="P10" s="24"/>
      <c r="Q10" s="25"/>
      <c r="R10" s="17"/>
      <c r="S10" s="26"/>
    </row>
    <row r="11" spans="1:19" ht="9.75" customHeight="1" thickBot="1">
      <c r="A11" s="341"/>
      <c r="B11" s="342"/>
      <c r="C11" s="27"/>
      <c r="D11" s="28"/>
      <c r="E11" s="28"/>
      <c r="F11" s="28"/>
      <c r="G11" s="29"/>
      <c r="H11" s="17"/>
      <c r="I11" s="327">
        <f>IF(ISNUMBER(G13),IF(G13&gt;Q13,2,IF(G13=Q13,1,0)),"")</f>
        <v>0</v>
      </c>
      <c r="K11" s="341"/>
      <c r="L11" s="342"/>
      <c r="M11" s="27"/>
      <c r="N11" s="28"/>
      <c r="O11" s="28"/>
      <c r="P11" s="28"/>
      <c r="Q11" s="29"/>
      <c r="R11" s="17"/>
      <c r="S11" s="327">
        <f>IF(ISNUMBER(Q13),IF(G13&lt;Q13,2,IF(G13=Q13,1,0)),"")</f>
        <v>2</v>
      </c>
    </row>
    <row r="12" spans="1:19" ht="9.75" customHeight="1" hidden="1" thickBot="1">
      <c r="A12" s="30" t="s">
        <v>19</v>
      </c>
      <c r="B12" s="31"/>
      <c r="C12" s="32"/>
      <c r="D12" s="17"/>
      <c r="E12" s="17"/>
      <c r="F12" s="17"/>
      <c r="G12" s="17"/>
      <c r="H12" s="17"/>
      <c r="I12" s="328"/>
      <c r="K12" s="30" t="s">
        <v>19</v>
      </c>
      <c r="L12" s="31"/>
      <c r="M12" s="32"/>
      <c r="N12" s="17"/>
      <c r="O12" s="17"/>
      <c r="P12" s="17"/>
      <c r="Q12" s="17"/>
      <c r="R12" s="17"/>
      <c r="S12" s="328"/>
    </row>
    <row r="13" spans="1:19" ht="15.75" customHeight="1" thickBot="1">
      <c r="A13" s="347">
        <v>24156</v>
      </c>
      <c r="B13" s="344"/>
      <c r="C13" s="107" t="s">
        <v>17</v>
      </c>
      <c r="D13" s="108">
        <f>IF(ISNUMBER(D8),SUM(D8:D11),"")</f>
        <v>249</v>
      </c>
      <c r="E13" s="109">
        <f>IF(ISNUMBER(E8),SUM(E8:E11),"")</f>
        <v>116</v>
      </c>
      <c r="F13" s="110">
        <f>IF(ISNUMBER(F8),SUM(F8:F11),"")</f>
        <v>14</v>
      </c>
      <c r="G13" s="111">
        <f>IF(ISNUMBER(G8),SUM(G8:G11),"")</f>
        <v>365</v>
      </c>
      <c r="H13" s="40"/>
      <c r="I13" s="329"/>
      <c r="K13" s="343">
        <v>18612</v>
      </c>
      <c r="L13" s="344"/>
      <c r="M13" s="107" t="s">
        <v>17</v>
      </c>
      <c r="N13" s="108">
        <f>IF(ISNUMBER(N8),SUM(N8:N11),"")</f>
        <v>301</v>
      </c>
      <c r="O13" s="109">
        <f>IF(ISNUMBER(O8),SUM(O8:O11),"")</f>
        <v>167</v>
      </c>
      <c r="P13" s="110">
        <f>IF(ISNUMBER(P8),SUM(P8:P11),"")</f>
        <v>2</v>
      </c>
      <c r="Q13" s="111">
        <f>IF(ISNUMBER(Q8),SUM(Q8:Q11),"")</f>
        <v>468</v>
      </c>
      <c r="R13" s="40"/>
      <c r="S13" s="329"/>
    </row>
    <row r="14" spans="1:19" ht="12.75" customHeight="1" thickTop="1">
      <c r="A14" s="335" t="str">
        <f>DGET('[3]soupisky'!$B$1:$F$484,"PRIJM",A18:A19)</f>
        <v>LÉBL</v>
      </c>
      <c r="B14" s="336"/>
      <c r="C14" s="112">
        <v>1</v>
      </c>
      <c r="D14" s="113">
        <v>146</v>
      </c>
      <c r="E14" s="114">
        <v>76</v>
      </c>
      <c r="F14" s="114">
        <v>1</v>
      </c>
      <c r="G14" s="115">
        <f>IF(ISBLANK(D14),"",D14+E14)</f>
        <v>222</v>
      </c>
      <c r="H14" s="17"/>
      <c r="I14" s="339">
        <f>IF(COUNT(Q19),SUM(I9+G19-Q19),"")</f>
        <v>-80</v>
      </c>
      <c r="K14" s="335" t="str">
        <f>DGET('[3]soupisky'!$B$1:$F$484,"PRIJM",K18:K19)</f>
        <v>MÍCHAL</v>
      </c>
      <c r="L14" s="336"/>
      <c r="M14" s="97">
        <v>1</v>
      </c>
      <c r="N14" s="113">
        <v>125</v>
      </c>
      <c r="O14" s="114">
        <v>52</v>
      </c>
      <c r="P14" s="114">
        <v>8</v>
      </c>
      <c r="Q14" s="115">
        <f>IF(ISBLANK(N14),"",N14+O14)</f>
        <v>177</v>
      </c>
      <c r="R14" s="17"/>
      <c r="S14" s="18"/>
    </row>
    <row r="15" spans="1:19" ht="12.75" customHeight="1" thickBot="1">
      <c r="A15" s="337"/>
      <c r="B15" s="338"/>
      <c r="C15" s="102">
        <v>2</v>
      </c>
      <c r="D15" s="103">
        <v>144</v>
      </c>
      <c r="E15" s="104">
        <v>52</v>
      </c>
      <c r="F15" s="104">
        <v>3</v>
      </c>
      <c r="G15" s="105">
        <f>IF(ISBLANK(D15),"",D15+E15)</f>
        <v>196</v>
      </c>
      <c r="H15" s="17"/>
      <c r="I15" s="340"/>
      <c r="K15" s="337"/>
      <c r="L15" s="338"/>
      <c r="M15" s="102">
        <v>2</v>
      </c>
      <c r="N15" s="103">
        <v>149</v>
      </c>
      <c r="O15" s="104">
        <v>69</v>
      </c>
      <c r="P15" s="104">
        <v>4</v>
      </c>
      <c r="Q15" s="105">
        <f>IF(ISBLANK(N15),"",N15+O15)</f>
        <v>218</v>
      </c>
      <c r="R15" s="17"/>
      <c r="S15" s="18"/>
    </row>
    <row r="16" spans="1:19" ht="9.75" customHeight="1" thickTop="1">
      <c r="A16" s="337" t="str">
        <f>DGET('[3]soupisky'!$B$1:$F$484,"JMENO",A18:A19)</f>
        <v>Zbyněk</v>
      </c>
      <c r="B16" s="338"/>
      <c r="C16" s="23"/>
      <c r="D16" s="24"/>
      <c r="E16" s="24"/>
      <c r="F16" s="24"/>
      <c r="G16" s="25"/>
      <c r="H16" s="17"/>
      <c r="I16" s="26"/>
      <c r="K16" s="337" t="str">
        <f>DGET('[3]soupisky'!$B$1:$F$484,"JMENO",K18:K19)</f>
        <v>Miroslav</v>
      </c>
      <c r="L16" s="338"/>
      <c r="M16" s="23"/>
      <c r="N16" s="24"/>
      <c r="O16" s="24"/>
      <c r="P16" s="24"/>
      <c r="Q16" s="25"/>
      <c r="R16" s="17"/>
      <c r="S16" s="26"/>
    </row>
    <row r="17" spans="1:19" ht="9.75" customHeight="1" thickBot="1">
      <c r="A17" s="341"/>
      <c r="B17" s="342"/>
      <c r="C17" s="27"/>
      <c r="D17" s="28"/>
      <c r="E17" s="28"/>
      <c r="F17" s="28"/>
      <c r="G17" s="45"/>
      <c r="H17" s="17"/>
      <c r="I17" s="327">
        <f>IF(ISNUMBER(G19),IF(G19&gt;Q19,2,IF(G19=Q19,1,0)),"")</f>
        <v>2</v>
      </c>
      <c r="K17" s="341"/>
      <c r="L17" s="342"/>
      <c r="M17" s="27"/>
      <c r="N17" s="28"/>
      <c r="O17" s="28"/>
      <c r="P17" s="28"/>
      <c r="Q17" s="45"/>
      <c r="R17" s="17"/>
      <c r="S17" s="327">
        <f>IF(ISNUMBER(Q19),IF(G19&lt;Q19,2,IF(G19=Q19,1,0)),"")</f>
        <v>0</v>
      </c>
    </row>
    <row r="18" spans="1:19" ht="9.75" customHeight="1" hidden="1" thickBot="1">
      <c r="A18" s="30" t="s">
        <v>19</v>
      </c>
      <c r="B18" s="31"/>
      <c r="C18" s="32"/>
      <c r="D18" s="17"/>
      <c r="E18" s="17"/>
      <c r="F18" s="17"/>
      <c r="G18" s="17"/>
      <c r="H18" s="17"/>
      <c r="I18" s="328"/>
      <c r="K18" s="30" t="s">
        <v>19</v>
      </c>
      <c r="L18" s="31"/>
      <c r="M18" s="32"/>
      <c r="N18" s="17"/>
      <c r="O18" s="17"/>
      <c r="P18" s="17"/>
      <c r="Q18" s="17"/>
      <c r="R18" s="17"/>
      <c r="S18" s="328"/>
    </row>
    <row r="19" spans="1:19" ht="15.75" customHeight="1" thickBot="1">
      <c r="A19" s="343">
        <v>23635</v>
      </c>
      <c r="B19" s="344"/>
      <c r="C19" s="107" t="s">
        <v>17</v>
      </c>
      <c r="D19" s="108">
        <f>IF(ISNUMBER(D14),SUM(D14:D17),"")</f>
        <v>290</v>
      </c>
      <c r="E19" s="109">
        <f>IF(ISNUMBER(E14),SUM(E14:E17),"")</f>
        <v>128</v>
      </c>
      <c r="F19" s="110">
        <f>IF(ISNUMBER(F14),SUM(F14:F17),"")</f>
        <v>4</v>
      </c>
      <c r="G19" s="111">
        <f>IF(ISNUMBER(G14),SUM(G14:G17),"")</f>
        <v>418</v>
      </c>
      <c r="H19" s="40"/>
      <c r="I19" s="329"/>
      <c r="K19" s="343">
        <v>16206</v>
      </c>
      <c r="L19" s="344"/>
      <c r="M19" s="107" t="s">
        <v>17</v>
      </c>
      <c r="N19" s="108">
        <f>IF(ISNUMBER(N14),SUM(N14:N17),"")</f>
        <v>274</v>
      </c>
      <c r="O19" s="109">
        <f>IF(ISNUMBER(O14),SUM(O14:O17),"")</f>
        <v>121</v>
      </c>
      <c r="P19" s="110">
        <f>IF(ISNUMBER(P14),SUM(P14:P17),"")</f>
        <v>12</v>
      </c>
      <c r="Q19" s="111">
        <f>IF(ISNUMBER(Q14),SUM(Q14:Q17),"")</f>
        <v>395</v>
      </c>
      <c r="R19" s="40"/>
      <c r="S19" s="329"/>
    </row>
    <row r="20" spans="1:19" ht="12.75" customHeight="1" thickTop="1">
      <c r="A20" s="335" t="str">
        <f>DGET('[3]soupisky'!$B$1:$F$484,"PRIJM",A24:A25)</f>
        <v>BERANOVÁ</v>
      </c>
      <c r="B20" s="336"/>
      <c r="C20" s="112">
        <v>1</v>
      </c>
      <c r="D20" s="113">
        <v>139</v>
      </c>
      <c r="E20" s="114">
        <v>62</v>
      </c>
      <c r="F20" s="114">
        <v>6</v>
      </c>
      <c r="G20" s="115">
        <f>IF(ISBLANK(D20),"",D20+E20)</f>
        <v>201</v>
      </c>
      <c r="H20" s="17"/>
      <c r="I20" s="339">
        <f>IF(COUNT(Q25),SUM(I14+G25-Q25),"")</f>
        <v>-21</v>
      </c>
      <c r="K20" s="335" t="str">
        <f>DGET('[3]soupisky'!$B$1:$F$484,"PRIJM",K24:K25)</f>
        <v>ŠKOLOVÁ     (N)</v>
      </c>
      <c r="L20" s="336"/>
      <c r="M20" s="97">
        <v>1</v>
      </c>
      <c r="N20" s="113">
        <v>133</v>
      </c>
      <c r="O20" s="114">
        <v>51</v>
      </c>
      <c r="P20" s="114">
        <v>7</v>
      </c>
      <c r="Q20" s="115">
        <f>IF(ISBLANK(N20),"",N20+O20)</f>
        <v>184</v>
      </c>
      <c r="R20" s="17"/>
      <c r="S20" s="18"/>
    </row>
    <row r="21" spans="1:19" ht="12.75" customHeight="1" thickBot="1">
      <c r="A21" s="337"/>
      <c r="B21" s="338"/>
      <c r="C21" s="102">
        <v>2</v>
      </c>
      <c r="D21" s="103">
        <v>160</v>
      </c>
      <c r="E21" s="104">
        <v>51</v>
      </c>
      <c r="F21" s="104">
        <v>7</v>
      </c>
      <c r="G21" s="105">
        <f>IF(ISBLANK(D21),"",D21+E21)</f>
        <v>211</v>
      </c>
      <c r="H21" s="17"/>
      <c r="I21" s="340"/>
      <c r="K21" s="337"/>
      <c r="L21" s="338"/>
      <c r="M21" s="102">
        <v>2</v>
      </c>
      <c r="N21" s="103">
        <v>125</v>
      </c>
      <c r="O21" s="104">
        <v>44</v>
      </c>
      <c r="P21" s="104">
        <v>9</v>
      </c>
      <c r="Q21" s="105">
        <f>IF(ISBLANK(N21),"",N21+O21)</f>
        <v>169</v>
      </c>
      <c r="R21" s="17"/>
      <c r="S21" s="18"/>
    </row>
    <row r="22" spans="1:19" ht="9.75" customHeight="1" thickTop="1">
      <c r="A22" s="337" t="str">
        <f>DGET('[3]soupisky'!$B$1:$F$484,"JMENO",A24:A25)</f>
        <v>Jiřina</v>
      </c>
      <c r="B22" s="338"/>
      <c r="C22" s="23"/>
      <c r="D22" s="24"/>
      <c r="E22" s="24"/>
      <c r="F22" s="24"/>
      <c r="G22" s="25"/>
      <c r="H22" s="17"/>
      <c r="I22" s="26"/>
      <c r="K22" s="337" t="str">
        <f>DGET('[3]soupisky'!$B$1:$F$484,"JMENO",K24:K25)</f>
        <v>Dana</v>
      </c>
      <c r="L22" s="338"/>
      <c r="M22" s="23"/>
      <c r="N22" s="24"/>
      <c r="O22" s="24"/>
      <c r="P22" s="24"/>
      <c r="Q22" s="25"/>
      <c r="R22" s="17"/>
      <c r="S22" s="26"/>
    </row>
    <row r="23" spans="1:19" ht="9.75" customHeight="1" thickBot="1">
      <c r="A23" s="341"/>
      <c r="B23" s="342"/>
      <c r="C23" s="27"/>
      <c r="D23" s="28"/>
      <c r="E23" s="28"/>
      <c r="F23" s="28"/>
      <c r="G23" s="45"/>
      <c r="H23" s="17"/>
      <c r="I23" s="327">
        <f>IF(ISNUMBER(G25),IF(G25&gt;Q25,2,IF(G25=Q25,1,0)),"")</f>
        <v>2</v>
      </c>
      <c r="K23" s="341"/>
      <c r="L23" s="342"/>
      <c r="M23" s="27"/>
      <c r="N23" s="28"/>
      <c r="O23" s="28"/>
      <c r="P23" s="28"/>
      <c r="Q23" s="45"/>
      <c r="R23" s="17"/>
      <c r="S23" s="327">
        <f>IF(ISNUMBER(Q25),IF(G25&lt;Q25,2,IF(G25=Q25,1,0)),"")</f>
        <v>0</v>
      </c>
    </row>
    <row r="24" spans="1:19" ht="9.75" customHeight="1" hidden="1" thickBot="1">
      <c r="A24" s="30" t="s">
        <v>19</v>
      </c>
      <c r="B24" s="31"/>
      <c r="C24" s="32"/>
      <c r="D24" s="17"/>
      <c r="E24" s="17"/>
      <c r="F24" s="17"/>
      <c r="G24" s="17"/>
      <c r="H24" s="17"/>
      <c r="I24" s="328"/>
      <c r="K24" s="30" t="s">
        <v>19</v>
      </c>
      <c r="L24" s="31"/>
      <c r="M24" s="32"/>
      <c r="N24" s="17"/>
      <c r="O24" s="17"/>
      <c r="P24" s="17"/>
      <c r="Q24" s="17"/>
      <c r="R24" s="17"/>
      <c r="S24" s="328"/>
    </row>
    <row r="25" spans="1:19" ht="15.75" customHeight="1" thickBot="1">
      <c r="A25" s="343">
        <v>2707</v>
      </c>
      <c r="B25" s="344"/>
      <c r="C25" s="107" t="s">
        <v>17</v>
      </c>
      <c r="D25" s="108">
        <f>IF(ISNUMBER(D20),SUM(D20:D23),"")</f>
        <v>299</v>
      </c>
      <c r="E25" s="109">
        <f>IF(ISNUMBER(E20),SUM(E20:E23),"")</f>
        <v>113</v>
      </c>
      <c r="F25" s="110">
        <f>IF(ISNUMBER(F20),SUM(F20:F23),"")</f>
        <v>13</v>
      </c>
      <c r="G25" s="111">
        <f>IF(ISNUMBER(G20),SUM(G20:G23),"")</f>
        <v>412</v>
      </c>
      <c r="H25" s="40"/>
      <c r="I25" s="329"/>
      <c r="K25" s="343">
        <v>22752</v>
      </c>
      <c r="L25" s="344"/>
      <c r="M25" s="107" t="s">
        <v>17</v>
      </c>
      <c r="N25" s="108">
        <f>IF(ISNUMBER(N20),SUM(N20:N23),"")</f>
        <v>258</v>
      </c>
      <c r="O25" s="109">
        <f>IF(ISNUMBER(O20),SUM(O20:O23),"")</f>
        <v>95</v>
      </c>
      <c r="P25" s="110">
        <f>IF(ISNUMBER(P20),SUM(P20:P23),"")</f>
        <v>16</v>
      </c>
      <c r="Q25" s="111">
        <f>IF(ISNUMBER(Q20),SUM(Q20:Q23),"")</f>
        <v>353</v>
      </c>
      <c r="R25" s="40"/>
      <c r="S25" s="329"/>
    </row>
    <row r="26" spans="1:19" ht="12.75" customHeight="1" thickTop="1">
      <c r="A26" s="335" t="str">
        <f>DGET('[3]soupisky'!$B$1:$F$484,"PRIJM",A30:A31)</f>
        <v>ŠVINDLOVÁ</v>
      </c>
      <c r="B26" s="336"/>
      <c r="C26" s="112">
        <v>1</v>
      </c>
      <c r="D26" s="113">
        <v>129</v>
      </c>
      <c r="E26" s="114">
        <v>62</v>
      </c>
      <c r="F26" s="114">
        <v>2</v>
      </c>
      <c r="G26" s="115">
        <f>IF(ISBLANK(D26),"",D26+E26)</f>
        <v>191</v>
      </c>
      <c r="H26" s="17"/>
      <c r="I26" s="339">
        <f>IF(COUNT(Q31),SUM(I20+G31-Q31),"")</f>
        <v>-38</v>
      </c>
      <c r="K26" s="335" t="str">
        <f>DGET('[3]soupisky'!$B$1:$F$484,"PRIJM",K30:K31)</f>
        <v>TUMPACH</v>
      </c>
      <c r="L26" s="336"/>
      <c r="M26" s="97">
        <v>1</v>
      </c>
      <c r="N26" s="113">
        <v>143</v>
      </c>
      <c r="O26" s="114">
        <v>83</v>
      </c>
      <c r="P26" s="114">
        <v>4</v>
      </c>
      <c r="Q26" s="115">
        <f>IF(ISBLANK(N26),"",N26+O26)</f>
        <v>226</v>
      </c>
      <c r="R26" s="17"/>
      <c r="S26" s="18"/>
    </row>
    <row r="27" spans="1:19" ht="12.75" customHeight="1" thickBot="1">
      <c r="A27" s="337"/>
      <c r="B27" s="338"/>
      <c r="C27" s="102">
        <v>2</v>
      </c>
      <c r="D27" s="103">
        <v>136</v>
      </c>
      <c r="E27" s="104">
        <v>53</v>
      </c>
      <c r="F27" s="104">
        <v>8</v>
      </c>
      <c r="G27" s="105">
        <f>IF(ISBLANK(D27),"",D27+E27)</f>
        <v>189</v>
      </c>
      <c r="H27" s="17"/>
      <c r="I27" s="340"/>
      <c r="K27" s="337"/>
      <c r="L27" s="338"/>
      <c r="M27" s="102">
        <v>2</v>
      </c>
      <c r="N27" s="103">
        <v>120</v>
      </c>
      <c r="O27" s="104">
        <v>51</v>
      </c>
      <c r="P27" s="104">
        <v>4</v>
      </c>
      <c r="Q27" s="105">
        <f>IF(ISBLANK(N27),"",N27+O27)</f>
        <v>171</v>
      </c>
      <c r="R27" s="17"/>
      <c r="S27" s="18"/>
    </row>
    <row r="28" spans="1:19" ht="9.75" customHeight="1" thickTop="1">
      <c r="A28" s="337" t="str">
        <f>DGET('[3]soupisky'!$B$1:$F$484,"JMENO",A30:A31)</f>
        <v>Stanislava</v>
      </c>
      <c r="B28" s="338"/>
      <c r="C28" s="23"/>
      <c r="D28" s="24"/>
      <c r="E28" s="24"/>
      <c r="F28" s="24"/>
      <c r="G28" s="25"/>
      <c r="H28" s="17"/>
      <c r="I28" s="26"/>
      <c r="K28" s="337" t="str">
        <f>DGET('[3]soupisky'!$B$1:$F$484,"JMENO",K30:K31)</f>
        <v>Roman</v>
      </c>
      <c r="L28" s="338"/>
      <c r="M28" s="23"/>
      <c r="N28" s="24"/>
      <c r="O28" s="24"/>
      <c r="P28" s="24"/>
      <c r="Q28" s="25"/>
      <c r="R28" s="17"/>
      <c r="S28" s="26"/>
    </row>
    <row r="29" spans="1:19" ht="9.75" customHeight="1" thickBot="1">
      <c r="A29" s="341"/>
      <c r="B29" s="342"/>
      <c r="C29" s="27"/>
      <c r="D29" s="28"/>
      <c r="E29" s="28"/>
      <c r="F29" s="28"/>
      <c r="G29" s="45"/>
      <c r="H29" s="17"/>
      <c r="I29" s="327">
        <f>IF(ISNUMBER(G31),IF(G31&gt;Q31,2,IF(G31=Q31,1,0)),"")</f>
        <v>0</v>
      </c>
      <c r="K29" s="341"/>
      <c r="L29" s="342"/>
      <c r="M29" s="27"/>
      <c r="N29" s="28"/>
      <c r="O29" s="28"/>
      <c r="P29" s="28"/>
      <c r="Q29" s="45"/>
      <c r="R29" s="17"/>
      <c r="S29" s="327">
        <f>IF(ISNUMBER(Q31),IF(G31&lt;Q31,2,IF(G31=Q31,1,0)),"")</f>
        <v>2</v>
      </c>
    </row>
    <row r="30" spans="1:19" ht="9.75" customHeight="1" hidden="1" thickBot="1">
      <c r="A30" s="30" t="s">
        <v>19</v>
      </c>
      <c r="B30" s="31"/>
      <c r="C30" s="32"/>
      <c r="D30" s="17"/>
      <c r="E30" s="17"/>
      <c r="F30" s="17"/>
      <c r="G30" s="17"/>
      <c r="H30" s="17"/>
      <c r="I30" s="328"/>
      <c r="K30" s="30" t="s">
        <v>19</v>
      </c>
      <c r="L30" s="31"/>
      <c r="M30" s="32"/>
      <c r="N30" s="17"/>
      <c r="O30" s="17"/>
      <c r="P30" s="17"/>
      <c r="Q30" s="17"/>
      <c r="R30" s="17"/>
      <c r="S30" s="328"/>
    </row>
    <row r="31" spans="1:19" ht="15.75" customHeight="1" thickBot="1">
      <c r="A31" s="343">
        <v>2705</v>
      </c>
      <c r="B31" s="344"/>
      <c r="C31" s="107" t="s">
        <v>17</v>
      </c>
      <c r="D31" s="108">
        <f>IF(ISNUMBER(D26),SUM(D26:D29),"")</f>
        <v>265</v>
      </c>
      <c r="E31" s="109">
        <f>IF(ISNUMBER(E26),SUM(E26:E29),"")</f>
        <v>115</v>
      </c>
      <c r="F31" s="110">
        <f>IF(ISNUMBER(F26),SUM(F26:F29),"")</f>
        <v>10</v>
      </c>
      <c r="G31" s="111">
        <f>IF(ISNUMBER(G26),SUM(G26:G29),"")</f>
        <v>380</v>
      </c>
      <c r="H31" s="40"/>
      <c r="I31" s="329"/>
      <c r="K31" s="343">
        <v>1282</v>
      </c>
      <c r="L31" s="344"/>
      <c r="M31" s="107" t="s">
        <v>17</v>
      </c>
      <c r="N31" s="108">
        <f>IF(ISNUMBER(N26),SUM(N26:N29),"")</f>
        <v>263</v>
      </c>
      <c r="O31" s="109">
        <f>IF(ISNUMBER(O26),SUM(O26:O29),"")</f>
        <v>134</v>
      </c>
      <c r="P31" s="110">
        <f>IF(ISNUMBER(P26),SUM(P26:P29),"")</f>
        <v>8</v>
      </c>
      <c r="Q31" s="111">
        <f>IF(ISNUMBER(Q26),SUM(Q26:Q29),"")</f>
        <v>397</v>
      </c>
      <c r="R31" s="40"/>
      <c r="S31" s="329"/>
    </row>
    <row r="32" spans="1:19" ht="12.75" customHeight="1" thickTop="1">
      <c r="A32" s="335" t="str">
        <f>DGET('[3]soupisky'!$B$1:$F$484,"PRIJM",A36:A37)</f>
        <v>MUSIL</v>
      </c>
      <c r="B32" s="336"/>
      <c r="C32" s="112">
        <v>1</v>
      </c>
      <c r="D32" s="113">
        <v>161</v>
      </c>
      <c r="E32" s="114">
        <v>53</v>
      </c>
      <c r="F32" s="114">
        <v>4</v>
      </c>
      <c r="G32" s="115">
        <f>IF(ISBLANK(D32),"",D32+E32)</f>
        <v>214</v>
      </c>
      <c r="H32" s="17"/>
      <c r="I32" s="339">
        <f>IF(COUNT(Q37),SUM(I26+G37-Q37),"")</f>
        <v>-23</v>
      </c>
      <c r="K32" s="335" t="str">
        <f>DGET('[3]soupisky'!$B$1:$F$484,"PRIJM",K36:K37)</f>
        <v>MÍCHAL</v>
      </c>
      <c r="L32" s="336"/>
      <c r="M32" s="97">
        <v>1</v>
      </c>
      <c r="N32" s="113">
        <v>142</v>
      </c>
      <c r="O32" s="114">
        <v>72</v>
      </c>
      <c r="P32" s="114">
        <v>4</v>
      </c>
      <c r="Q32" s="115">
        <f>IF(ISBLANK(N32),"",N32+O32)</f>
        <v>214</v>
      </c>
      <c r="R32" s="17"/>
      <c r="S32" s="18"/>
    </row>
    <row r="33" spans="1:19" ht="12.75" customHeight="1" thickBot="1">
      <c r="A33" s="337"/>
      <c r="B33" s="338"/>
      <c r="C33" s="102">
        <v>2</v>
      </c>
      <c r="D33" s="103">
        <v>149</v>
      </c>
      <c r="E33" s="104">
        <v>71</v>
      </c>
      <c r="F33" s="104">
        <v>3</v>
      </c>
      <c r="G33" s="105">
        <f>IF(ISBLANK(D33),"",D33+E33)</f>
        <v>220</v>
      </c>
      <c r="H33" s="17"/>
      <c r="I33" s="340"/>
      <c r="K33" s="337"/>
      <c r="L33" s="338"/>
      <c r="M33" s="102">
        <v>2</v>
      </c>
      <c r="N33" s="103">
        <v>142</v>
      </c>
      <c r="O33" s="104">
        <v>63</v>
      </c>
      <c r="P33" s="104">
        <v>5</v>
      </c>
      <c r="Q33" s="105">
        <f>IF(ISBLANK(N33),"",N33+O33)</f>
        <v>205</v>
      </c>
      <c r="R33" s="17"/>
      <c r="S33" s="18"/>
    </row>
    <row r="34" spans="1:19" ht="9.75" customHeight="1" thickTop="1">
      <c r="A34" s="337" t="str">
        <f>DGET('[3]soupisky'!$B$1:$F$484,"JMENO",A36:A37)</f>
        <v>Bohumír</v>
      </c>
      <c r="B34" s="338"/>
      <c r="C34" s="23"/>
      <c r="D34" s="24"/>
      <c r="E34" s="24"/>
      <c r="F34" s="24"/>
      <c r="G34" s="25"/>
      <c r="H34" s="17"/>
      <c r="I34" s="26"/>
      <c r="K34" s="337" t="str">
        <f>DGET('[3]soupisky'!$B$1:$F$484,"JMENO",K36:K37)</f>
        <v>Petr</v>
      </c>
      <c r="L34" s="338"/>
      <c r="M34" s="23"/>
      <c r="N34" s="24"/>
      <c r="O34" s="24"/>
      <c r="P34" s="24"/>
      <c r="Q34" s="25"/>
      <c r="R34" s="17"/>
      <c r="S34" s="26"/>
    </row>
    <row r="35" spans="1:19" ht="9.75" customHeight="1" thickBot="1">
      <c r="A35" s="341"/>
      <c r="B35" s="342"/>
      <c r="C35" s="27"/>
      <c r="D35" s="28"/>
      <c r="E35" s="28"/>
      <c r="F35" s="28"/>
      <c r="G35" s="45"/>
      <c r="H35" s="17"/>
      <c r="I35" s="327">
        <f>IF(ISNUMBER(G37),IF(G37&gt;Q37,2,IF(G37=Q37,1,0)),"")</f>
        <v>2</v>
      </c>
      <c r="K35" s="341"/>
      <c r="L35" s="342"/>
      <c r="M35" s="27"/>
      <c r="N35" s="28"/>
      <c r="O35" s="28"/>
      <c r="P35" s="28"/>
      <c r="Q35" s="45"/>
      <c r="R35" s="17"/>
      <c r="S35" s="327">
        <f>IF(ISNUMBER(Q37),IF(G37&lt;Q37,2,IF(G37=Q37,1,0)),"")</f>
        <v>0</v>
      </c>
    </row>
    <row r="36" spans="1:19" ht="9.75" customHeight="1" hidden="1" thickBot="1">
      <c r="A36" s="30" t="s">
        <v>19</v>
      </c>
      <c r="B36" s="31"/>
      <c r="C36" s="32"/>
      <c r="D36" s="17"/>
      <c r="E36" s="17"/>
      <c r="F36" s="17"/>
      <c r="G36" s="17"/>
      <c r="H36" s="17"/>
      <c r="I36" s="328"/>
      <c r="K36" s="30" t="s">
        <v>19</v>
      </c>
      <c r="L36" s="31"/>
      <c r="M36" s="32"/>
      <c r="N36" s="17"/>
      <c r="O36" s="17"/>
      <c r="P36" s="17"/>
      <c r="Q36" s="17"/>
      <c r="R36" s="17"/>
      <c r="S36" s="328"/>
    </row>
    <row r="37" spans="1:19" ht="15.75" customHeight="1" thickBot="1">
      <c r="A37" s="343">
        <v>10871</v>
      </c>
      <c r="B37" s="344"/>
      <c r="C37" s="107" t="s">
        <v>17</v>
      </c>
      <c r="D37" s="108">
        <f>IF(ISNUMBER(D32),SUM(D32:D35),"")</f>
        <v>310</v>
      </c>
      <c r="E37" s="109">
        <f>IF(ISNUMBER(E32),SUM(E32:E35),"")</f>
        <v>124</v>
      </c>
      <c r="F37" s="110">
        <f>IF(ISNUMBER(F32),SUM(F32:F35),"")</f>
        <v>7</v>
      </c>
      <c r="G37" s="111">
        <f>IF(ISNUMBER(G32),SUM(G32:G35),"")</f>
        <v>434</v>
      </c>
      <c r="H37" s="40"/>
      <c r="I37" s="329"/>
      <c r="K37" s="343">
        <v>1263</v>
      </c>
      <c r="L37" s="344"/>
      <c r="M37" s="107" t="s">
        <v>17</v>
      </c>
      <c r="N37" s="108">
        <f>IF(ISNUMBER(N32),SUM(N32:N35),"")</f>
        <v>284</v>
      </c>
      <c r="O37" s="109">
        <f>IF(ISNUMBER(O32),SUM(O32:O35),"")</f>
        <v>135</v>
      </c>
      <c r="P37" s="110">
        <f>IF(ISNUMBER(P32),SUM(P32:P35),"")</f>
        <v>9</v>
      </c>
      <c r="Q37" s="111">
        <f>IF(ISNUMBER(Q32),SUM(Q32:Q35),"")</f>
        <v>419</v>
      </c>
      <c r="R37" s="40"/>
      <c r="S37" s="329"/>
    </row>
    <row r="38" spans="1:19" ht="12.75" customHeight="1" thickTop="1">
      <c r="A38" s="335" t="str">
        <f>DGET('[3]soupisky'!$B$1:$F$484,"PRIJM",A42:A43)</f>
        <v>PERMAN</v>
      </c>
      <c r="B38" s="336"/>
      <c r="C38" s="112">
        <v>1</v>
      </c>
      <c r="D38" s="113">
        <v>130</v>
      </c>
      <c r="E38" s="114">
        <v>62</v>
      </c>
      <c r="F38" s="114">
        <v>6</v>
      </c>
      <c r="G38" s="115">
        <f>IF(ISBLANK(D38),"",D38+E38)</f>
        <v>192</v>
      </c>
      <c r="H38" s="17"/>
      <c r="I38" s="339">
        <f>IF(COUNT(Q43),SUM(I32+G43-Q43),"")</f>
        <v>-12</v>
      </c>
      <c r="K38" s="335" t="str">
        <f>DGET('[3]soupisky'!$B$1:$F$484,"PRIJM",K42:K43)</f>
        <v>BOČÁNEK</v>
      </c>
      <c r="L38" s="336"/>
      <c r="M38" s="97">
        <v>1</v>
      </c>
      <c r="N38" s="113">
        <v>141</v>
      </c>
      <c r="O38" s="114">
        <v>54</v>
      </c>
      <c r="P38" s="114">
        <v>3</v>
      </c>
      <c r="Q38" s="115">
        <f>IF(ISBLANK(N38),"",N38+O38)</f>
        <v>195</v>
      </c>
      <c r="R38" s="17"/>
      <c r="S38" s="18"/>
    </row>
    <row r="39" spans="1:19" ht="12.75" customHeight="1" thickBot="1">
      <c r="A39" s="337"/>
      <c r="B39" s="338"/>
      <c r="C39" s="102">
        <v>2</v>
      </c>
      <c r="D39" s="103">
        <v>122</v>
      </c>
      <c r="E39" s="104">
        <v>86</v>
      </c>
      <c r="F39" s="104">
        <v>0</v>
      </c>
      <c r="G39" s="105">
        <f>IF(ISBLANK(D39),"",D39+E39)</f>
        <v>208</v>
      </c>
      <c r="H39" s="17"/>
      <c r="I39" s="340"/>
      <c r="K39" s="337"/>
      <c r="L39" s="338"/>
      <c r="M39" s="102">
        <v>2</v>
      </c>
      <c r="N39" s="103">
        <v>141</v>
      </c>
      <c r="O39" s="104">
        <v>53</v>
      </c>
      <c r="P39" s="104">
        <v>5</v>
      </c>
      <c r="Q39" s="105">
        <f>IF(ISBLANK(N39),"",N39+O39)</f>
        <v>194</v>
      </c>
      <c r="R39" s="17"/>
      <c r="S39" s="18"/>
    </row>
    <row r="40" spans="1:19" ht="9.75" customHeight="1" thickTop="1">
      <c r="A40" s="337" t="str">
        <f>DGET('[3]soupisky'!$B$1:$F$484,"JMENO",A42:A43)</f>
        <v>Milan</v>
      </c>
      <c r="B40" s="338"/>
      <c r="C40" s="23"/>
      <c r="D40" s="24"/>
      <c r="E40" s="24"/>
      <c r="F40" s="24"/>
      <c r="G40" s="25"/>
      <c r="H40" s="17"/>
      <c r="I40" s="26"/>
      <c r="K40" s="337" t="str">
        <f>DGET('[3]soupisky'!$B$1:$F$484,"JMENO",K42:K43)</f>
        <v>Vlastimil</v>
      </c>
      <c r="L40" s="338"/>
      <c r="M40" s="23"/>
      <c r="N40" s="24"/>
      <c r="O40" s="24"/>
      <c r="P40" s="24"/>
      <c r="Q40" s="25"/>
      <c r="R40" s="17"/>
      <c r="S40" s="26"/>
    </row>
    <row r="41" spans="1:19" ht="9.75" customHeight="1" thickBot="1">
      <c r="A41" s="341"/>
      <c r="B41" s="342"/>
      <c r="C41" s="27"/>
      <c r="D41" s="28"/>
      <c r="E41" s="28"/>
      <c r="F41" s="28"/>
      <c r="G41" s="45"/>
      <c r="H41" s="17"/>
      <c r="I41" s="327">
        <f>IF(ISNUMBER(G43),IF(G43&gt;Q43,2,IF(G43=Q43,1,0)),"")</f>
        <v>2</v>
      </c>
      <c r="K41" s="341"/>
      <c r="L41" s="342"/>
      <c r="M41" s="27"/>
      <c r="N41" s="28"/>
      <c r="O41" s="28"/>
      <c r="P41" s="28"/>
      <c r="Q41" s="45"/>
      <c r="R41" s="17"/>
      <c r="S41" s="327">
        <f>IF(ISNUMBER(Q43),IF(G43&lt;Q43,2,IF(G43=Q43,1,0)),"")</f>
        <v>0</v>
      </c>
    </row>
    <row r="42" spans="1:19" ht="9.75" customHeight="1" hidden="1" thickBot="1">
      <c r="A42" s="30" t="s">
        <v>19</v>
      </c>
      <c r="B42" s="31"/>
      <c r="C42" s="32"/>
      <c r="D42" s="17"/>
      <c r="E42" s="17"/>
      <c r="F42" s="17"/>
      <c r="G42" s="17"/>
      <c r="H42" s="17"/>
      <c r="I42" s="328"/>
      <c r="K42" s="30" t="s">
        <v>19</v>
      </c>
      <c r="L42" s="31"/>
      <c r="M42" s="32"/>
      <c r="N42" s="17"/>
      <c r="O42" s="17"/>
      <c r="P42" s="17"/>
      <c r="Q42" s="17"/>
      <c r="R42" s="17"/>
      <c r="S42" s="328"/>
    </row>
    <row r="43" spans="1:19" ht="15.75" customHeight="1" thickBot="1">
      <c r="A43" s="330">
        <v>2725</v>
      </c>
      <c r="B43" s="331"/>
      <c r="C43" s="107" t="s">
        <v>17</v>
      </c>
      <c r="D43" s="108">
        <f>IF(ISNUMBER(D38),SUM(D38:D41),"")</f>
        <v>252</v>
      </c>
      <c r="E43" s="109">
        <f>IF(ISNUMBER(E38),SUM(E38:E41),"")</f>
        <v>148</v>
      </c>
      <c r="F43" s="110">
        <f>IF(ISNUMBER(F38),SUM(F38:F41),"")</f>
        <v>6</v>
      </c>
      <c r="G43" s="111">
        <f>IF(ISNUMBER(G38),SUM(G38:G41),"")</f>
        <v>400</v>
      </c>
      <c r="H43" s="40"/>
      <c r="I43" s="329"/>
      <c r="K43" s="330">
        <v>4258</v>
      </c>
      <c r="L43" s="331"/>
      <c r="M43" s="107" t="s">
        <v>17</v>
      </c>
      <c r="N43" s="108">
        <f>IF(ISNUMBER(N38),SUM(N38:N41),"")</f>
        <v>282</v>
      </c>
      <c r="O43" s="109">
        <f>IF(ISNUMBER(O38),SUM(O38:O41),"")</f>
        <v>107</v>
      </c>
      <c r="P43" s="110">
        <f>IF(ISNUMBER(P38),SUM(P38:P41),"")</f>
        <v>8</v>
      </c>
      <c r="Q43" s="111">
        <f>IF(ISNUMBER(Q38),SUM(Q38:Q41),"")</f>
        <v>389</v>
      </c>
      <c r="R43" s="40"/>
      <c r="S43" s="329"/>
    </row>
    <row r="44" ht="4.5" customHeight="1" thickBot="1" thickTop="1"/>
    <row r="45" spans="1:19" ht="19.5" customHeight="1" thickBot="1">
      <c r="A45" s="46"/>
      <c r="B45" s="47"/>
      <c r="C45" s="48" t="s">
        <v>24</v>
      </c>
      <c r="D45" s="116">
        <f>IF(ISNUMBER(D13),SUM(D13,D19,D25,D31,D37,D43),"")</f>
        <v>1665</v>
      </c>
      <c r="E45" s="117">
        <f>IF(ISNUMBER(E13),SUM(E13,E19,E25,E31,E37,E43),"")</f>
        <v>744</v>
      </c>
      <c r="F45" s="118">
        <f>IF(ISNUMBER(F13),SUM(F13,F19,F25,F31,F37,F43),"")</f>
        <v>54</v>
      </c>
      <c r="G45" s="119">
        <f>IF(ISNUMBER(G13),SUM(G13,G19,G25,G31,G37,G43),"")</f>
        <v>2409</v>
      </c>
      <c r="H45" s="53"/>
      <c r="I45" s="120">
        <f>IF(ISNUMBER(G45),IF(G45&gt;Q45,4,IF(G45=Q45,2,0)),"")</f>
        <v>0</v>
      </c>
      <c r="K45" s="46"/>
      <c r="L45" s="47"/>
      <c r="M45" s="48" t="s">
        <v>24</v>
      </c>
      <c r="N45" s="116">
        <f>IF(ISNUMBER(N13),SUM(N13,N19,N25,N31,N37,N43),"")</f>
        <v>1662</v>
      </c>
      <c r="O45" s="117">
        <f>IF(ISNUMBER(O13),SUM(O13,O19,O25,O31,O37,O43),"")</f>
        <v>759</v>
      </c>
      <c r="P45" s="118">
        <f>IF(ISNUMBER(P13),SUM(P13,P19,P25,P31,P37,P43),"")</f>
        <v>55</v>
      </c>
      <c r="Q45" s="119">
        <f>IF(ISNUMBER(Q13),SUM(Q13,Q19,Q25,Q31,Q37,Q43),"")</f>
        <v>2421</v>
      </c>
      <c r="R45" s="53"/>
      <c r="S45" s="120">
        <f>IF(ISNUMBER(Q45),IF(G45&lt;Q45,4,IF(G45=Q45,2,0)),"")</f>
        <v>4</v>
      </c>
    </row>
    <row r="46" ht="4.5" customHeight="1" thickBot="1"/>
    <row r="47" spans="1:19" ht="21.75" customHeight="1" thickBot="1">
      <c r="A47" s="55"/>
      <c r="B47" s="56" t="s">
        <v>25</v>
      </c>
      <c r="C47" s="332" t="s">
        <v>108</v>
      </c>
      <c r="D47" s="332"/>
      <c r="E47" s="332"/>
      <c r="G47" s="333" t="s">
        <v>27</v>
      </c>
      <c r="H47" s="334"/>
      <c r="I47" s="121">
        <f>IF(ISNUMBER(I11),SUM(I11,I17,I23,I29,I35,I41,I45),"")</f>
        <v>8</v>
      </c>
      <c r="K47" s="55"/>
      <c r="L47" s="56" t="s">
        <v>25</v>
      </c>
      <c r="M47" s="332" t="s">
        <v>109</v>
      </c>
      <c r="N47" s="332"/>
      <c r="O47" s="332"/>
      <c r="Q47" s="333" t="s">
        <v>27</v>
      </c>
      <c r="R47" s="334"/>
      <c r="S47" s="121">
        <f>IF(ISNUMBER(S11),SUM(S11,S17,S23,S29,S35,S41,S45),"")</f>
        <v>8</v>
      </c>
    </row>
    <row r="48" spans="1:19" ht="19.5" customHeight="1">
      <c r="A48" s="55"/>
      <c r="B48" s="56" t="s">
        <v>29</v>
      </c>
      <c r="C48" s="321"/>
      <c r="D48" s="321"/>
      <c r="E48" s="321"/>
      <c r="F48" s="58"/>
      <c r="G48" s="58"/>
      <c r="H48" s="58"/>
      <c r="I48" s="58"/>
      <c r="J48" s="58"/>
      <c r="K48" s="55"/>
      <c r="L48" s="56" t="s">
        <v>29</v>
      </c>
      <c r="M48" s="321"/>
      <c r="N48" s="321"/>
      <c r="O48" s="321"/>
      <c r="P48" s="59"/>
      <c r="Q48" s="12"/>
      <c r="R48" s="12"/>
      <c r="S48" s="12"/>
    </row>
    <row r="49" spans="1:19" ht="20.25" customHeight="1">
      <c r="A49" s="56" t="s">
        <v>30</v>
      </c>
      <c r="B49" s="56" t="s">
        <v>31</v>
      </c>
      <c r="C49" s="322" t="s">
        <v>110</v>
      </c>
      <c r="D49" s="322"/>
      <c r="E49" s="322"/>
      <c r="F49" s="322"/>
      <c r="G49" s="322"/>
      <c r="H49" s="322"/>
      <c r="I49" s="56"/>
      <c r="J49" s="56"/>
      <c r="K49" s="56" t="s">
        <v>32</v>
      </c>
      <c r="L49" s="323"/>
      <c r="M49" s="323"/>
      <c r="O49" s="56" t="s">
        <v>29</v>
      </c>
      <c r="P49" s="324"/>
      <c r="Q49" s="324"/>
      <c r="R49" s="324"/>
      <c r="S49" s="324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33</v>
      </c>
    </row>
    <row r="52" spans="2:11" ht="19.5" customHeight="1">
      <c r="B52" s="3" t="s">
        <v>34</v>
      </c>
      <c r="C52" s="325" t="s">
        <v>35</v>
      </c>
      <c r="D52" s="325"/>
      <c r="I52" s="3" t="s">
        <v>36</v>
      </c>
      <c r="J52" s="326">
        <v>18</v>
      </c>
      <c r="K52" s="326"/>
    </row>
    <row r="53" spans="2:19" ht="19.5" customHeight="1">
      <c r="B53" s="3" t="s">
        <v>37</v>
      </c>
      <c r="C53" s="314" t="s">
        <v>91</v>
      </c>
      <c r="D53" s="314"/>
      <c r="I53" s="3" t="s">
        <v>39</v>
      </c>
      <c r="J53" s="315">
        <v>2</v>
      </c>
      <c r="K53" s="315"/>
      <c r="P53" s="3" t="s">
        <v>40</v>
      </c>
      <c r="Q53" s="316">
        <v>43334</v>
      </c>
      <c r="R53" s="317"/>
      <c r="S53" s="317"/>
    </row>
    <row r="54" ht="9.75" customHeight="1"/>
    <row r="55" spans="1:19" ht="15" customHeight="1">
      <c r="A55" s="303" t="s">
        <v>41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5"/>
    </row>
    <row r="56" spans="1:19" ht="90" customHeight="1">
      <c r="A56" s="306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8"/>
    </row>
    <row r="57" ht="4.5" customHeight="1"/>
    <row r="58" spans="1:19" ht="15" customHeight="1">
      <c r="A58" s="318" t="s">
        <v>42</v>
      </c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20"/>
    </row>
    <row r="59" spans="1:19" ht="6.75" customHeight="1">
      <c r="A59" s="122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123"/>
    </row>
    <row r="60" spans="1:19" ht="18" customHeight="1">
      <c r="A60" s="124" t="s">
        <v>5</v>
      </c>
      <c r="B60" s="86"/>
      <c r="C60" s="86"/>
      <c r="D60" s="86"/>
      <c r="E60" s="86"/>
      <c r="F60" s="86"/>
      <c r="G60" s="86"/>
      <c r="H60" s="86"/>
      <c r="I60" s="86"/>
      <c r="J60" s="86"/>
      <c r="K60" s="125" t="s">
        <v>7</v>
      </c>
      <c r="L60" s="86"/>
      <c r="M60" s="86"/>
      <c r="N60" s="86"/>
      <c r="O60" s="86"/>
      <c r="P60" s="86"/>
      <c r="Q60" s="86"/>
      <c r="R60" s="86"/>
      <c r="S60" s="123"/>
    </row>
    <row r="61" spans="1:19" ht="18" customHeight="1">
      <c r="A61" s="126"/>
      <c r="B61" s="127" t="s">
        <v>43</v>
      </c>
      <c r="C61" s="128"/>
      <c r="D61" s="129"/>
      <c r="E61" s="127" t="s">
        <v>44</v>
      </c>
      <c r="F61" s="128"/>
      <c r="G61" s="128"/>
      <c r="H61" s="128"/>
      <c r="I61" s="129"/>
      <c r="J61" s="86"/>
      <c r="K61" s="130"/>
      <c r="L61" s="127" t="s">
        <v>43</v>
      </c>
      <c r="M61" s="128"/>
      <c r="N61" s="129"/>
      <c r="O61" s="127" t="s">
        <v>44</v>
      </c>
      <c r="P61" s="128"/>
      <c r="Q61" s="128"/>
      <c r="R61" s="128"/>
      <c r="S61" s="131"/>
    </row>
    <row r="62" spans="1:19" ht="18" customHeight="1">
      <c r="A62" s="132" t="s">
        <v>45</v>
      </c>
      <c r="B62" s="133" t="s">
        <v>46</v>
      </c>
      <c r="C62" s="134"/>
      <c r="D62" s="135" t="s">
        <v>47</v>
      </c>
      <c r="E62" s="133" t="s">
        <v>46</v>
      </c>
      <c r="F62" s="136"/>
      <c r="G62" s="136"/>
      <c r="H62" s="137"/>
      <c r="I62" s="135" t="s">
        <v>47</v>
      </c>
      <c r="J62" s="86"/>
      <c r="K62" s="138" t="s">
        <v>45</v>
      </c>
      <c r="L62" s="133" t="s">
        <v>46</v>
      </c>
      <c r="M62" s="134"/>
      <c r="N62" s="135" t="s">
        <v>47</v>
      </c>
      <c r="O62" s="133" t="s">
        <v>46</v>
      </c>
      <c r="P62" s="136"/>
      <c r="Q62" s="136"/>
      <c r="R62" s="137"/>
      <c r="S62" s="139" t="s">
        <v>47</v>
      </c>
    </row>
    <row r="63" spans="1:19" ht="18" customHeight="1">
      <c r="A63" s="140"/>
      <c r="B63" s="311"/>
      <c r="C63" s="312"/>
      <c r="D63" s="141"/>
      <c r="E63" s="311"/>
      <c r="F63" s="313"/>
      <c r="G63" s="313"/>
      <c r="H63" s="312"/>
      <c r="I63" s="141"/>
      <c r="J63" s="86"/>
      <c r="K63" s="142"/>
      <c r="L63" s="311"/>
      <c r="M63" s="312"/>
      <c r="N63" s="141"/>
      <c r="O63" s="311"/>
      <c r="P63" s="313"/>
      <c r="Q63" s="313"/>
      <c r="R63" s="312"/>
      <c r="S63" s="143"/>
    </row>
    <row r="64" spans="1:19" ht="18" customHeight="1">
      <c r="A64" s="140"/>
      <c r="B64" s="311"/>
      <c r="C64" s="312"/>
      <c r="D64" s="141"/>
      <c r="E64" s="311"/>
      <c r="F64" s="313"/>
      <c r="G64" s="313"/>
      <c r="H64" s="312"/>
      <c r="I64" s="141"/>
      <c r="J64" s="86"/>
      <c r="K64" s="142"/>
      <c r="L64" s="311"/>
      <c r="M64" s="312"/>
      <c r="N64" s="141"/>
      <c r="O64" s="311"/>
      <c r="P64" s="313"/>
      <c r="Q64" s="313"/>
      <c r="R64" s="312"/>
      <c r="S64" s="143"/>
    </row>
    <row r="65" spans="1:19" ht="11.25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19" ht="3.75" customHeight="1">
      <c r="A66" s="125"/>
      <c r="B66" s="86"/>
      <c r="C66" s="86"/>
      <c r="D66" s="86"/>
      <c r="E66" s="86"/>
      <c r="F66" s="86"/>
      <c r="G66" s="86"/>
      <c r="H66" s="86"/>
      <c r="I66" s="86"/>
      <c r="J66" s="86"/>
      <c r="K66" s="125"/>
      <c r="L66" s="86"/>
      <c r="M66" s="86"/>
      <c r="N66" s="86"/>
      <c r="O66" s="86"/>
      <c r="P66" s="86"/>
      <c r="Q66" s="86"/>
      <c r="R66" s="86"/>
      <c r="S66" s="86"/>
    </row>
    <row r="67" spans="1:19" ht="19.5" customHeight="1">
      <c r="A67" s="297" t="s">
        <v>48</v>
      </c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9"/>
    </row>
    <row r="68" spans="1:19" ht="90" customHeight="1">
      <c r="A68" s="300"/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2"/>
    </row>
    <row r="69" ht="4.5" customHeight="1"/>
    <row r="70" spans="1:19" ht="15" customHeight="1">
      <c r="A70" s="303" t="s">
        <v>49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5"/>
    </row>
    <row r="71" spans="1:19" ht="90" customHeight="1">
      <c r="A71" s="306"/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8"/>
    </row>
    <row r="72" spans="1:8" ht="30" customHeight="1">
      <c r="A72" s="309" t="s">
        <v>50</v>
      </c>
      <c r="B72" s="309"/>
      <c r="C72" s="310"/>
      <c r="D72" s="310"/>
      <c r="E72" s="310"/>
      <c r="F72" s="310"/>
      <c r="G72" s="310"/>
      <c r="H72" s="310"/>
    </row>
    <row r="73" spans="1:8" ht="30" customHeight="1">
      <c r="A73" s="5"/>
      <c r="B73" s="5"/>
      <c r="C73" s="147"/>
      <c r="D73" s="147"/>
      <c r="E73" s="147"/>
      <c r="F73" s="147"/>
      <c r="G73" s="147"/>
      <c r="H73" s="147"/>
    </row>
    <row r="74" spans="1:8" ht="11.25" customHeight="1" hidden="1">
      <c r="A74" s="5"/>
      <c r="B74" s="5"/>
      <c r="C74" s="147"/>
      <c r="D74" s="147"/>
      <c r="E74" s="147"/>
      <c r="F74" s="147"/>
      <c r="G74" s="147"/>
      <c r="H74" s="147"/>
    </row>
    <row r="75" spans="11:16" ht="12.75" hidden="1">
      <c r="K75" s="92" t="s">
        <v>51</v>
      </c>
      <c r="L75" s="93" t="s">
        <v>6</v>
      </c>
      <c r="M75" s="94"/>
      <c r="N75" s="94"/>
      <c r="O75" s="93" t="s">
        <v>111</v>
      </c>
      <c r="P75" s="95"/>
    </row>
    <row r="76" spans="11:16" ht="12.75" hidden="1">
      <c r="K76" s="92" t="s">
        <v>53</v>
      </c>
      <c r="L76" s="93" t="s">
        <v>54</v>
      </c>
      <c r="M76" s="94"/>
      <c r="N76" s="94"/>
      <c r="O76" s="93" t="s">
        <v>62</v>
      </c>
      <c r="P76" s="95"/>
    </row>
    <row r="77" spans="11:16" ht="12.75" hidden="1">
      <c r="K77" s="92" t="s">
        <v>35</v>
      </c>
      <c r="L77" s="93" t="s">
        <v>8</v>
      </c>
      <c r="M77" s="94"/>
      <c r="N77" s="94"/>
      <c r="O77" s="93" t="s">
        <v>71</v>
      </c>
      <c r="P77" s="95"/>
    </row>
    <row r="78" spans="11:16" ht="12.75" hidden="1">
      <c r="K78" s="92" t="s">
        <v>57</v>
      </c>
      <c r="L78" s="93" t="s">
        <v>58</v>
      </c>
      <c r="M78" s="94"/>
      <c r="N78" s="94"/>
      <c r="O78" s="93" t="s">
        <v>74</v>
      </c>
      <c r="P78" s="95"/>
    </row>
    <row r="79" spans="11:16" ht="12.75" hidden="1">
      <c r="K79" s="92" t="s">
        <v>60</v>
      </c>
      <c r="L79" s="93" t="s">
        <v>61</v>
      </c>
      <c r="M79" s="94"/>
      <c r="N79" s="94"/>
      <c r="O79" s="93" t="s">
        <v>77</v>
      </c>
      <c r="P79" s="95"/>
    </row>
    <row r="80" spans="11:16" ht="12.75" hidden="1">
      <c r="K80" s="92" t="s">
        <v>63</v>
      </c>
      <c r="L80" s="93" t="s">
        <v>64</v>
      </c>
      <c r="M80" s="94"/>
      <c r="N80" s="94"/>
      <c r="O80" s="93" t="s">
        <v>3</v>
      </c>
      <c r="P80" s="95"/>
    </row>
    <row r="81" spans="11:16" ht="12.75" hidden="1">
      <c r="K81" s="92" t="s">
        <v>66</v>
      </c>
      <c r="L81" s="93" t="s">
        <v>67</v>
      </c>
      <c r="M81" s="94"/>
      <c r="N81" s="94"/>
      <c r="O81" s="93" t="s">
        <v>85</v>
      </c>
      <c r="P81" s="95"/>
    </row>
    <row r="82" spans="11:16" ht="12.75" hidden="1">
      <c r="K82" s="92" t="s">
        <v>69</v>
      </c>
      <c r="L82" s="93" t="s">
        <v>70</v>
      </c>
      <c r="M82" s="94"/>
      <c r="N82" s="94"/>
      <c r="O82" s="93" t="s">
        <v>93</v>
      </c>
      <c r="P82" s="95"/>
    </row>
    <row r="83" spans="11:16" ht="12.75" hidden="1">
      <c r="K83" s="92" t="s">
        <v>72</v>
      </c>
      <c r="L83" s="93" t="s">
        <v>73</v>
      </c>
      <c r="M83" s="94"/>
      <c r="N83" s="94"/>
      <c r="O83" s="93" t="s">
        <v>95</v>
      </c>
      <c r="P83" s="95"/>
    </row>
    <row r="84" spans="11:16" ht="12.75" hidden="1">
      <c r="K84" s="92" t="s">
        <v>75</v>
      </c>
      <c r="L84" s="93" t="s">
        <v>76</v>
      </c>
      <c r="M84" s="94"/>
      <c r="N84" s="94"/>
      <c r="O84" s="93" t="s">
        <v>99</v>
      </c>
      <c r="P84" s="95"/>
    </row>
    <row r="85" spans="11:16" ht="12.75" hidden="1">
      <c r="K85" s="92" t="s">
        <v>78</v>
      </c>
      <c r="L85" s="93" t="s">
        <v>106</v>
      </c>
      <c r="M85" s="94"/>
      <c r="N85" s="94"/>
      <c r="O85" s="93" t="s">
        <v>101</v>
      </c>
      <c r="P85" s="95"/>
    </row>
    <row r="86" spans="11:16" ht="12.75" hidden="1">
      <c r="K86" s="92" t="s">
        <v>80</v>
      </c>
      <c r="L86" s="93" t="s">
        <v>81</v>
      </c>
      <c r="M86" s="94"/>
      <c r="N86" s="94"/>
      <c r="O86" s="93" t="s">
        <v>97</v>
      </c>
      <c r="P86" s="95"/>
    </row>
    <row r="87" spans="11:16" ht="12.75" hidden="1">
      <c r="K87" s="92"/>
      <c r="L87" s="93" t="s">
        <v>84</v>
      </c>
      <c r="M87" s="94"/>
      <c r="N87" s="94"/>
      <c r="O87" s="93"/>
      <c r="P87" s="95"/>
    </row>
    <row r="88" spans="11:16" ht="12.75" hidden="1">
      <c r="K88" s="92" t="s">
        <v>83</v>
      </c>
      <c r="L88" s="93" t="s">
        <v>87</v>
      </c>
      <c r="M88" s="94"/>
      <c r="N88" s="94"/>
      <c r="O88" s="93"/>
      <c r="P88" s="95"/>
    </row>
    <row r="89" spans="11:16" ht="12.75" hidden="1">
      <c r="K89" s="92" t="s">
        <v>86</v>
      </c>
      <c r="L89" s="93"/>
      <c r="M89" s="94"/>
      <c r="N89" s="94"/>
      <c r="O89" s="93"/>
      <c r="P89" s="95"/>
    </row>
    <row r="90" spans="11:16" ht="12.75" hidden="1">
      <c r="K90" s="92" t="s">
        <v>89</v>
      </c>
      <c r="L90" s="93"/>
      <c r="M90" s="94"/>
      <c r="N90" s="94"/>
      <c r="O90" s="93"/>
      <c r="P90" s="95"/>
    </row>
    <row r="91" spans="11:16" ht="12.75" hidden="1">
      <c r="K91" s="92" t="s">
        <v>91</v>
      </c>
      <c r="L91" s="64"/>
      <c r="M91" s="64"/>
      <c r="N91" s="64"/>
      <c r="O91" s="93"/>
      <c r="P91" s="95"/>
    </row>
    <row r="92" spans="11:16" ht="12.75" hidden="1">
      <c r="K92" s="92" t="s">
        <v>38</v>
      </c>
      <c r="L92" s="64"/>
      <c r="M92" s="64"/>
      <c r="N92" s="64"/>
      <c r="O92" s="93"/>
      <c r="P92" s="95"/>
    </row>
    <row r="93" spans="11:16" ht="12.75" hidden="1">
      <c r="K93" s="92" t="s">
        <v>94</v>
      </c>
      <c r="L93" s="64"/>
      <c r="M93" s="64"/>
      <c r="N93" s="64"/>
      <c r="O93" s="93"/>
      <c r="P93" s="95"/>
    </row>
    <row r="94" spans="11:16" ht="12.75" hidden="1">
      <c r="K94" s="92" t="s">
        <v>96</v>
      </c>
      <c r="L94" s="64"/>
      <c r="M94" s="64"/>
      <c r="N94" s="64"/>
      <c r="O94" s="93"/>
      <c r="P94" s="95"/>
    </row>
    <row r="95" spans="11:16" ht="12.75" hidden="1">
      <c r="K95" s="92" t="s">
        <v>98</v>
      </c>
      <c r="L95" s="64"/>
      <c r="M95" s="64"/>
      <c r="N95" s="64"/>
      <c r="O95" s="93"/>
      <c r="P95" s="95"/>
    </row>
    <row r="96" spans="11:16" ht="12.75" hidden="1">
      <c r="K96" s="92" t="s">
        <v>100</v>
      </c>
      <c r="L96" s="64"/>
      <c r="M96" s="64"/>
      <c r="N96" s="64"/>
      <c r="O96" s="93"/>
      <c r="P96" s="95"/>
    </row>
    <row r="97" spans="11:16" ht="12.75" hidden="1">
      <c r="K97" s="92" t="s">
        <v>102</v>
      </c>
      <c r="L97" s="64"/>
      <c r="M97" s="64"/>
      <c r="N97" s="64"/>
      <c r="O97" s="64"/>
      <c r="P97" s="64"/>
    </row>
    <row r="98" spans="11:16" ht="12.75" hidden="1">
      <c r="K98" s="92" t="s">
        <v>103</v>
      </c>
      <c r="L98" s="64"/>
      <c r="M98" s="64"/>
      <c r="N98" s="64"/>
      <c r="O98" s="64"/>
      <c r="P98" s="64"/>
    </row>
    <row r="99" spans="11:16" ht="12.75" hidden="1">
      <c r="K99" s="92" t="s">
        <v>104</v>
      </c>
      <c r="L99" s="64"/>
      <c r="M99" s="64"/>
      <c r="N99" s="64"/>
      <c r="O99" s="64"/>
      <c r="P99" s="64"/>
    </row>
    <row r="100" ht="12.75" hidden="1">
      <c r="K100" s="92" t="s">
        <v>105</v>
      </c>
    </row>
    <row r="101" ht="12.75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I14:I15"/>
    <mergeCell ref="K14:L15"/>
    <mergeCell ref="A16:B17"/>
    <mergeCell ref="K16:L17"/>
    <mergeCell ref="I17:I19"/>
    <mergeCell ref="S17:S19"/>
    <mergeCell ref="A19:B19"/>
    <mergeCell ref="K19:L19"/>
    <mergeCell ref="A20:B21"/>
    <mergeCell ref="I20:I21"/>
    <mergeCell ref="K20:L21"/>
    <mergeCell ref="A22:B23"/>
    <mergeCell ref="K22:L23"/>
    <mergeCell ref="I23:I25"/>
    <mergeCell ref="S23:S25"/>
    <mergeCell ref="A25:B25"/>
    <mergeCell ref="K25:L25"/>
    <mergeCell ref="A26:B27"/>
    <mergeCell ref="I26:I27"/>
    <mergeCell ref="K26:L27"/>
    <mergeCell ref="A28:B29"/>
    <mergeCell ref="K28:L29"/>
    <mergeCell ref="I29:I31"/>
    <mergeCell ref="S29:S31"/>
    <mergeCell ref="A31:B31"/>
    <mergeCell ref="K31:L31"/>
    <mergeCell ref="A32:B33"/>
    <mergeCell ref="I32:I33"/>
    <mergeCell ref="K32:L33"/>
    <mergeCell ref="A34:B35"/>
    <mergeCell ref="K34:L35"/>
    <mergeCell ref="I35:I37"/>
    <mergeCell ref="S35:S37"/>
    <mergeCell ref="A37:B37"/>
    <mergeCell ref="K37:L37"/>
    <mergeCell ref="A38:B39"/>
    <mergeCell ref="I38:I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B64:C64"/>
    <mergeCell ref="E64:H64"/>
    <mergeCell ref="L64:M64"/>
    <mergeCell ref="O64:R64"/>
    <mergeCell ref="A67:S67"/>
    <mergeCell ref="A68:S68"/>
    <mergeCell ref="A70:S70"/>
    <mergeCell ref="A71:S71"/>
    <mergeCell ref="A72:B72"/>
    <mergeCell ref="C72:H72"/>
  </mergeCells>
  <conditionalFormatting sqref="A8:B9">
    <cfRule type="containsErrors" priority="48" dxfId="144" stopIfTrue="1">
      <formula>ISERROR(A8)</formula>
    </cfRule>
  </conditionalFormatting>
  <conditionalFormatting sqref="A10:B11">
    <cfRule type="containsErrors" priority="47" dxfId="144" stopIfTrue="1">
      <formula>ISERROR(A10)</formula>
    </cfRule>
  </conditionalFormatting>
  <conditionalFormatting sqref="A14:B15">
    <cfRule type="containsErrors" priority="46" dxfId="144" stopIfTrue="1">
      <formula>ISERROR(A14)</formula>
    </cfRule>
  </conditionalFormatting>
  <conditionalFormatting sqref="A16:B17">
    <cfRule type="containsErrors" priority="45" dxfId="144" stopIfTrue="1">
      <formula>ISERROR(A16)</formula>
    </cfRule>
  </conditionalFormatting>
  <conditionalFormatting sqref="A20:B21">
    <cfRule type="containsErrors" priority="44" dxfId="144" stopIfTrue="1">
      <formula>ISERROR(A20)</formula>
    </cfRule>
  </conditionalFormatting>
  <conditionalFormatting sqref="A22:B23">
    <cfRule type="containsErrors" priority="43" dxfId="144" stopIfTrue="1">
      <formula>ISERROR(A22)</formula>
    </cfRule>
  </conditionalFormatting>
  <conditionalFormatting sqref="A26:B27">
    <cfRule type="containsErrors" priority="42" dxfId="144" stopIfTrue="1">
      <formula>ISERROR(A26)</formula>
    </cfRule>
  </conditionalFormatting>
  <conditionalFormatting sqref="A28:B29">
    <cfRule type="containsErrors" priority="41" dxfId="144" stopIfTrue="1">
      <formula>ISERROR(A28)</formula>
    </cfRule>
  </conditionalFormatting>
  <conditionalFormatting sqref="A32:B33">
    <cfRule type="containsErrors" priority="40" dxfId="144" stopIfTrue="1">
      <formula>ISERROR(A32)</formula>
    </cfRule>
  </conditionalFormatting>
  <conditionalFormatting sqref="A34:B35">
    <cfRule type="containsErrors" priority="39" dxfId="144" stopIfTrue="1">
      <formula>ISERROR(A34)</formula>
    </cfRule>
  </conditionalFormatting>
  <conditionalFormatting sqref="A38:B39">
    <cfRule type="containsErrors" priority="38" dxfId="144" stopIfTrue="1">
      <formula>ISERROR(A38)</formula>
    </cfRule>
  </conditionalFormatting>
  <conditionalFormatting sqref="A40:B41">
    <cfRule type="containsErrors" priority="37" dxfId="144" stopIfTrue="1">
      <formula>ISERROR(A40)</formula>
    </cfRule>
  </conditionalFormatting>
  <conditionalFormatting sqref="K10:L11">
    <cfRule type="containsErrors" priority="36" dxfId="144" stopIfTrue="1">
      <formula>ISERROR(K10)</formula>
    </cfRule>
  </conditionalFormatting>
  <conditionalFormatting sqref="K14:L15">
    <cfRule type="containsErrors" priority="35" dxfId="144" stopIfTrue="1">
      <formula>ISERROR(K14)</formula>
    </cfRule>
  </conditionalFormatting>
  <conditionalFormatting sqref="K16:L17">
    <cfRule type="containsErrors" priority="34" dxfId="144" stopIfTrue="1">
      <formula>ISERROR(K16)</formula>
    </cfRule>
  </conditionalFormatting>
  <conditionalFormatting sqref="K20:L21">
    <cfRule type="containsErrors" priority="33" dxfId="144" stopIfTrue="1">
      <formula>ISERROR(K20)</formula>
    </cfRule>
  </conditionalFormatting>
  <conditionalFormatting sqref="K22:L23">
    <cfRule type="containsErrors" priority="32" dxfId="144" stopIfTrue="1">
      <formula>ISERROR(K22)</formula>
    </cfRule>
  </conditionalFormatting>
  <conditionalFormatting sqref="K26:L27">
    <cfRule type="containsErrors" priority="31" dxfId="144" stopIfTrue="1">
      <formula>ISERROR(K26)</formula>
    </cfRule>
  </conditionalFormatting>
  <conditionalFormatting sqref="K28:L29">
    <cfRule type="containsErrors" priority="30" dxfId="144" stopIfTrue="1">
      <formula>ISERROR(K28)</formula>
    </cfRule>
  </conditionalFormatting>
  <conditionalFormatting sqref="K32:L33">
    <cfRule type="containsErrors" priority="29" dxfId="144" stopIfTrue="1">
      <formula>ISERROR(K32)</formula>
    </cfRule>
  </conditionalFormatting>
  <conditionalFormatting sqref="K34:L35">
    <cfRule type="containsErrors" priority="28" dxfId="144" stopIfTrue="1">
      <formula>ISERROR(K34)</formula>
    </cfRule>
  </conditionalFormatting>
  <conditionalFormatting sqref="K38:L39">
    <cfRule type="containsErrors" priority="27" dxfId="144" stopIfTrue="1">
      <formula>ISERROR(K38)</formula>
    </cfRule>
  </conditionalFormatting>
  <conditionalFormatting sqref="K40:L41">
    <cfRule type="containsErrors" priority="26" dxfId="144" stopIfTrue="1">
      <formula>ISERROR(K40)</formula>
    </cfRule>
  </conditionalFormatting>
  <conditionalFormatting sqref="A13:B13">
    <cfRule type="expression" priority="24" dxfId="145" stopIfTrue="1">
      <formula>$A$13=$I$64</formula>
    </cfRule>
    <cfRule type="expression" priority="25" dxfId="145" stopIfTrue="1">
      <formula>$A$13=$I$63</formula>
    </cfRule>
  </conditionalFormatting>
  <conditionalFormatting sqref="A19:B19">
    <cfRule type="expression" priority="22" dxfId="145" stopIfTrue="1">
      <formula>$A$19=$I$64</formula>
    </cfRule>
    <cfRule type="expression" priority="23" dxfId="145" stopIfTrue="1">
      <formula>$A$19=$I$63</formula>
    </cfRule>
  </conditionalFormatting>
  <conditionalFormatting sqref="A25:B25">
    <cfRule type="expression" priority="20" dxfId="145" stopIfTrue="1">
      <formula>$A$25=$I$64</formula>
    </cfRule>
    <cfRule type="expression" priority="21" dxfId="145" stopIfTrue="1">
      <formula>$A$25=$I$63</formula>
    </cfRule>
  </conditionalFormatting>
  <conditionalFormatting sqref="A31:B31">
    <cfRule type="expression" priority="18" dxfId="145" stopIfTrue="1">
      <formula>$A$31=$I$64</formula>
    </cfRule>
    <cfRule type="expression" priority="19" dxfId="145" stopIfTrue="1">
      <formula>$A$31=$I$63</formula>
    </cfRule>
  </conditionalFormatting>
  <conditionalFormatting sqref="A37:B37">
    <cfRule type="expression" priority="16" dxfId="145" stopIfTrue="1">
      <formula>$A$37=$I$64</formula>
    </cfRule>
    <cfRule type="expression" priority="17" dxfId="145" stopIfTrue="1">
      <formula>$A$37=$I$63</formula>
    </cfRule>
  </conditionalFormatting>
  <conditionalFormatting sqref="A43:B43">
    <cfRule type="expression" priority="14" dxfId="145" stopIfTrue="1">
      <formula>$A$43=$I$64</formula>
    </cfRule>
    <cfRule type="expression" priority="15" dxfId="145" stopIfTrue="1">
      <formula>$A$43=$I$63</formula>
    </cfRule>
  </conditionalFormatting>
  <conditionalFormatting sqref="K13:L13">
    <cfRule type="expression" priority="12" dxfId="145" stopIfTrue="1">
      <formula>$K$13=$S$64</formula>
    </cfRule>
    <cfRule type="expression" priority="13" dxfId="146" stopIfTrue="1">
      <formula>$K$13=$S$63</formula>
    </cfRule>
  </conditionalFormatting>
  <conditionalFormatting sqref="K19:L19">
    <cfRule type="expression" priority="10" dxfId="145" stopIfTrue="1">
      <formula>$K$19=$S$64</formula>
    </cfRule>
    <cfRule type="expression" priority="11" dxfId="145" stopIfTrue="1">
      <formula>$K$19=$S$63</formula>
    </cfRule>
  </conditionalFormatting>
  <conditionalFormatting sqref="K25:L25">
    <cfRule type="expression" priority="8" dxfId="145" stopIfTrue="1">
      <formula>$K$25=$S$64</formula>
    </cfRule>
    <cfRule type="expression" priority="9" dxfId="145" stopIfTrue="1">
      <formula>$K$25=$S$63</formula>
    </cfRule>
  </conditionalFormatting>
  <conditionalFormatting sqref="K31:L31">
    <cfRule type="expression" priority="6" dxfId="145" stopIfTrue="1">
      <formula>$K$31=$S$64</formula>
    </cfRule>
    <cfRule type="expression" priority="7" dxfId="145" stopIfTrue="1">
      <formula>$K$31=$S$63</formula>
    </cfRule>
  </conditionalFormatting>
  <conditionalFormatting sqref="K37:L37">
    <cfRule type="expression" priority="4" dxfId="145" stopIfTrue="1">
      <formula>$K$37=$S$64</formula>
    </cfRule>
    <cfRule type="expression" priority="5" dxfId="145" stopIfTrue="1">
      <formula>$K$37=$S$63</formula>
    </cfRule>
  </conditionalFormatting>
  <conditionalFormatting sqref="K8:L9">
    <cfRule type="containsErrors" priority="3" dxfId="144" stopIfTrue="1">
      <formula>ISERROR(K8)</formula>
    </cfRule>
  </conditionalFormatting>
  <conditionalFormatting sqref="K43:L43">
    <cfRule type="expression" priority="1" dxfId="145" stopIfTrue="1">
      <formula>$K$43=$S$64</formula>
    </cfRule>
    <cfRule type="expression" priority="2" dxfId="145" stopIfTrue="1">
      <formula>$K$43=$S$63</formula>
    </cfRule>
  </conditionalFormatting>
  <dataValidations count="6">
    <dataValidation type="list" showErrorMessage="1" prompt="Vyber dráhu" sqref="L1:N1">
      <formula1>$O$74:$O$96</formula1>
    </dataValidation>
    <dataValidation type="list" showInputMessage="1" showErrorMessage="1" sqref="L3:S3 B3:I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P38" sqref="P38"/>
    </sheetView>
  </sheetViews>
  <sheetFormatPr defaultColWidth="9.00390625" defaultRowHeight="12.75" customHeight="1" zeroHeight="1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0" style="96" hidden="1" customWidth="1"/>
    <col min="22" max="254" width="0" style="1" hidden="1" customWidth="1"/>
    <col min="255" max="255" width="5.25390625" style="1" customWidth="1"/>
    <col min="256" max="16384" width="9.125" style="1" customWidth="1"/>
  </cols>
  <sheetData>
    <row r="1" spans="2:19" ht="40.5" customHeight="1">
      <c r="B1" s="355" t="s">
        <v>0</v>
      </c>
      <c r="C1" s="355"/>
      <c r="D1" s="357" t="s">
        <v>1</v>
      </c>
      <c r="E1" s="357"/>
      <c r="F1" s="357"/>
      <c r="G1" s="357"/>
      <c r="H1" s="357"/>
      <c r="I1" s="357"/>
      <c r="K1" s="2" t="s">
        <v>2</v>
      </c>
      <c r="L1" s="408" t="s">
        <v>71</v>
      </c>
      <c r="M1" s="408"/>
      <c r="N1" s="408"/>
      <c r="O1" s="359" t="s">
        <v>4</v>
      </c>
      <c r="P1" s="359"/>
      <c r="Q1" s="409">
        <v>42388</v>
      </c>
      <c r="R1" s="409"/>
      <c r="S1" s="409"/>
    </row>
    <row r="2" spans="2:3" ht="9.75" customHeight="1" thickBot="1">
      <c r="B2" s="356"/>
      <c r="C2" s="356"/>
    </row>
    <row r="3" spans="1:19" ht="19.5" customHeight="1" thickBot="1">
      <c r="A3" s="4" t="s">
        <v>5</v>
      </c>
      <c r="B3" s="410" t="s">
        <v>73</v>
      </c>
      <c r="C3" s="411"/>
      <c r="D3" s="411"/>
      <c r="E3" s="411"/>
      <c r="F3" s="411"/>
      <c r="G3" s="411"/>
      <c r="H3" s="411"/>
      <c r="I3" s="412"/>
      <c r="K3" s="4" t="s">
        <v>7</v>
      </c>
      <c r="L3" s="410" t="s">
        <v>87</v>
      </c>
      <c r="M3" s="411"/>
      <c r="N3" s="411"/>
      <c r="O3" s="411"/>
      <c r="P3" s="411"/>
      <c r="Q3" s="411"/>
      <c r="R3" s="411"/>
      <c r="S3" s="412"/>
    </row>
    <row r="4" ht="4.5" customHeight="1"/>
    <row r="5" spans="1:19" ht="12.75" customHeight="1">
      <c r="A5" s="303" t="s">
        <v>9</v>
      </c>
      <c r="B5" s="298"/>
      <c r="C5" s="348" t="s">
        <v>10</v>
      </c>
      <c r="D5" s="350" t="s">
        <v>11</v>
      </c>
      <c r="E5" s="351"/>
      <c r="F5" s="351"/>
      <c r="G5" s="352"/>
      <c r="H5" s="5"/>
      <c r="I5" s="6" t="s">
        <v>12</v>
      </c>
      <c r="K5" s="303" t="s">
        <v>9</v>
      </c>
      <c r="L5" s="298"/>
      <c r="M5" s="348" t="s">
        <v>10</v>
      </c>
      <c r="N5" s="350" t="s">
        <v>11</v>
      </c>
      <c r="O5" s="351"/>
      <c r="P5" s="351"/>
      <c r="Q5" s="352"/>
      <c r="R5" s="5"/>
      <c r="S5" s="6" t="s">
        <v>12</v>
      </c>
    </row>
    <row r="6" spans="1:19" ht="12.75" customHeight="1">
      <c r="A6" s="353" t="s">
        <v>13</v>
      </c>
      <c r="B6" s="354"/>
      <c r="C6" s="349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353" t="s">
        <v>13</v>
      </c>
      <c r="L6" s="354"/>
      <c r="M6" s="349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>
      <c r="A7" s="12"/>
      <c r="B7" s="12"/>
      <c r="K7" s="12"/>
      <c r="L7" s="12"/>
    </row>
    <row r="8" spans="1:19" ht="12.75" customHeight="1">
      <c r="A8" s="393" t="s">
        <v>138</v>
      </c>
      <c r="B8" s="406"/>
      <c r="C8" s="13">
        <v>1</v>
      </c>
      <c r="D8" s="14">
        <v>136</v>
      </c>
      <c r="E8" s="15">
        <v>45</v>
      </c>
      <c r="F8" s="15">
        <v>7</v>
      </c>
      <c r="G8" s="16">
        <f>IF(ISBLANK(D8),"",D8+E8)</f>
        <v>181</v>
      </c>
      <c r="H8" s="17"/>
      <c r="I8" s="18"/>
      <c r="K8" s="393" t="s">
        <v>139</v>
      </c>
      <c r="L8" s="406"/>
      <c r="M8" s="13">
        <v>2</v>
      </c>
      <c r="N8" s="14">
        <v>135</v>
      </c>
      <c r="O8" s="15">
        <v>53</v>
      </c>
      <c r="P8" s="15">
        <v>2</v>
      </c>
      <c r="Q8" s="16">
        <f>IF(ISBLANK(N8),"",N8+O8)</f>
        <v>188</v>
      </c>
      <c r="R8" s="17"/>
      <c r="S8" s="18"/>
    </row>
    <row r="9" spans="1:19" ht="12.75" customHeight="1">
      <c r="A9" s="395"/>
      <c r="B9" s="407"/>
      <c r="C9" s="19">
        <v>2</v>
      </c>
      <c r="D9" s="20">
        <v>139</v>
      </c>
      <c r="E9" s="21">
        <v>54</v>
      </c>
      <c r="F9" s="21">
        <v>6</v>
      </c>
      <c r="G9" s="22">
        <f>IF(ISBLANK(D9),"",D9+E9)</f>
        <v>193</v>
      </c>
      <c r="H9" s="17"/>
      <c r="I9" s="18"/>
      <c r="K9" s="395"/>
      <c r="L9" s="407"/>
      <c r="M9" s="19">
        <v>1</v>
      </c>
      <c r="N9" s="20">
        <v>133</v>
      </c>
      <c r="O9" s="21">
        <v>51</v>
      </c>
      <c r="P9" s="21">
        <v>4</v>
      </c>
      <c r="Q9" s="22">
        <f>IF(ISBLANK(N9),"",N9+O9)</f>
        <v>184</v>
      </c>
      <c r="R9" s="17"/>
      <c r="S9" s="18"/>
    </row>
    <row r="10" spans="1:19" ht="9.75" customHeight="1">
      <c r="A10" s="393" t="s">
        <v>140</v>
      </c>
      <c r="B10" s="394"/>
      <c r="C10" s="23"/>
      <c r="D10" s="24"/>
      <c r="E10" s="24"/>
      <c r="F10" s="24"/>
      <c r="G10" s="25">
        <f>IF(ISBLANK(D10),"",D10+E10)</f>
      </c>
      <c r="H10" s="17"/>
      <c r="I10" s="26"/>
      <c r="K10" s="393" t="s">
        <v>141</v>
      </c>
      <c r="L10" s="394"/>
      <c r="M10" s="23"/>
      <c r="N10" s="24"/>
      <c r="O10" s="24"/>
      <c r="P10" s="24"/>
      <c r="Q10" s="25">
        <f>IF(ISBLANK(N10),"",N10+O10)</f>
      </c>
      <c r="R10" s="17"/>
      <c r="S10" s="26"/>
    </row>
    <row r="11" spans="1:19" ht="9.75" customHeight="1" thickBot="1">
      <c r="A11" s="395"/>
      <c r="B11" s="396"/>
      <c r="C11" s="27"/>
      <c r="D11" s="28"/>
      <c r="E11" s="28"/>
      <c r="F11" s="28"/>
      <c r="G11" s="29">
        <f>IF(ISBLANK(D11),"",D11+E11)</f>
      </c>
      <c r="H11" s="17"/>
      <c r="I11" s="397">
        <f>IF(ISNUMBER(G13),IF(G13&gt;Q13,2,IF(G13=Q13,1,0)),"")</f>
        <v>2</v>
      </c>
      <c r="K11" s="395"/>
      <c r="L11" s="396"/>
      <c r="M11" s="27"/>
      <c r="N11" s="28"/>
      <c r="O11" s="28"/>
      <c r="P11" s="28"/>
      <c r="Q11" s="29">
        <f>IF(ISBLANK(N11),"",N11+O11)</f>
      </c>
      <c r="R11" s="17"/>
      <c r="S11" s="397">
        <f>IF(ISNUMBER(Q13),IF(G13&lt;Q13,2,IF(G13=Q13,1,0)),"")</f>
        <v>0</v>
      </c>
    </row>
    <row r="12" spans="1:19" ht="9.75" customHeight="1" hidden="1" thickBot="1">
      <c r="A12" s="30" t="s">
        <v>19</v>
      </c>
      <c r="B12" s="31"/>
      <c r="C12" s="32"/>
      <c r="D12" s="17"/>
      <c r="E12" s="17"/>
      <c r="F12" s="17"/>
      <c r="G12" s="17"/>
      <c r="H12" s="17"/>
      <c r="I12" s="398"/>
      <c r="K12" s="30" t="s">
        <v>19</v>
      </c>
      <c r="L12" s="31"/>
      <c r="M12" s="32"/>
      <c r="N12" s="17"/>
      <c r="O12" s="17"/>
      <c r="P12" s="17"/>
      <c r="Q12" s="17"/>
      <c r="R12" s="17"/>
      <c r="S12" s="398"/>
    </row>
    <row r="13" spans="1:19" ht="15.75" customHeight="1" thickBot="1">
      <c r="A13" s="400">
        <v>16427</v>
      </c>
      <c r="B13" s="401"/>
      <c r="C13" s="35" t="s">
        <v>17</v>
      </c>
      <c r="D13" s="36">
        <f>IF(ISNUMBER(D8),SUM(D8:D11),"")</f>
        <v>275</v>
      </c>
      <c r="E13" s="37">
        <f>IF(ISNUMBER(E8),SUM(E8:E11),"")</f>
        <v>99</v>
      </c>
      <c r="F13" s="38">
        <f>IF(ISNUMBER(F8),SUM(F8:F11),"")</f>
        <v>13</v>
      </c>
      <c r="G13" s="39">
        <f>IF(ISNUMBER(G8),SUM(G8:G11),"")</f>
        <v>374</v>
      </c>
      <c r="H13" s="40"/>
      <c r="I13" s="399"/>
      <c r="K13" s="400">
        <v>23392</v>
      </c>
      <c r="L13" s="401"/>
      <c r="M13" s="35" t="s">
        <v>17</v>
      </c>
      <c r="N13" s="36">
        <f>IF(ISNUMBER(N8),SUM(N8:N11),"")</f>
        <v>268</v>
      </c>
      <c r="O13" s="37">
        <f>IF(ISNUMBER(O8),SUM(O8:O11),"")</f>
        <v>104</v>
      </c>
      <c r="P13" s="38">
        <f>IF(ISNUMBER(P8),SUM(P8:P11),"")</f>
        <v>6</v>
      </c>
      <c r="Q13" s="39">
        <f>IF(ISNUMBER(Q8),SUM(Q8:Q11),"")</f>
        <v>372</v>
      </c>
      <c r="R13" s="40"/>
      <c r="S13" s="399"/>
    </row>
    <row r="14" spans="1:19" ht="12.75" customHeight="1" thickTop="1">
      <c r="A14" s="404" t="s">
        <v>142</v>
      </c>
      <c r="B14" s="405"/>
      <c r="C14" s="41">
        <v>1</v>
      </c>
      <c r="D14" s="42">
        <v>127</v>
      </c>
      <c r="E14" s="43">
        <v>53</v>
      </c>
      <c r="F14" s="43">
        <v>3</v>
      </c>
      <c r="G14" s="44">
        <f>IF(ISBLANK(D14),"",D14+E14)</f>
        <v>180</v>
      </c>
      <c r="H14" s="17"/>
      <c r="I14" s="18"/>
      <c r="K14" s="404" t="s">
        <v>143</v>
      </c>
      <c r="L14" s="405"/>
      <c r="M14" s="41">
        <v>2</v>
      </c>
      <c r="N14" s="42">
        <v>143</v>
      </c>
      <c r="O14" s="43">
        <v>52</v>
      </c>
      <c r="P14" s="43">
        <v>6</v>
      </c>
      <c r="Q14" s="44">
        <f>IF(ISBLANK(N14),"",N14+O14)</f>
        <v>195</v>
      </c>
      <c r="R14" s="17"/>
      <c r="S14" s="18"/>
    </row>
    <row r="15" spans="1:19" ht="12.75" customHeight="1">
      <c r="A15" s="395"/>
      <c r="B15" s="396"/>
      <c r="C15" s="19">
        <v>2</v>
      </c>
      <c r="D15" s="20">
        <v>150</v>
      </c>
      <c r="E15" s="21">
        <v>44</v>
      </c>
      <c r="F15" s="21">
        <v>8</v>
      </c>
      <c r="G15" s="22">
        <f>IF(ISBLANK(D15),"",D15+E15)</f>
        <v>194</v>
      </c>
      <c r="H15" s="17"/>
      <c r="I15" s="18"/>
      <c r="K15" s="395"/>
      <c r="L15" s="396"/>
      <c r="M15" s="19">
        <v>1</v>
      </c>
      <c r="N15" s="20">
        <v>144</v>
      </c>
      <c r="O15" s="21">
        <v>56</v>
      </c>
      <c r="P15" s="21">
        <v>6</v>
      </c>
      <c r="Q15" s="22">
        <f>IF(ISBLANK(N15),"",N15+O15)</f>
        <v>200</v>
      </c>
      <c r="R15" s="17"/>
      <c r="S15" s="18"/>
    </row>
    <row r="16" spans="1:19" ht="9.75" customHeight="1">
      <c r="A16" s="393" t="s">
        <v>119</v>
      </c>
      <c r="B16" s="394"/>
      <c r="C16" s="23"/>
      <c r="D16" s="24"/>
      <c r="E16" s="24"/>
      <c r="F16" s="24"/>
      <c r="G16" s="25">
        <f>IF(ISBLANK(D16),"",D16+E16)</f>
      </c>
      <c r="H16" s="17"/>
      <c r="I16" s="26"/>
      <c r="K16" s="393" t="s">
        <v>128</v>
      </c>
      <c r="L16" s="394"/>
      <c r="M16" s="23"/>
      <c r="N16" s="24"/>
      <c r="O16" s="24"/>
      <c r="P16" s="24"/>
      <c r="Q16" s="25">
        <f>IF(ISBLANK(N16),"",N16+O16)</f>
      </c>
      <c r="R16" s="17"/>
      <c r="S16" s="26"/>
    </row>
    <row r="17" spans="1:19" ht="9.75" customHeight="1" thickBot="1">
      <c r="A17" s="395"/>
      <c r="B17" s="396"/>
      <c r="C17" s="27"/>
      <c r="D17" s="28"/>
      <c r="E17" s="28"/>
      <c r="F17" s="28"/>
      <c r="G17" s="45">
        <f>IF(ISBLANK(D17),"",D17+E17)</f>
      </c>
      <c r="H17" s="17"/>
      <c r="I17" s="397">
        <f>IF(ISNUMBER(G19),IF(G19&gt;Q19,2,IF(G19=Q19,1,0)),"")</f>
        <v>0</v>
      </c>
      <c r="K17" s="395"/>
      <c r="L17" s="396"/>
      <c r="M17" s="27"/>
      <c r="N17" s="28"/>
      <c r="O17" s="28"/>
      <c r="P17" s="28"/>
      <c r="Q17" s="45">
        <f>IF(ISBLANK(N17),"",N17+O17)</f>
      </c>
      <c r="R17" s="17"/>
      <c r="S17" s="397">
        <f>IF(ISNUMBER(Q19),IF(G19&lt;Q19,2,IF(G19=Q19,1,0)),"")</f>
        <v>2</v>
      </c>
    </row>
    <row r="18" spans="1:19" ht="9.75" customHeight="1" hidden="1" thickBot="1">
      <c r="A18" s="30" t="s">
        <v>19</v>
      </c>
      <c r="B18" s="31"/>
      <c r="C18" s="32"/>
      <c r="D18" s="17"/>
      <c r="E18" s="17"/>
      <c r="F18" s="17"/>
      <c r="G18" s="17"/>
      <c r="H18" s="17"/>
      <c r="I18" s="398"/>
      <c r="K18" s="30" t="s">
        <v>19</v>
      </c>
      <c r="L18" s="31"/>
      <c r="M18" s="32"/>
      <c r="N18" s="17"/>
      <c r="O18" s="17"/>
      <c r="P18" s="17"/>
      <c r="Q18" s="17"/>
      <c r="R18" s="17"/>
      <c r="S18" s="398"/>
    </row>
    <row r="19" spans="1:19" ht="15.75" customHeight="1" thickBot="1">
      <c r="A19" s="400">
        <v>995</v>
      </c>
      <c r="B19" s="401"/>
      <c r="C19" s="35" t="s">
        <v>17</v>
      </c>
      <c r="D19" s="36">
        <f>IF(ISNUMBER(D14),SUM(D14:D17),"")</f>
        <v>277</v>
      </c>
      <c r="E19" s="37">
        <f>IF(ISNUMBER(E14),SUM(E14:E17),"")</f>
        <v>97</v>
      </c>
      <c r="F19" s="38">
        <f>IF(ISNUMBER(F14),SUM(F14:F17),"")</f>
        <v>11</v>
      </c>
      <c r="G19" s="39">
        <f>IF(ISNUMBER(G14),SUM(G14:G17),"")</f>
        <v>374</v>
      </c>
      <c r="H19" s="40"/>
      <c r="I19" s="399"/>
      <c r="K19" s="400">
        <v>22254</v>
      </c>
      <c r="L19" s="401"/>
      <c r="M19" s="35" t="s">
        <v>17</v>
      </c>
      <c r="N19" s="36">
        <f>IF(ISNUMBER(N14),SUM(N14:N17),"")</f>
        <v>287</v>
      </c>
      <c r="O19" s="37">
        <f>IF(ISNUMBER(O14),SUM(O14:O17),"")</f>
        <v>108</v>
      </c>
      <c r="P19" s="38">
        <f>IF(ISNUMBER(P14),SUM(P14:P17),"")</f>
        <v>12</v>
      </c>
      <c r="Q19" s="39">
        <f>IF(ISNUMBER(Q14),SUM(Q14:Q17),"")</f>
        <v>395</v>
      </c>
      <c r="R19" s="40"/>
      <c r="S19" s="399"/>
    </row>
    <row r="20" spans="1:19" ht="12.75" customHeight="1" thickTop="1">
      <c r="A20" s="393" t="s">
        <v>144</v>
      </c>
      <c r="B20" s="394"/>
      <c r="C20" s="41">
        <v>1</v>
      </c>
      <c r="D20" s="42">
        <v>152</v>
      </c>
      <c r="E20" s="43">
        <v>51</v>
      </c>
      <c r="F20" s="43">
        <v>5</v>
      </c>
      <c r="G20" s="44">
        <f>IF(ISBLANK(D20),"",D20+E20)</f>
        <v>203</v>
      </c>
      <c r="H20" s="17"/>
      <c r="I20" s="18"/>
      <c r="K20" s="393" t="s">
        <v>145</v>
      </c>
      <c r="L20" s="394"/>
      <c r="M20" s="41">
        <v>2</v>
      </c>
      <c r="N20" s="42">
        <v>142</v>
      </c>
      <c r="O20" s="43">
        <v>59</v>
      </c>
      <c r="P20" s="43">
        <v>4</v>
      </c>
      <c r="Q20" s="44">
        <f>IF(ISBLANK(N20),"",N20+O20)</f>
        <v>201</v>
      </c>
      <c r="R20" s="17"/>
      <c r="S20" s="18"/>
    </row>
    <row r="21" spans="1:19" ht="12.75" customHeight="1">
      <c r="A21" s="395"/>
      <c r="B21" s="396"/>
      <c r="C21" s="19">
        <v>2</v>
      </c>
      <c r="D21" s="20">
        <v>150</v>
      </c>
      <c r="E21" s="21">
        <v>81</v>
      </c>
      <c r="F21" s="21">
        <v>2</v>
      </c>
      <c r="G21" s="22">
        <f>IF(ISBLANK(D21),"",D21+E21)</f>
        <v>231</v>
      </c>
      <c r="H21" s="17"/>
      <c r="I21" s="18"/>
      <c r="K21" s="395"/>
      <c r="L21" s="396"/>
      <c r="M21" s="19">
        <v>1</v>
      </c>
      <c r="N21" s="20">
        <v>135</v>
      </c>
      <c r="O21" s="21">
        <v>70</v>
      </c>
      <c r="P21" s="21">
        <v>3</v>
      </c>
      <c r="Q21" s="22">
        <f>IF(ISBLANK(N21),"",N21+O21)</f>
        <v>205</v>
      </c>
      <c r="R21" s="17"/>
      <c r="S21" s="18"/>
    </row>
    <row r="22" spans="1:19" ht="9.75" customHeight="1">
      <c r="A22" s="393" t="s">
        <v>146</v>
      </c>
      <c r="B22" s="394"/>
      <c r="C22" s="23"/>
      <c r="D22" s="24"/>
      <c r="E22" s="24"/>
      <c r="F22" s="24"/>
      <c r="G22" s="25">
        <f>IF(ISBLANK(D22),"",D22+E22)</f>
      </c>
      <c r="H22" s="17"/>
      <c r="I22" s="26"/>
      <c r="K22" s="393" t="s">
        <v>117</v>
      </c>
      <c r="L22" s="394"/>
      <c r="M22" s="23"/>
      <c r="N22" s="24"/>
      <c r="O22" s="24"/>
      <c r="P22" s="24"/>
      <c r="Q22" s="25">
        <f>IF(ISBLANK(N22),"",N22+O22)</f>
      </c>
      <c r="R22" s="17"/>
      <c r="S22" s="26"/>
    </row>
    <row r="23" spans="1:19" ht="9.75" customHeight="1" thickBot="1">
      <c r="A23" s="395"/>
      <c r="B23" s="396"/>
      <c r="C23" s="27"/>
      <c r="D23" s="28"/>
      <c r="E23" s="28"/>
      <c r="F23" s="28"/>
      <c r="G23" s="45">
        <f>IF(ISBLANK(D23),"",D23+E23)</f>
      </c>
      <c r="H23" s="17"/>
      <c r="I23" s="397">
        <f>IF(ISNUMBER(G25),IF(G25&gt;Q25,2,IF(G25=Q25,1,0)),"")</f>
        <v>2</v>
      </c>
      <c r="K23" s="395"/>
      <c r="L23" s="396"/>
      <c r="M23" s="27"/>
      <c r="N23" s="28"/>
      <c r="O23" s="28"/>
      <c r="P23" s="28"/>
      <c r="Q23" s="45">
        <f>IF(ISBLANK(N23),"",N23+O23)</f>
      </c>
      <c r="R23" s="17"/>
      <c r="S23" s="397">
        <f>IF(ISNUMBER(Q25),IF(G25&lt;Q25,2,IF(G25=Q25,1,0)),"")</f>
        <v>0</v>
      </c>
    </row>
    <row r="24" spans="1:19" ht="9.75" customHeight="1" hidden="1" thickBot="1">
      <c r="A24" s="30" t="s">
        <v>19</v>
      </c>
      <c r="B24" s="31"/>
      <c r="C24" s="32"/>
      <c r="D24" s="17"/>
      <c r="E24" s="17"/>
      <c r="F24" s="17"/>
      <c r="G24" s="17"/>
      <c r="H24" s="17"/>
      <c r="I24" s="398"/>
      <c r="K24" s="30" t="s">
        <v>19</v>
      </c>
      <c r="L24" s="31"/>
      <c r="M24" s="32"/>
      <c r="N24" s="17"/>
      <c r="O24" s="17"/>
      <c r="P24" s="17"/>
      <c r="Q24" s="17"/>
      <c r="R24" s="17"/>
      <c r="S24" s="398"/>
    </row>
    <row r="25" spans="1:19" ht="15.75" customHeight="1" thickBot="1">
      <c r="A25" s="400">
        <v>1012</v>
      </c>
      <c r="B25" s="401"/>
      <c r="C25" s="35" t="s">
        <v>17</v>
      </c>
      <c r="D25" s="36">
        <f>IF(ISNUMBER(D20),SUM(D20:D23),"")</f>
        <v>302</v>
      </c>
      <c r="E25" s="37">
        <f>IF(ISNUMBER(E20),SUM(E20:E23),"")</f>
        <v>132</v>
      </c>
      <c r="F25" s="38">
        <f>IF(ISNUMBER(F20),SUM(F20:F23),"")</f>
        <v>7</v>
      </c>
      <c r="G25" s="39">
        <f>IF(ISNUMBER(G20),SUM(G20:G23),"")</f>
        <v>434</v>
      </c>
      <c r="H25" s="40"/>
      <c r="I25" s="399"/>
      <c r="K25" s="400">
        <v>1443</v>
      </c>
      <c r="L25" s="401"/>
      <c r="M25" s="35" t="s">
        <v>17</v>
      </c>
      <c r="N25" s="36">
        <f>IF(ISNUMBER(N20),SUM(N20:N23),"")</f>
        <v>277</v>
      </c>
      <c r="O25" s="37">
        <f>IF(ISNUMBER(O20),SUM(O20:O23),"")</f>
        <v>129</v>
      </c>
      <c r="P25" s="38">
        <f>IF(ISNUMBER(P20),SUM(P20:P23),"")</f>
        <v>7</v>
      </c>
      <c r="Q25" s="39">
        <f>IF(ISNUMBER(Q20),SUM(Q20:Q23),"")</f>
        <v>406</v>
      </c>
      <c r="R25" s="40"/>
      <c r="S25" s="399"/>
    </row>
    <row r="26" spans="1:19" ht="12.75" customHeight="1" thickTop="1">
      <c r="A26" s="345" t="s">
        <v>147</v>
      </c>
      <c r="B26" s="346"/>
      <c r="C26" s="41">
        <v>1</v>
      </c>
      <c r="D26" s="42">
        <v>135</v>
      </c>
      <c r="E26" s="43">
        <v>63</v>
      </c>
      <c r="F26" s="43">
        <v>4</v>
      </c>
      <c r="G26" s="44">
        <f>IF(ISBLANK(D26),"",D26+E26)</f>
        <v>198</v>
      </c>
      <c r="H26" s="17"/>
      <c r="I26" s="18"/>
      <c r="K26" s="393" t="s">
        <v>148</v>
      </c>
      <c r="L26" s="394"/>
      <c r="M26" s="41">
        <v>2</v>
      </c>
      <c r="N26" s="42">
        <v>131</v>
      </c>
      <c r="O26" s="43">
        <v>51</v>
      </c>
      <c r="P26" s="43">
        <v>4</v>
      </c>
      <c r="Q26" s="44">
        <f>IF(ISBLANK(N26),"",N26+O26)</f>
        <v>182</v>
      </c>
      <c r="R26" s="17"/>
      <c r="S26" s="18"/>
    </row>
    <row r="27" spans="1:19" ht="12.75" customHeight="1">
      <c r="A27" s="402"/>
      <c r="B27" s="403"/>
      <c r="C27" s="19">
        <v>2</v>
      </c>
      <c r="D27" s="20">
        <v>148</v>
      </c>
      <c r="E27" s="21">
        <v>53</v>
      </c>
      <c r="F27" s="21">
        <v>5</v>
      </c>
      <c r="G27" s="22">
        <f>IF(ISBLANK(D27),"",D27+E27)</f>
        <v>201</v>
      </c>
      <c r="H27" s="17"/>
      <c r="I27" s="18"/>
      <c r="K27" s="395"/>
      <c r="L27" s="396"/>
      <c r="M27" s="19">
        <v>1</v>
      </c>
      <c r="N27" s="20">
        <v>136</v>
      </c>
      <c r="O27" s="21">
        <v>62</v>
      </c>
      <c r="P27" s="21">
        <v>6</v>
      </c>
      <c r="Q27" s="22">
        <f>IF(ISBLANK(N27),"",N27+O27)</f>
        <v>198</v>
      </c>
      <c r="R27" s="17"/>
      <c r="S27" s="18"/>
    </row>
    <row r="28" spans="1:19" ht="9.75" customHeight="1">
      <c r="A28" s="345" t="s">
        <v>149</v>
      </c>
      <c r="B28" s="346"/>
      <c r="C28" s="23"/>
      <c r="D28" s="24"/>
      <c r="E28" s="24"/>
      <c r="F28" s="24"/>
      <c r="G28" s="25">
        <f>IF(ISBLANK(D28),"",D28+E28)</f>
      </c>
      <c r="H28" s="17"/>
      <c r="I28" s="26"/>
      <c r="K28" s="393" t="s">
        <v>146</v>
      </c>
      <c r="L28" s="394"/>
      <c r="M28" s="23"/>
      <c r="N28" s="24"/>
      <c r="O28" s="24"/>
      <c r="P28" s="24"/>
      <c r="Q28" s="25">
        <f>IF(ISBLANK(N28),"",N28+O28)</f>
      </c>
      <c r="R28" s="17"/>
      <c r="S28" s="26"/>
    </row>
    <row r="29" spans="1:19" ht="9.75" customHeight="1" thickBot="1">
      <c r="A29" s="402"/>
      <c r="B29" s="403"/>
      <c r="C29" s="27"/>
      <c r="D29" s="28"/>
      <c r="E29" s="28"/>
      <c r="F29" s="28"/>
      <c r="G29" s="45">
        <f>IF(ISBLANK(D29),"",D29+E29)</f>
      </c>
      <c r="H29" s="17"/>
      <c r="I29" s="397">
        <f>IF(ISNUMBER(G31),IF(G31&gt;Q31,2,IF(G31=Q31,1,0)),"")</f>
        <v>2</v>
      </c>
      <c r="K29" s="395"/>
      <c r="L29" s="396"/>
      <c r="M29" s="27"/>
      <c r="N29" s="28"/>
      <c r="O29" s="28"/>
      <c r="P29" s="28"/>
      <c r="Q29" s="45">
        <f>IF(ISBLANK(N29),"",N29+O29)</f>
      </c>
      <c r="R29" s="17"/>
      <c r="S29" s="397">
        <f>IF(ISNUMBER(Q31),IF(G31&lt;Q31,2,IF(G31=Q31,1,0)),"")</f>
        <v>0</v>
      </c>
    </row>
    <row r="30" spans="1:19" ht="9.75" customHeight="1" hidden="1" thickBot="1">
      <c r="A30" s="30" t="s">
        <v>19</v>
      </c>
      <c r="B30" s="31"/>
      <c r="C30" s="32"/>
      <c r="D30" s="17"/>
      <c r="E30" s="17"/>
      <c r="F30" s="17"/>
      <c r="G30" s="17"/>
      <c r="H30" s="17"/>
      <c r="I30" s="398"/>
      <c r="K30" s="30" t="s">
        <v>19</v>
      </c>
      <c r="L30" s="31"/>
      <c r="M30" s="32"/>
      <c r="N30" s="17"/>
      <c r="O30" s="17"/>
      <c r="P30" s="17"/>
      <c r="Q30" s="17"/>
      <c r="R30" s="17"/>
      <c r="S30" s="398"/>
    </row>
    <row r="31" spans="1:19" ht="15.75" customHeight="1" thickBot="1">
      <c r="A31" s="400">
        <v>10265</v>
      </c>
      <c r="B31" s="401"/>
      <c r="C31" s="35" t="s">
        <v>17</v>
      </c>
      <c r="D31" s="36">
        <f>IF(ISNUMBER(D26),SUM(D26:D29),"")</f>
        <v>283</v>
      </c>
      <c r="E31" s="37">
        <f>IF(ISNUMBER(E26),SUM(E26:E29),"")</f>
        <v>116</v>
      </c>
      <c r="F31" s="38">
        <f>IF(ISNUMBER(F26),SUM(F26:F29),"")</f>
        <v>9</v>
      </c>
      <c r="G31" s="39">
        <f>IF(ISNUMBER(G26),SUM(G26:G29),"")</f>
        <v>399</v>
      </c>
      <c r="H31" s="40"/>
      <c r="I31" s="399"/>
      <c r="K31" s="400">
        <v>16617</v>
      </c>
      <c r="L31" s="401"/>
      <c r="M31" s="35" t="s">
        <v>17</v>
      </c>
      <c r="N31" s="36">
        <f>IF(ISNUMBER(N26),SUM(N26:N29),"")</f>
        <v>267</v>
      </c>
      <c r="O31" s="37">
        <f>IF(ISNUMBER(O26),SUM(O26:O29),"")</f>
        <v>113</v>
      </c>
      <c r="P31" s="38">
        <f>IF(ISNUMBER(P26),SUM(P26:P29),"")</f>
        <v>10</v>
      </c>
      <c r="Q31" s="39">
        <f>IF(ISNUMBER(Q26),SUM(Q26:Q29),"")</f>
        <v>380</v>
      </c>
      <c r="R31" s="40"/>
      <c r="S31" s="399"/>
    </row>
    <row r="32" spans="1:19" ht="12.75" customHeight="1" thickTop="1">
      <c r="A32" s="345" t="s">
        <v>150</v>
      </c>
      <c r="B32" s="346"/>
      <c r="C32" s="41">
        <v>1</v>
      </c>
      <c r="D32" s="42">
        <v>122</v>
      </c>
      <c r="E32" s="43">
        <v>43</v>
      </c>
      <c r="F32" s="43">
        <v>10</v>
      </c>
      <c r="G32" s="44">
        <f>IF(ISBLANK(D32),"",D32+E32)</f>
        <v>165</v>
      </c>
      <c r="H32" s="17"/>
      <c r="I32" s="18"/>
      <c r="K32" s="393" t="s">
        <v>151</v>
      </c>
      <c r="L32" s="394"/>
      <c r="M32" s="41">
        <v>2</v>
      </c>
      <c r="N32" s="42">
        <v>151</v>
      </c>
      <c r="O32" s="43">
        <v>81</v>
      </c>
      <c r="P32" s="43">
        <v>1</v>
      </c>
      <c r="Q32" s="44">
        <f>IF(ISBLANK(N32),"",N32+O32)</f>
        <v>232</v>
      </c>
      <c r="R32" s="17"/>
      <c r="S32" s="18"/>
    </row>
    <row r="33" spans="1:19" ht="12.75" customHeight="1">
      <c r="A33" s="402"/>
      <c r="B33" s="403"/>
      <c r="C33" s="19">
        <v>2</v>
      </c>
      <c r="D33" s="20">
        <v>130</v>
      </c>
      <c r="E33" s="21">
        <v>53</v>
      </c>
      <c r="F33" s="21">
        <v>7</v>
      </c>
      <c r="G33" s="22">
        <f>IF(ISBLANK(D33),"",D33+E33)</f>
        <v>183</v>
      </c>
      <c r="H33" s="17"/>
      <c r="I33" s="18"/>
      <c r="K33" s="395"/>
      <c r="L33" s="396"/>
      <c r="M33" s="19">
        <v>1</v>
      </c>
      <c r="N33" s="20">
        <v>135</v>
      </c>
      <c r="O33" s="21">
        <v>71</v>
      </c>
      <c r="P33" s="21">
        <v>0</v>
      </c>
      <c r="Q33" s="22">
        <f>IF(ISBLANK(N33),"",N33+O33)</f>
        <v>206</v>
      </c>
      <c r="R33" s="17"/>
      <c r="S33" s="18"/>
    </row>
    <row r="34" spans="1:19" ht="9.75" customHeight="1">
      <c r="A34" s="345" t="s">
        <v>152</v>
      </c>
      <c r="B34" s="346"/>
      <c r="C34" s="23"/>
      <c r="D34" s="24"/>
      <c r="E34" s="24"/>
      <c r="F34" s="24"/>
      <c r="G34" s="25">
        <f>IF(ISBLANK(D34),"",D34+E34)</f>
      </c>
      <c r="H34" s="17"/>
      <c r="I34" s="26"/>
      <c r="K34" s="393" t="s">
        <v>153</v>
      </c>
      <c r="L34" s="394"/>
      <c r="M34" s="23"/>
      <c r="N34" s="24"/>
      <c r="O34" s="24"/>
      <c r="P34" s="24"/>
      <c r="Q34" s="25">
        <f>IF(ISBLANK(N34),"",N34+O34)</f>
      </c>
      <c r="R34" s="17"/>
      <c r="S34" s="26"/>
    </row>
    <row r="35" spans="1:19" ht="9.75" customHeight="1" thickBot="1">
      <c r="A35" s="402"/>
      <c r="B35" s="403"/>
      <c r="C35" s="27"/>
      <c r="D35" s="28"/>
      <c r="E35" s="28"/>
      <c r="F35" s="28"/>
      <c r="G35" s="45">
        <f>IF(ISBLANK(D35),"",D35+E35)</f>
      </c>
      <c r="H35" s="17"/>
      <c r="I35" s="397">
        <f>IF(ISNUMBER(G37),IF(G37&gt;Q37,2,IF(G37=Q37,1,0)),"")</f>
        <v>0</v>
      </c>
      <c r="K35" s="395"/>
      <c r="L35" s="396"/>
      <c r="M35" s="27"/>
      <c r="N35" s="28"/>
      <c r="O35" s="28"/>
      <c r="P35" s="28"/>
      <c r="Q35" s="45">
        <f>IF(ISBLANK(N35),"",N35+O35)</f>
      </c>
      <c r="R35" s="17"/>
      <c r="S35" s="397">
        <f>IF(ISNUMBER(Q37),IF(G37&lt;Q37,2,IF(G37=Q37,1,0)),"")</f>
        <v>2</v>
      </c>
    </row>
    <row r="36" spans="1:19" ht="9.75" customHeight="1" hidden="1" thickBot="1">
      <c r="A36" s="30" t="s">
        <v>19</v>
      </c>
      <c r="B36" s="31"/>
      <c r="C36" s="32"/>
      <c r="D36" s="17"/>
      <c r="E36" s="17"/>
      <c r="F36" s="17"/>
      <c r="G36" s="17"/>
      <c r="H36" s="17"/>
      <c r="I36" s="398"/>
      <c r="K36" s="30" t="s">
        <v>19</v>
      </c>
      <c r="L36" s="31"/>
      <c r="M36" s="32"/>
      <c r="N36" s="17"/>
      <c r="O36" s="17"/>
      <c r="P36" s="17"/>
      <c r="Q36" s="17"/>
      <c r="R36" s="17"/>
      <c r="S36" s="398"/>
    </row>
    <row r="37" spans="1:19" ht="15.75" customHeight="1" thickBot="1">
      <c r="A37" s="400">
        <v>1013</v>
      </c>
      <c r="B37" s="401"/>
      <c r="C37" s="35" t="s">
        <v>17</v>
      </c>
      <c r="D37" s="36">
        <f>IF(ISNUMBER(D32),SUM(D32:D35),"")</f>
        <v>252</v>
      </c>
      <c r="E37" s="37">
        <f>IF(ISNUMBER(E32),SUM(E32:E35),"")</f>
        <v>96</v>
      </c>
      <c r="F37" s="38">
        <f>IF(ISNUMBER(F32),SUM(F32:F35),"")</f>
        <v>17</v>
      </c>
      <c r="G37" s="39">
        <f>IF(ISNUMBER(G32),SUM(G32:G35),"")</f>
        <v>348</v>
      </c>
      <c r="H37" s="40"/>
      <c r="I37" s="399"/>
      <c r="K37" s="400">
        <v>13268</v>
      </c>
      <c r="L37" s="401"/>
      <c r="M37" s="35" t="s">
        <v>17</v>
      </c>
      <c r="N37" s="36">
        <f>IF(ISNUMBER(N32),SUM(N32:N35),"")</f>
        <v>286</v>
      </c>
      <c r="O37" s="37">
        <f>IF(ISNUMBER(O32),SUM(O32:O35),"")</f>
        <v>152</v>
      </c>
      <c r="P37" s="38">
        <f>IF(ISNUMBER(P32),SUM(P32:P35),"")</f>
        <v>1</v>
      </c>
      <c r="Q37" s="39">
        <f>IF(ISNUMBER(Q32),SUM(Q32:Q35),"")</f>
        <v>438</v>
      </c>
      <c r="R37" s="40"/>
      <c r="S37" s="399"/>
    </row>
    <row r="38" spans="1:19" ht="12.75" customHeight="1" thickTop="1">
      <c r="A38" s="393" t="s">
        <v>144</v>
      </c>
      <c r="B38" s="394"/>
      <c r="C38" s="41">
        <v>1</v>
      </c>
      <c r="D38" s="42">
        <v>138</v>
      </c>
      <c r="E38" s="43">
        <v>62</v>
      </c>
      <c r="F38" s="43">
        <v>3</v>
      </c>
      <c r="G38" s="44">
        <f>IF(ISBLANK(D38),"",D38+E38)</f>
        <v>200</v>
      </c>
      <c r="H38" s="17"/>
      <c r="I38" s="18"/>
      <c r="K38" s="393" t="s">
        <v>154</v>
      </c>
      <c r="L38" s="394"/>
      <c r="M38" s="41">
        <v>2</v>
      </c>
      <c r="N38" s="42">
        <v>147</v>
      </c>
      <c r="O38" s="43">
        <v>70</v>
      </c>
      <c r="P38" s="43">
        <v>1</v>
      </c>
      <c r="Q38" s="44">
        <f>IF(ISBLANK(N38),"",N38+O38)</f>
        <v>217</v>
      </c>
      <c r="R38" s="17"/>
      <c r="S38" s="18"/>
    </row>
    <row r="39" spans="1:19" ht="12.75" customHeight="1">
      <c r="A39" s="395"/>
      <c r="B39" s="396"/>
      <c r="C39" s="19">
        <v>2</v>
      </c>
      <c r="D39" s="20">
        <v>130</v>
      </c>
      <c r="E39" s="21">
        <v>60</v>
      </c>
      <c r="F39" s="21">
        <v>1</v>
      </c>
      <c r="G39" s="22">
        <f>IF(ISBLANK(D39),"",D39+E39)</f>
        <v>190</v>
      </c>
      <c r="H39" s="17"/>
      <c r="I39" s="18"/>
      <c r="K39" s="395"/>
      <c r="L39" s="396"/>
      <c r="M39" s="19">
        <v>1</v>
      </c>
      <c r="N39" s="20">
        <v>154</v>
      </c>
      <c r="O39" s="21">
        <v>71</v>
      </c>
      <c r="P39" s="21">
        <v>4</v>
      </c>
      <c r="Q39" s="22">
        <f>IF(ISBLANK(N39),"",N39+O39)</f>
        <v>225</v>
      </c>
      <c r="R39" s="17"/>
      <c r="S39" s="18"/>
    </row>
    <row r="40" spans="1:19" ht="9.75" customHeight="1">
      <c r="A40" s="393" t="s">
        <v>155</v>
      </c>
      <c r="B40" s="394"/>
      <c r="C40" s="23"/>
      <c r="D40" s="24"/>
      <c r="E40" s="24"/>
      <c r="F40" s="24"/>
      <c r="G40" s="25">
        <f>IF(ISBLANK(D40),"",D40+E40)</f>
      </c>
      <c r="H40" s="17"/>
      <c r="I40" s="26"/>
      <c r="K40" s="393" t="s">
        <v>156</v>
      </c>
      <c r="L40" s="394"/>
      <c r="M40" s="23"/>
      <c r="N40" s="24"/>
      <c r="O40" s="24"/>
      <c r="P40" s="24"/>
      <c r="Q40" s="25">
        <f>IF(ISBLANK(N40),"",N40+O40)</f>
      </c>
      <c r="R40" s="17"/>
      <c r="S40" s="26"/>
    </row>
    <row r="41" spans="1:19" ht="9.75" customHeight="1" thickBot="1">
      <c r="A41" s="395"/>
      <c r="B41" s="396"/>
      <c r="C41" s="27"/>
      <c r="D41" s="28"/>
      <c r="E41" s="28"/>
      <c r="F41" s="28"/>
      <c r="G41" s="45">
        <f>IF(ISBLANK(D41),"",D41+E41)</f>
      </c>
      <c r="H41" s="17"/>
      <c r="I41" s="397">
        <f>IF(ISNUMBER(G43),IF(G43&gt;Q43,2,IF(G43=Q43,1,0)),"")</f>
        <v>0</v>
      </c>
      <c r="K41" s="395"/>
      <c r="L41" s="396"/>
      <c r="M41" s="27"/>
      <c r="N41" s="28"/>
      <c r="O41" s="28"/>
      <c r="P41" s="28"/>
      <c r="Q41" s="45">
        <f>IF(ISBLANK(N41),"",N41+O41)</f>
      </c>
      <c r="R41" s="17"/>
      <c r="S41" s="397">
        <f>IF(ISNUMBER(Q43),IF(G43&lt;Q43,2,IF(G43=Q43,1,0)),"")</f>
        <v>2</v>
      </c>
    </row>
    <row r="42" spans="1:19" ht="9.75" customHeight="1" hidden="1" thickBot="1">
      <c r="A42" s="30" t="s">
        <v>19</v>
      </c>
      <c r="B42" s="31"/>
      <c r="C42" s="32"/>
      <c r="D42" s="17"/>
      <c r="E42" s="17"/>
      <c r="F42" s="17"/>
      <c r="G42" s="17"/>
      <c r="H42" s="17"/>
      <c r="I42" s="398"/>
      <c r="K42" s="30" t="s">
        <v>19</v>
      </c>
      <c r="L42" s="31"/>
      <c r="M42" s="32"/>
      <c r="N42" s="17"/>
      <c r="O42" s="17"/>
      <c r="P42" s="17"/>
      <c r="Q42" s="17"/>
      <c r="R42" s="17"/>
      <c r="S42" s="398"/>
    </row>
    <row r="43" spans="1:19" ht="15.75" customHeight="1" thickBot="1">
      <c r="A43" s="400">
        <v>19901</v>
      </c>
      <c r="B43" s="401"/>
      <c r="C43" s="35" t="s">
        <v>17</v>
      </c>
      <c r="D43" s="36">
        <f>IF(ISNUMBER(D38),SUM(D38:D41),"")</f>
        <v>268</v>
      </c>
      <c r="E43" s="37">
        <f>IF(ISNUMBER(E38),SUM(E38:E41),"")</f>
        <v>122</v>
      </c>
      <c r="F43" s="38">
        <f>IF(ISNUMBER(F38),SUM(F38:F41),"")</f>
        <v>4</v>
      </c>
      <c r="G43" s="39">
        <f>IF(ISNUMBER(G38),SUM(G38:G41),"")</f>
        <v>390</v>
      </c>
      <c r="H43" s="40"/>
      <c r="I43" s="399"/>
      <c r="K43" s="400">
        <v>14590</v>
      </c>
      <c r="L43" s="401"/>
      <c r="M43" s="35" t="s">
        <v>17</v>
      </c>
      <c r="N43" s="36">
        <f>IF(ISNUMBER(N38),SUM(N38:N41),"")</f>
        <v>301</v>
      </c>
      <c r="O43" s="37">
        <f>IF(ISNUMBER(O38),SUM(O38:O41),"")</f>
        <v>141</v>
      </c>
      <c r="P43" s="38">
        <f>IF(ISNUMBER(P38),SUM(P38:P41),"")</f>
        <v>5</v>
      </c>
      <c r="Q43" s="39">
        <f>IF(ISNUMBER(Q38),SUM(Q38:Q41),"")</f>
        <v>442</v>
      </c>
      <c r="R43" s="40"/>
      <c r="S43" s="399"/>
    </row>
    <row r="44" ht="4.5" customHeight="1" thickBot="1" thickTop="1"/>
    <row r="45" spans="1:19" ht="19.5" customHeight="1" thickBot="1">
      <c r="A45" s="46"/>
      <c r="B45" s="47"/>
      <c r="C45" s="48" t="s">
        <v>24</v>
      </c>
      <c r="D45" s="49">
        <f>IF(ISNUMBER(D13),SUM(D13,D19,D25,D31,D37,D43),"")</f>
        <v>1657</v>
      </c>
      <c r="E45" s="50">
        <f>IF(ISNUMBER(E13),SUM(E13,E19,E25,E31,E37,E43),"")</f>
        <v>662</v>
      </c>
      <c r="F45" s="51">
        <f>IF(ISNUMBER(F13),SUM(F13,F19,F25,F31,F37,F43),"")</f>
        <v>61</v>
      </c>
      <c r="G45" s="52">
        <f>IF(ISNUMBER(G13),SUM(G13,G19,G25,G31,G37,G43),"")</f>
        <v>2319</v>
      </c>
      <c r="H45" s="53"/>
      <c r="I45" s="54">
        <f>IF(ISNUMBER(G45),IF(G45&gt;Q45,4,IF(G45=Q45,2,0)),"")</f>
        <v>0</v>
      </c>
      <c r="K45" s="46"/>
      <c r="L45" s="47"/>
      <c r="M45" s="48" t="s">
        <v>24</v>
      </c>
      <c r="N45" s="49">
        <f>IF(ISNUMBER(N13),SUM(N13,N19,N25,N31,N37,N43),"")</f>
        <v>1686</v>
      </c>
      <c r="O45" s="50">
        <f>IF(ISNUMBER(O13),SUM(O13,O19,O25,O31,O37,O43),"")</f>
        <v>747</v>
      </c>
      <c r="P45" s="51">
        <f>IF(ISNUMBER(P13),SUM(P13,P19,P25,P31,P37,P43),"")</f>
        <v>41</v>
      </c>
      <c r="Q45" s="52">
        <f>IF(ISNUMBER(Q13),SUM(Q13,Q19,Q25,Q31,Q37,Q43),"")</f>
        <v>2433</v>
      </c>
      <c r="R45" s="53"/>
      <c r="S45" s="54">
        <f>IF(ISNUMBER(Q45),IF(G45&lt;Q45,4,IF(G45=Q45,2,0)),"")</f>
        <v>4</v>
      </c>
    </row>
    <row r="46" ht="4.5" customHeight="1" thickBot="1"/>
    <row r="47" spans="1:19" ht="21.75" customHeight="1" thickBot="1">
      <c r="A47" s="55"/>
      <c r="B47" s="56" t="s">
        <v>25</v>
      </c>
      <c r="C47" s="391"/>
      <c r="D47" s="391"/>
      <c r="E47" s="391"/>
      <c r="G47" s="333" t="s">
        <v>27</v>
      </c>
      <c r="H47" s="334"/>
      <c r="I47" s="57">
        <f>IF(ISNUMBER(I11),SUM(I11,I17,I23,I29,I35,I41,I45),"")</f>
        <v>6</v>
      </c>
      <c r="K47" s="55"/>
      <c r="L47" s="56" t="s">
        <v>25</v>
      </c>
      <c r="M47" s="391"/>
      <c r="N47" s="391"/>
      <c r="O47" s="391"/>
      <c r="Q47" s="333" t="s">
        <v>27</v>
      </c>
      <c r="R47" s="334"/>
      <c r="S47" s="57">
        <f>IF(ISNUMBER(S11),SUM(S11,S17,S23,S29,S35,S41,S45),"")</f>
        <v>10</v>
      </c>
    </row>
    <row r="48" spans="1:19" ht="19.5" customHeight="1">
      <c r="A48" s="55"/>
      <c r="B48" s="56" t="s">
        <v>29</v>
      </c>
      <c r="C48" s="392"/>
      <c r="D48" s="392"/>
      <c r="E48" s="392"/>
      <c r="F48" s="58"/>
      <c r="G48" s="58"/>
      <c r="H48" s="58"/>
      <c r="I48" s="58"/>
      <c r="J48" s="58"/>
      <c r="K48" s="55"/>
      <c r="L48" s="56" t="s">
        <v>29</v>
      </c>
      <c r="M48" s="392"/>
      <c r="N48" s="392"/>
      <c r="O48" s="392"/>
      <c r="P48" s="59"/>
      <c r="Q48" s="12"/>
      <c r="R48" s="12"/>
      <c r="S48" s="12"/>
    </row>
    <row r="49" spans="1:19" ht="20.25" customHeight="1">
      <c r="A49" s="56" t="s">
        <v>30</v>
      </c>
      <c r="B49" s="56" t="s">
        <v>31</v>
      </c>
      <c r="C49" s="382"/>
      <c r="D49" s="382"/>
      <c r="E49" s="382"/>
      <c r="F49" s="382"/>
      <c r="G49" s="382"/>
      <c r="H49" s="382"/>
      <c r="I49" s="56"/>
      <c r="J49" s="56"/>
      <c r="K49" s="56" t="s">
        <v>32</v>
      </c>
      <c r="L49" s="383"/>
      <c r="M49" s="383"/>
      <c r="O49" s="56" t="s">
        <v>29</v>
      </c>
      <c r="P49" s="384"/>
      <c r="Q49" s="384"/>
      <c r="R49" s="384"/>
      <c r="S49" s="384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33</v>
      </c>
    </row>
    <row r="52" spans="2:11" ht="19.5" customHeight="1">
      <c r="B52" s="3" t="s">
        <v>34</v>
      </c>
      <c r="C52" s="385" t="s">
        <v>35</v>
      </c>
      <c r="D52" s="385"/>
      <c r="I52" s="3" t="s">
        <v>36</v>
      </c>
      <c r="J52" s="386">
        <v>20</v>
      </c>
      <c r="K52" s="386"/>
    </row>
    <row r="53" spans="2:19" ht="19.5" customHeight="1">
      <c r="B53" s="3" t="s">
        <v>37</v>
      </c>
      <c r="C53" s="387" t="s">
        <v>89</v>
      </c>
      <c r="D53" s="387"/>
      <c r="I53" s="3" t="s">
        <v>39</v>
      </c>
      <c r="J53" s="388">
        <v>8</v>
      </c>
      <c r="K53" s="388"/>
      <c r="P53" s="3" t="s">
        <v>40</v>
      </c>
      <c r="Q53" s="389">
        <v>42597</v>
      </c>
      <c r="R53" s="390"/>
      <c r="S53" s="390"/>
    </row>
    <row r="54" ht="9.75" customHeight="1"/>
    <row r="55" spans="1:19" ht="15" customHeight="1">
      <c r="A55" s="303" t="s">
        <v>41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5"/>
    </row>
    <row r="56" spans="1:19" ht="90" customHeight="1">
      <c r="A56" s="367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9"/>
    </row>
    <row r="57" spans="1:19" ht="4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5" customHeight="1">
      <c r="A58" s="379" t="s">
        <v>42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1"/>
    </row>
    <row r="59" spans="1:19" ht="6.7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7"/>
    </row>
    <row r="60" spans="1:19" ht="18" customHeight="1">
      <c r="A60" s="68" t="s">
        <v>5</v>
      </c>
      <c r="B60" s="66"/>
      <c r="C60" s="66"/>
      <c r="D60" s="66"/>
      <c r="E60" s="66"/>
      <c r="F60" s="66"/>
      <c r="G60" s="66"/>
      <c r="H60" s="66"/>
      <c r="I60" s="66"/>
      <c r="J60" s="66"/>
      <c r="K60" s="69" t="s">
        <v>7</v>
      </c>
      <c r="L60" s="66"/>
      <c r="M60" s="66"/>
      <c r="N60" s="66"/>
      <c r="O60" s="66"/>
      <c r="P60" s="66"/>
      <c r="Q60" s="66"/>
      <c r="R60" s="66"/>
      <c r="S60" s="67"/>
    </row>
    <row r="61" spans="1:19" ht="18" customHeight="1">
      <c r="A61" s="70"/>
      <c r="B61" s="71" t="s">
        <v>43</v>
      </c>
      <c r="C61" s="72"/>
      <c r="D61" s="73"/>
      <c r="E61" s="71" t="s">
        <v>44</v>
      </c>
      <c r="F61" s="72"/>
      <c r="G61" s="72"/>
      <c r="H61" s="72"/>
      <c r="I61" s="73"/>
      <c r="J61" s="66"/>
      <c r="K61" s="74"/>
      <c r="L61" s="71" t="s">
        <v>43</v>
      </c>
      <c r="M61" s="72"/>
      <c r="N61" s="73"/>
      <c r="O61" s="71" t="s">
        <v>44</v>
      </c>
      <c r="P61" s="72"/>
      <c r="Q61" s="72"/>
      <c r="R61" s="72"/>
      <c r="S61" s="75"/>
    </row>
    <row r="62" spans="1:19" ht="18" customHeight="1">
      <c r="A62" s="76" t="s">
        <v>45</v>
      </c>
      <c r="B62" s="77" t="s">
        <v>46</v>
      </c>
      <c r="C62" s="78"/>
      <c r="D62" s="79" t="s">
        <v>47</v>
      </c>
      <c r="E62" s="77" t="s">
        <v>46</v>
      </c>
      <c r="F62" s="80"/>
      <c r="G62" s="80"/>
      <c r="H62" s="81"/>
      <c r="I62" s="79" t="s">
        <v>47</v>
      </c>
      <c r="J62" s="66"/>
      <c r="K62" s="82" t="s">
        <v>45</v>
      </c>
      <c r="L62" s="77" t="s">
        <v>46</v>
      </c>
      <c r="M62" s="78"/>
      <c r="N62" s="79" t="s">
        <v>47</v>
      </c>
      <c r="O62" s="77" t="s">
        <v>46</v>
      </c>
      <c r="P62" s="80"/>
      <c r="Q62" s="80"/>
      <c r="R62" s="81"/>
      <c r="S62" s="83" t="s">
        <v>47</v>
      </c>
    </row>
    <row r="63" spans="1:19" ht="18" customHeight="1">
      <c r="A63" s="84"/>
      <c r="B63" s="370"/>
      <c r="C63" s="371"/>
      <c r="D63" s="85"/>
      <c r="E63" s="370"/>
      <c r="F63" s="372"/>
      <c r="G63" s="372"/>
      <c r="H63" s="371"/>
      <c r="I63" s="85"/>
      <c r="J63" s="86"/>
      <c r="K63" s="87"/>
      <c r="L63" s="370"/>
      <c r="M63" s="371"/>
      <c r="N63" s="85"/>
      <c r="O63" s="370"/>
      <c r="P63" s="372"/>
      <c r="Q63" s="372"/>
      <c r="R63" s="371"/>
      <c r="S63" s="88"/>
    </row>
    <row r="64" spans="1:19" ht="18" customHeight="1">
      <c r="A64" s="84"/>
      <c r="B64" s="370"/>
      <c r="C64" s="371"/>
      <c r="D64" s="85"/>
      <c r="E64" s="370"/>
      <c r="F64" s="372"/>
      <c r="G64" s="372"/>
      <c r="H64" s="371"/>
      <c r="I64" s="85"/>
      <c r="J64" s="86"/>
      <c r="K64" s="87"/>
      <c r="L64" s="370"/>
      <c r="M64" s="371"/>
      <c r="N64" s="85"/>
      <c r="O64" s="370"/>
      <c r="P64" s="372"/>
      <c r="Q64" s="372"/>
      <c r="R64" s="371"/>
      <c r="S64" s="88"/>
    </row>
    <row r="65" spans="1:19" ht="11.25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19" ht="3.75" customHeight="1">
      <c r="A66" s="69"/>
      <c r="B66" s="66"/>
      <c r="C66" s="66"/>
      <c r="D66" s="66"/>
      <c r="E66" s="66"/>
      <c r="F66" s="66"/>
      <c r="G66" s="66"/>
      <c r="H66" s="66"/>
      <c r="I66" s="66"/>
      <c r="J66" s="66"/>
      <c r="K66" s="69"/>
      <c r="L66" s="66"/>
      <c r="M66" s="66"/>
      <c r="N66" s="66"/>
      <c r="O66" s="66"/>
      <c r="P66" s="66"/>
      <c r="Q66" s="66"/>
      <c r="R66" s="66"/>
      <c r="S66" s="66"/>
    </row>
    <row r="67" spans="1:19" ht="19.5" customHeight="1">
      <c r="A67" s="373" t="s">
        <v>48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5"/>
    </row>
    <row r="68" spans="1:19" ht="90" customHeight="1">
      <c r="A68" s="376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8"/>
    </row>
    <row r="69" spans="1:19" ht="4.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5" customHeight="1">
      <c r="A70" s="364" t="s">
        <v>49</v>
      </c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6"/>
    </row>
    <row r="71" spans="1:19" ht="90" customHeight="1">
      <c r="A71" s="367" t="s">
        <v>157</v>
      </c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9"/>
    </row>
    <row r="72" spans="1:8" ht="30" customHeight="1">
      <c r="A72" s="309" t="s">
        <v>50</v>
      </c>
      <c r="B72" s="309"/>
      <c r="C72" s="310"/>
      <c r="D72" s="310"/>
      <c r="E72" s="310"/>
      <c r="F72" s="310"/>
      <c r="G72" s="310"/>
      <c r="H72" s="310"/>
    </row>
    <row r="73" spans="11:16" ht="12.75">
      <c r="K73" s="92" t="s">
        <v>51</v>
      </c>
      <c r="L73" s="93" t="s">
        <v>6</v>
      </c>
      <c r="M73" s="94"/>
      <c r="N73" s="94"/>
      <c r="O73" s="93" t="s">
        <v>52</v>
      </c>
      <c r="P73" s="95"/>
    </row>
    <row r="74" spans="11:16" ht="12.75">
      <c r="K74" s="92" t="s">
        <v>53</v>
      </c>
      <c r="L74" s="93" t="s">
        <v>54</v>
      </c>
      <c r="M74" s="94"/>
      <c r="N74" s="94"/>
      <c r="O74" s="93" t="s">
        <v>55</v>
      </c>
      <c r="P74" s="95"/>
    </row>
    <row r="75" spans="11:16" ht="12.75">
      <c r="K75" s="92" t="s">
        <v>35</v>
      </c>
      <c r="L75" s="93" t="s">
        <v>8</v>
      </c>
      <c r="M75" s="94"/>
      <c r="N75" s="94"/>
      <c r="O75" s="93" t="s">
        <v>56</v>
      </c>
      <c r="P75" s="95"/>
    </row>
    <row r="76" spans="11:16" ht="12.75">
      <c r="K76" s="92" t="s">
        <v>57</v>
      </c>
      <c r="L76" s="93" t="s">
        <v>58</v>
      </c>
      <c r="M76" s="94"/>
      <c r="N76" s="94"/>
      <c r="O76" s="93" t="s">
        <v>59</v>
      </c>
      <c r="P76" s="95"/>
    </row>
    <row r="77" spans="11:16" ht="12.75">
      <c r="K77" s="92" t="s">
        <v>60</v>
      </c>
      <c r="L77" s="93" t="s">
        <v>61</v>
      </c>
      <c r="M77" s="94"/>
      <c r="N77" s="94"/>
      <c r="O77" s="93" t="s">
        <v>62</v>
      </c>
      <c r="P77" s="95"/>
    </row>
    <row r="78" spans="11:16" ht="12.75">
      <c r="K78" s="92" t="s">
        <v>63</v>
      </c>
      <c r="L78" s="93" t="s">
        <v>64</v>
      </c>
      <c r="M78" s="94"/>
      <c r="N78" s="94"/>
      <c r="O78" s="93" t="s">
        <v>65</v>
      </c>
      <c r="P78" s="95"/>
    </row>
    <row r="79" spans="11:16" ht="12.75">
      <c r="K79" s="92" t="s">
        <v>66</v>
      </c>
      <c r="L79" s="93" t="s">
        <v>67</v>
      </c>
      <c r="M79" s="94"/>
      <c r="N79" s="94"/>
      <c r="O79" s="93" t="s">
        <v>68</v>
      </c>
      <c r="P79" s="95"/>
    </row>
    <row r="80" spans="11:16" ht="12.75">
      <c r="K80" s="92" t="s">
        <v>69</v>
      </c>
      <c r="L80" s="93" t="s">
        <v>70</v>
      </c>
      <c r="M80" s="94"/>
      <c r="N80" s="94"/>
      <c r="O80" s="93" t="s">
        <v>71</v>
      </c>
      <c r="P80" s="95"/>
    </row>
    <row r="81" spans="11:16" ht="12.75">
      <c r="K81" s="92" t="s">
        <v>72</v>
      </c>
      <c r="L81" s="93" t="s">
        <v>73</v>
      </c>
      <c r="M81" s="94"/>
      <c r="N81" s="94"/>
      <c r="O81" s="93" t="s">
        <v>74</v>
      </c>
      <c r="P81" s="95"/>
    </row>
    <row r="82" spans="11:16" ht="12.75">
      <c r="K82" s="92" t="s">
        <v>75</v>
      </c>
      <c r="L82" s="93" t="s">
        <v>76</v>
      </c>
      <c r="M82" s="94"/>
      <c r="N82" s="94"/>
      <c r="O82" s="93" t="s">
        <v>77</v>
      </c>
      <c r="P82" s="95"/>
    </row>
    <row r="83" spans="11:16" ht="12.75">
      <c r="K83" s="92" t="s">
        <v>78</v>
      </c>
      <c r="L83" s="93" t="s">
        <v>79</v>
      </c>
      <c r="M83" s="94"/>
      <c r="N83" s="94"/>
      <c r="O83" s="93" t="s">
        <v>3</v>
      </c>
      <c r="P83" s="95"/>
    </row>
    <row r="84" spans="11:16" ht="12.75">
      <c r="K84" s="92" t="s">
        <v>80</v>
      </c>
      <c r="L84" s="93" t="s">
        <v>81</v>
      </c>
      <c r="M84" s="94"/>
      <c r="N84" s="94"/>
      <c r="O84" s="93" t="s">
        <v>82</v>
      </c>
      <c r="P84" s="95"/>
    </row>
    <row r="85" spans="11:16" ht="12.75">
      <c r="K85" s="92" t="s">
        <v>83</v>
      </c>
      <c r="L85" s="93" t="s">
        <v>84</v>
      </c>
      <c r="M85" s="94"/>
      <c r="N85" s="94"/>
      <c r="O85" s="93" t="s">
        <v>85</v>
      </c>
      <c r="P85" s="95"/>
    </row>
    <row r="86" spans="11:16" ht="12.75">
      <c r="K86" s="92" t="s">
        <v>86</v>
      </c>
      <c r="L86" s="93" t="s">
        <v>87</v>
      </c>
      <c r="M86" s="94"/>
      <c r="N86" s="94"/>
      <c r="O86" s="93" t="s">
        <v>88</v>
      </c>
      <c r="P86" s="95"/>
    </row>
    <row r="87" spans="11:16" ht="12.75">
      <c r="K87" s="92" t="s">
        <v>89</v>
      </c>
      <c r="L87" s="93"/>
      <c r="M87" s="94"/>
      <c r="N87" s="94"/>
      <c r="O87" s="93" t="s">
        <v>90</v>
      </c>
      <c r="P87" s="95"/>
    </row>
    <row r="88" spans="11:16" ht="12.75">
      <c r="K88" s="92" t="s">
        <v>91</v>
      </c>
      <c r="L88" s="93"/>
      <c r="M88" s="94"/>
      <c r="N88" s="94"/>
      <c r="O88" s="93" t="s">
        <v>92</v>
      </c>
      <c r="P88" s="95"/>
    </row>
    <row r="89" spans="11:16" ht="12.75">
      <c r="K89" s="92" t="s">
        <v>38</v>
      </c>
      <c r="L89" s="64"/>
      <c r="M89" s="64"/>
      <c r="N89" s="64"/>
      <c r="O89" s="93" t="s">
        <v>93</v>
      </c>
      <c r="P89" s="95"/>
    </row>
    <row r="90" spans="11:16" ht="12.75">
      <c r="K90" s="92" t="s">
        <v>94</v>
      </c>
      <c r="L90" s="64"/>
      <c r="M90" s="64"/>
      <c r="N90" s="64"/>
      <c r="O90" s="93" t="s">
        <v>95</v>
      </c>
      <c r="P90" s="95"/>
    </row>
    <row r="91" spans="11:16" ht="12.75">
      <c r="K91" s="92" t="s">
        <v>96</v>
      </c>
      <c r="L91" s="64"/>
      <c r="M91" s="64"/>
      <c r="N91" s="64"/>
      <c r="O91" s="93" t="s">
        <v>97</v>
      </c>
      <c r="P91" s="95"/>
    </row>
    <row r="92" spans="11:16" ht="12.75">
      <c r="K92" s="92" t="s">
        <v>98</v>
      </c>
      <c r="L92" s="64"/>
      <c r="M92" s="64"/>
      <c r="N92" s="64"/>
      <c r="O92" s="93" t="s">
        <v>99</v>
      </c>
      <c r="P92" s="95"/>
    </row>
    <row r="93" spans="11:16" ht="12.75">
      <c r="K93" s="92" t="s">
        <v>100</v>
      </c>
      <c r="L93" s="64"/>
      <c r="M93" s="64"/>
      <c r="N93" s="64"/>
      <c r="O93" s="93" t="s">
        <v>101</v>
      </c>
      <c r="P93" s="95"/>
    </row>
    <row r="94" spans="11:16" ht="12.75">
      <c r="K94" s="92" t="s">
        <v>102</v>
      </c>
      <c r="L94" s="64"/>
      <c r="M94" s="64"/>
      <c r="N94" s="64"/>
      <c r="O94" s="64"/>
      <c r="P94" s="64"/>
    </row>
    <row r="95" spans="11:16" ht="12.75">
      <c r="K95" s="92" t="s">
        <v>103</v>
      </c>
      <c r="L95" s="64"/>
      <c r="M95" s="64"/>
      <c r="N95" s="64"/>
      <c r="O95" s="64"/>
      <c r="P95" s="64"/>
    </row>
    <row r="96" spans="11:16" ht="12.75">
      <c r="K96" s="92" t="s">
        <v>104</v>
      </c>
      <c r="L96" s="64"/>
      <c r="M96" s="64"/>
      <c r="N96" s="64"/>
      <c r="O96" s="64"/>
      <c r="P96" s="64"/>
    </row>
    <row r="97" spans="11:16" ht="12.75">
      <c r="K97" s="92" t="s">
        <v>105</v>
      </c>
      <c r="L97" s="64"/>
      <c r="M97" s="64"/>
      <c r="N97" s="64"/>
      <c r="O97" s="64"/>
      <c r="P97" s="64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K14:L15"/>
    <mergeCell ref="A16:B17"/>
    <mergeCell ref="K16:L17"/>
    <mergeCell ref="I17:I19"/>
    <mergeCell ref="S17:S19"/>
    <mergeCell ref="A19:B19"/>
    <mergeCell ref="K19:L19"/>
    <mergeCell ref="A20:B21"/>
    <mergeCell ref="K20:L21"/>
    <mergeCell ref="A22:B23"/>
    <mergeCell ref="K22:L23"/>
    <mergeCell ref="I23:I25"/>
    <mergeCell ref="S23:S25"/>
    <mergeCell ref="A25:B25"/>
    <mergeCell ref="K25:L25"/>
    <mergeCell ref="A26:B27"/>
    <mergeCell ref="K26:L27"/>
    <mergeCell ref="A28:B29"/>
    <mergeCell ref="K28:L29"/>
    <mergeCell ref="I29:I31"/>
    <mergeCell ref="S29:S31"/>
    <mergeCell ref="A31:B31"/>
    <mergeCell ref="K31:L31"/>
    <mergeCell ref="A32:B33"/>
    <mergeCell ref="K32:L33"/>
    <mergeCell ref="A34:B35"/>
    <mergeCell ref="K34:L35"/>
    <mergeCell ref="I35:I37"/>
    <mergeCell ref="S35:S37"/>
    <mergeCell ref="A37:B37"/>
    <mergeCell ref="K37:L37"/>
    <mergeCell ref="A38:B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A70:S70"/>
    <mergeCell ref="A71:S71"/>
    <mergeCell ref="A72:B72"/>
    <mergeCell ref="C72:H72"/>
    <mergeCell ref="B64:C64"/>
    <mergeCell ref="E64:H64"/>
    <mergeCell ref="L64:M64"/>
    <mergeCell ref="O64:R64"/>
    <mergeCell ref="A67:S67"/>
    <mergeCell ref="A68:S68"/>
  </mergeCells>
  <conditionalFormatting sqref="A8:B9">
    <cfRule type="containsErrors" priority="24" dxfId="144" stopIfTrue="1">
      <formula>ISERROR(A8)</formula>
    </cfRule>
  </conditionalFormatting>
  <conditionalFormatting sqref="A10:B11">
    <cfRule type="containsErrors" priority="23" dxfId="144" stopIfTrue="1">
      <formula>ISERROR(A10)</formula>
    </cfRule>
  </conditionalFormatting>
  <conditionalFormatting sqref="A14:B15">
    <cfRule type="containsErrors" priority="22" dxfId="144" stopIfTrue="1">
      <formula>ISERROR(A14)</formula>
    </cfRule>
  </conditionalFormatting>
  <conditionalFormatting sqref="A16:B17">
    <cfRule type="containsErrors" priority="21" dxfId="144" stopIfTrue="1">
      <formula>ISERROR(A16)</formula>
    </cfRule>
  </conditionalFormatting>
  <conditionalFormatting sqref="A20:B21">
    <cfRule type="containsErrors" priority="20" dxfId="144" stopIfTrue="1">
      <formula>ISERROR(A20)</formula>
    </cfRule>
  </conditionalFormatting>
  <conditionalFormatting sqref="A22:B23">
    <cfRule type="containsErrors" priority="19" dxfId="144" stopIfTrue="1">
      <formula>ISERROR(A22)</formula>
    </cfRule>
  </conditionalFormatting>
  <conditionalFormatting sqref="A26:B27">
    <cfRule type="containsErrors" priority="18" dxfId="144" stopIfTrue="1">
      <formula>ISERROR(A26)</formula>
    </cfRule>
  </conditionalFormatting>
  <conditionalFormatting sqref="A28:B29">
    <cfRule type="containsErrors" priority="17" dxfId="144" stopIfTrue="1">
      <formula>ISERROR(A28)</formula>
    </cfRule>
  </conditionalFormatting>
  <conditionalFormatting sqref="A32:B33">
    <cfRule type="containsErrors" priority="16" dxfId="144" stopIfTrue="1">
      <formula>ISERROR(A32)</formula>
    </cfRule>
  </conditionalFormatting>
  <conditionalFormatting sqref="A34:B35">
    <cfRule type="containsErrors" priority="15" dxfId="144" stopIfTrue="1">
      <formula>ISERROR(A34)</formula>
    </cfRule>
  </conditionalFormatting>
  <conditionalFormatting sqref="A38:B39">
    <cfRule type="containsErrors" priority="14" dxfId="144" stopIfTrue="1">
      <formula>ISERROR(A38)</formula>
    </cfRule>
  </conditionalFormatting>
  <conditionalFormatting sqref="A40:B41">
    <cfRule type="containsErrors" priority="13" dxfId="144" stopIfTrue="1">
      <formula>ISERROR(A40)</formula>
    </cfRule>
  </conditionalFormatting>
  <conditionalFormatting sqref="K8:L9">
    <cfRule type="containsErrors" priority="12" dxfId="144" stopIfTrue="1">
      <formula>ISERROR(K8)</formula>
    </cfRule>
  </conditionalFormatting>
  <conditionalFormatting sqref="K10:L11">
    <cfRule type="containsErrors" priority="11" dxfId="144" stopIfTrue="1">
      <formula>ISERROR(K10)</formula>
    </cfRule>
  </conditionalFormatting>
  <conditionalFormatting sqref="K14:L15">
    <cfRule type="containsErrors" priority="10" dxfId="144" stopIfTrue="1">
      <formula>ISERROR(K14)</formula>
    </cfRule>
  </conditionalFormatting>
  <conditionalFormatting sqref="K16:L17">
    <cfRule type="containsErrors" priority="9" dxfId="144" stopIfTrue="1">
      <formula>ISERROR(K16)</formula>
    </cfRule>
  </conditionalFormatting>
  <conditionalFormatting sqref="K20:L21">
    <cfRule type="containsErrors" priority="8" dxfId="144" stopIfTrue="1">
      <formula>ISERROR(K20)</formula>
    </cfRule>
  </conditionalFormatting>
  <conditionalFormatting sqref="K22:L23">
    <cfRule type="containsErrors" priority="7" dxfId="144" stopIfTrue="1">
      <formula>ISERROR(K22)</formula>
    </cfRule>
  </conditionalFormatting>
  <conditionalFormatting sqref="K26:L27">
    <cfRule type="containsErrors" priority="6" dxfId="144" stopIfTrue="1">
      <formula>ISERROR(K26)</formula>
    </cfRule>
  </conditionalFormatting>
  <conditionalFormatting sqref="K28:L29">
    <cfRule type="containsErrors" priority="5" dxfId="144" stopIfTrue="1">
      <formula>ISERROR(K28)</formula>
    </cfRule>
  </conditionalFormatting>
  <conditionalFormatting sqref="K32:L33">
    <cfRule type="containsErrors" priority="4" dxfId="144" stopIfTrue="1">
      <formula>ISERROR(K32)</formula>
    </cfRule>
  </conditionalFormatting>
  <conditionalFormatting sqref="K34:L35">
    <cfRule type="containsErrors" priority="3" dxfId="144" stopIfTrue="1">
      <formula>ISERROR(K34)</formula>
    </cfRule>
  </conditionalFormatting>
  <conditionalFormatting sqref="K38:L39">
    <cfRule type="containsErrors" priority="2" dxfId="144" stopIfTrue="1">
      <formula>ISERROR(K38)</formula>
    </cfRule>
  </conditionalFormatting>
  <conditionalFormatting sqref="K40:L41">
    <cfRule type="containsErrors" priority="1" dxfId="144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 L3:S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151" customWidth="1"/>
    <col min="2" max="2" width="15.75390625" style="151" customWidth="1"/>
    <col min="3" max="3" width="5.75390625" style="151" customWidth="1"/>
    <col min="4" max="5" width="6.75390625" style="151" customWidth="1"/>
    <col min="6" max="6" width="4.75390625" style="151" customWidth="1"/>
    <col min="7" max="7" width="6.75390625" style="151" customWidth="1"/>
    <col min="8" max="8" width="5.75390625" style="151" customWidth="1"/>
    <col min="9" max="9" width="6.75390625" style="151" customWidth="1"/>
    <col min="10" max="10" width="1.75390625" style="151" customWidth="1"/>
    <col min="11" max="11" width="10.75390625" style="151" customWidth="1"/>
    <col min="12" max="12" width="15.75390625" style="151" customWidth="1"/>
    <col min="13" max="13" width="5.75390625" style="151" customWidth="1"/>
    <col min="14" max="15" width="6.75390625" style="151" customWidth="1"/>
    <col min="16" max="16" width="4.75390625" style="151" customWidth="1"/>
    <col min="17" max="17" width="6.75390625" style="151" customWidth="1"/>
    <col min="18" max="18" width="5.75390625" style="151" customWidth="1"/>
    <col min="19" max="19" width="6.75390625" style="151" customWidth="1"/>
    <col min="20" max="16384" width="9.125" style="151" customWidth="1"/>
  </cols>
  <sheetData>
    <row r="1" spans="1:19" ht="27.75" customHeight="1">
      <c r="A1" s="149" t="s">
        <v>158</v>
      </c>
      <c r="B1" s="150"/>
      <c r="C1" s="150"/>
      <c r="D1" s="434" t="s">
        <v>1</v>
      </c>
      <c r="E1" s="434"/>
      <c r="F1" s="434"/>
      <c r="G1" s="434"/>
      <c r="H1" s="434"/>
      <c r="I1" s="434"/>
      <c r="K1" s="152" t="s">
        <v>2</v>
      </c>
      <c r="L1" s="435" t="s">
        <v>159</v>
      </c>
      <c r="M1" s="435"/>
      <c r="N1" s="435"/>
      <c r="O1" s="436" t="s">
        <v>4</v>
      </c>
      <c r="P1" s="436"/>
      <c r="Q1" s="437">
        <f ca="1">TODAY()</f>
        <v>42392</v>
      </c>
      <c r="R1" s="437"/>
      <c r="S1" s="437"/>
    </row>
    <row r="2" spans="1:8" ht="13.5" thickBot="1">
      <c r="A2" s="438" t="s">
        <v>160</v>
      </c>
      <c r="B2" s="438"/>
      <c r="C2" s="438"/>
      <c r="D2" s="438"/>
      <c r="E2" s="438"/>
      <c r="F2" s="438"/>
      <c r="G2" s="438"/>
      <c r="H2" s="438"/>
    </row>
    <row r="3" spans="1:19" ht="19.5" customHeight="1" thickBot="1">
      <c r="A3" s="153" t="s">
        <v>5</v>
      </c>
      <c r="B3" s="439" t="s">
        <v>161</v>
      </c>
      <c r="C3" s="439"/>
      <c r="D3" s="439"/>
      <c r="E3" s="439"/>
      <c r="F3" s="439"/>
      <c r="G3" s="439"/>
      <c r="H3" s="439"/>
      <c r="I3" s="439"/>
      <c r="K3" s="153" t="s">
        <v>7</v>
      </c>
      <c r="L3" s="439" t="s">
        <v>162</v>
      </c>
      <c r="M3" s="439"/>
      <c r="N3" s="439"/>
      <c r="O3" s="439"/>
      <c r="P3" s="439"/>
      <c r="Q3" s="439"/>
      <c r="R3" s="439"/>
      <c r="S3" s="439"/>
    </row>
    <row r="4" ht="4.5" customHeight="1" thickBot="1"/>
    <row r="5" spans="1:19" ht="12.75" customHeight="1" thickBot="1">
      <c r="A5" s="431" t="s">
        <v>9</v>
      </c>
      <c r="B5" s="431"/>
      <c r="C5" s="432" t="s">
        <v>10</v>
      </c>
      <c r="D5" s="433" t="s">
        <v>11</v>
      </c>
      <c r="E5" s="433"/>
      <c r="F5" s="433"/>
      <c r="G5" s="433"/>
      <c r="H5" s="429" t="s">
        <v>12</v>
      </c>
      <c r="I5" s="429"/>
      <c r="K5" s="431" t="s">
        <v>9</v>
      </c>
      <c r="L5" s="431"/>
      <c r="M5" s="432" t="s">
        <v>10</v>
      </c>
      <c r="N5" s="433" t="s">
        <v>11</v>
      </c>
      <c r="O5" s="433"/>
      <c r="P5" s="433"/>
      <c r="Q5" s="433"/>
      <c r="R5" s="429" t="s">
        <v>12</v>
      </c>
      <c r="S5" s="429"/>
    </row>
    <row r="6" spans="1:19" ht="12.75" customHeight="1" thickBot="1">
      <c r="A6" s="430" t="s">
        <v>13</v>
      </c>
      <c r="B6" s="430"/>
      <c r="C6" s="432"/>
      <c r="D6" s="154" t="s">
        <v>14</v>
      </c>
      <c r="E6" s="155" t="s">
        <v>15</v>
      </c>
      <c r="F6" s="155" t="s">
        <v>16</v>
      </c>
      <c r="G6" s="156" t="s">
        <v>17</v>
      </c>
      <c r="H6" s="157" t="s">
        <v>163</v>
      </c>
      <c r="I6" s="158" t="s">
        <v>18</v>
      </c>
      <c r="K6" s="430" t="s">
        <v>13</v>
      </c>
      <c r="L6" s="430"/>
      <c r="M6" s="432"/>
      <c r="N6" s="154" t="s">
        <v>14</v>
      </c>
      <c r="O6" s="155" t="s">
        <v>15</v>
      </c>
      <c r="P6" s="155" t="s">
        <v>16</v>
      </c>
      <c r="Q6" s="156" t="s">
        <v>17</v>
      </c>
      <c r="R6" s="157" t="s">
        <v>163</v>
      </c>
      <c r="S6" s="158" t="s">
        <v>18</v>
      </c>
    </row>
    <row r="7" spans="1:12" ht="4.5" customHeight="1" thickBot="1">
      <c r="A7" s="159"/>
      <c r="B7" s="159"/>
      <c r="K7" s="159"/>
      <c r="L7" s="159"/>
    </row>
    <row r="8" spans="1:19" ht="12.75" customHeight="1" thickBot="1">
      <c r="A8" s="425" t="s">
        <v>164</v>
      </c>
      <c r="B8" s="425"/>
      <c r="C8" s="160">
        <v>1</v>
      </c>
      <c r="D8" s="161">
        <v>157</v>
      </c>
      <c r="E8" s="162">
        <v>63</v>
      </c>
      <c r="F8" s="162">
        <v>4</v>
      </c>
      <c r="G8" s="163">
        <f>IF(AND(ISBLANK(D8),ISBLANK(E8),ISBLANK(N8),ISBLANK(O8)),"",D8+E8)</f>
        <v>220</v>
      </c>
      <c r="H8" s="164" t="s">
        <v>165</v>
      </c>
      <c r="I8" s="165"/>
      <c r="K8" s="425" t="s">
        <v>166</v>
      </c>
      <c r="L8" s="425"/>
      <c r="M8" s="160">
        <v>1</v>
      </c>
      <c r="N8" s="161">
        <v>101</v>
      </c>
      <c r="O8" s="162">
        <v>53</v>
      </c>
      <c r="P8" s="162">
        <v>6</v>
      </c>
      <c r="Q8" s="163">
        <f>IF(AND(ISBLANK(D8),ISBLANK(E8),ISBLANK(N8),ISBLANK(O8)),"",N8+O8)</f>
        <v>154</v>
      </c>
      <c r="R8" s="164" t="s">
        <v>165</v>
      </c>
      <c r="S8" s="165"/>
    </row>
    <row r="9" spans="1:19" ht="12.75" customHeight="1">
      <c r="A9" s="425"/>
      <c r="B9" s="425"/>
      <c r="C9" s="166">
        <v>2</v>
      </c>
      <c r="D9" s="167">
        <v>153</v>
      </c>
      <c r="E9" s="168">
        <v>68</v>
      </c>
      <c r="F9" s="168">
        <v>3</v>
      </c>
      <c r="G9" s="169">
        <f>IF(AND(ISBLANK(D9),ISBLANK(E9),ISBLANK(N9),ISBLANK(O9)),"",D9+E9)</f>
        <v>221</v>
      </c>
      <c r="H9" s="170" t="s">
        <v>165</v>
      </c>
      <c r="I9" s="165"/>
      <c r="K9" s="425"/>
      <c r="L9" s="425"/>
      <c r="M9" s="166">
        <v>2</v>
      </c>
      <c r="N9" s="167">
        <v>110</v>
      </c>
      <c r="O9" s="168">
        <v>45</v>
      </c>
      <c r="P9" s="168">
        <v>6</v>
      </c>
      <c r="Q9" s="169">
        <f>IF(AND(ISBLANK(D9),ISBLANK(E9),ISBLANK(N9),ISBLANK(O9)),"",N9+O9)</f>
        <v>155</v>
      </c>
      <c r="R9" s="170" t="s">
        <v>165</v>
      </c>
      <c r="S9" s="165"/>
    </row>
    <row r="10" spans="1:19" ht="12.75" customHeight="1" thickBot="1">
      <c r="A10" s="426" t="s">
        <v>167</v>
      </c>
      <c r="B10" s="426"/>
      <c r="C10" s="166">
        <v>3</v>
      </c>
      <c r="D10" s="167"/>
      <c r="E10" s="168"/>
      <c r="F10" s="168"/>
      <c r="G10" s="169">
        <f>IF(AND(ISBLANK(D10),ISBLANK(E10),ISBLANK(N10),ISBLANK(O10)),"",D10+E10)</f>
      </c>
      <c r="H10" s="170" t="s">
        <v>165</v>
      </c>
      <c r="I10" s="165"/>
      <c r="K10" s="426" t="s">
        <v>119</v>
      </c>
      <c r="L10" s="426"/>
      <c r="M10" s="166">
        <v>3</v>
      </c>
      <c r="N10" s="167"/>
      <c r="O10" s="168"/>
      <c r="P10" s="168"/>
      <c r="Q10" s="169">
        <f>IF(AND(ISBLANK(D10),ISBLANK(E10),ISBLANK(N10),ISBLANK(O10)),"",N10+O10)</f>
      </c>
      <c r="R10" s="170" t="s">
        <v>165</v>
      </c>
      <c r="S10" s="165"/>
    </row>
    <row r="11" spans="1:19" ht="12.75" customHeight="1" thickBot="1">
      <c r="A11" s="426"/>
      <c r="B11" s="426"/>
      <c r="C11" s="171">
        <v>4</v>
      </c>
      <c r="D11" s="172"/>
      <c r="E11" s="173"/>
      <c r="F11" s="173"/>
      <c r="G11" s="174">
        <f>IF(AND(ISBLANK(D11),ISBLANK(E11),ISBLANK(N11),ISBLANK(O11)),"",D11+E11)</f>
      </c>
      <c r="H11" s="175" t="s">
        <v>165</v>
      </c>
      <c r="I11" s="427">
        <f>IF(AND(ISNUMBER(G12),ISNUMBER(Q12)),IF(G12&gt;Q12,2,IF(G12=Q12,1,0)),"")</f>
        <v>2</v>
      </c>
      <c r="K11" s="426"/>
      <c r="L11" s="426"/>
      <c r="M11" s="171">
        <v>4</v>
      </c>
      <c r="N11" s="172"/>
      <c r="O11" s="173"/>
      <c r="P11" s="173"/>
      <c r="Q11" s="174">
        <f>IF(AND(ISBLANK(D11),ISBLANK(E11),ISBLANK(N11),ISBLANK(O11)),"",N11+O11)</f>
      </c>
      <c r="R11" s="175" t="s">
        <v>165</v>
      </c>
      <c r="S11" s="427">
        <f>IF(AND(ISNUMBER(G12),ISNUMBER(Q12)),IF(Q12&gt;G12,2,IF(G12=Q12,1,0)),"")</f>
        <v>0</v>
      </c>
    </row>
    <row r="12" spans="1:19" ht="15.75" customHeight="1" thickBot="1">
      <c r="A12" s="428">
        <v>18645</v>
      </c>
      <c r="B12" s="428"/>
      <c r="C12" s="177" t="s">
        <v>17</v>
      </c>
      <c r="D12" s="178">
        <f>IF(OR(ISNUMBER(G8),ISNUMBER(G9),ISNUMBER(G10),ISNUMBER(G11)),SUM(D8:D11),"")</f>
        <v>310</v>
      </c>
      <c r="E12" s="179">
        <f>IF(OR(ISNUMBER(G8),ISNUMBER(G9),ISNUMBER(G10),ISNUMBER(G11)),SUM(E8:E11),"")</f>
        <v>131</v>
      </c>
      <c r="F12" s="179">
        <f>IF(OR(ISNUMBER(G8),ISNUMBER(G9),ISNUMBER(G10),ISNUMBER(G11)),SUM(F8:F11),"")</f>
        <v>7</v>
      </c>
      <c r="G12" s="180">
        <f>IF(OR(ISNUMBER(G8),ISNUMBER(G9),ISNUMBER(G10),ISNUMBER(G11)),SUM(G8:G11),"")</f>
        <v>441</v>
      </c>
      <c r="H12" s="175" t="s">
        <v>165</v>
      </c>
      <c r="I12" s="427"/>
      <c r="K12" s="428">
        <v>14920</v>
      </c>
      <c r="L12" s="428"/>
      <c r="M12" s="177" t="s">
        <v>17</v>
      </c>
      <c r="N12" s="178">
        <f>IF(OR(ISNUMBER(Q8),ISNUMBER(Q9),ISNUMBER(Q10),ISNUMBER(Q11)),SUM(N8:N11),"")</f>
        <v>211</v>
      </c>
      <c r="O12" s="179">
        <f>IF(OR(ISNUMBER(Q8),ISNUMBER(Q9),ISNUMBER(Q10),ISNUMBER(Q11)),SUM(O8:O11),"")</f>
        <v>98</v>
      </c>
      <c r="P12" s="179">
        <f>IF(OR(ISNUMBER(Q8),ISNUMBER(Q9),ISNUMBER(Q10),ISNUMBER(Q11)),SUM(P8:P11),"")</f>
        <v>12</v>
      </c>
      <c r="Q12" s="180">
        <f>IF(OR(ISNUMBER(Q8),ISNUMBER(Q9),ISNUMBER(Q10),ISNUMBER(Q11)),SUM(Q8:Q11),"")</f>
        <v>309</v>
      </c>
      <c r="R12" s="175" t="s">
        <v>165</v>
      </c>
      <c r="S12" s="427"/>
    </row>
    <row r="13" spans="1:19" ht="12.75" customHeight="1" thickBot="1">
      <c r="A13" s="425" t="s">
        <v>168</v>
      </c>
      <c r="B13" s="425"/>
      <c r="C13" s="160">
        <v>1</v>
      </c>
      <c r="D13" s="161">
        <v>127</v>
      </c>
      <c r="E13" s="162">
        <v>41</v>
      </c>
      <c r="F13" s="162">
        <v>7</v>
      </c>
      <c r="G13" s="163">
        <f aca="true" t="shared" si="0" ref="G13:G36">IF(AND(ISBLANK(D13),ISBLANK(E13),ISBLANK(N13),ISBLANK(O13)),"",D13+E13)</f>
        <v>168</v>
      </c>
      <c r="H13" s="164" t="s">
        <v>165</v>
      </c>
      <c r="I13" s="165"/>
      <c r="K13" s="425" t="s">
        <v>169</v>
      </c>
      <c r="L13" s="425"/>
      <c r="M13" s="160">
        <v>1</v>
      </c>
      <c r="N13" s="161">
        <v>144</v>
      </c>
      <c r="O13" s="162">
        <v>70</v>
      </c>
      <c r="P13" s="162">
        <v>1</v>
      </c>
      <c r="Q13" s="163">
        <f aca="true" t="shared" si="1" ref="Q13:Q36">IF(AND(ISBLANK(D13),ISBLANK(E13),ISBLANK(N13),ISBLANK(O13)),"",N13+O13)</f>
        <v>214</v>
      </c>
      <c r="R13" s="164" t="s">
        <v>165</v>
      </c>
      <c r="S13" s="165"/>
    </row>
    <row r="14" spans="1:19" ht="12.75" customHeight="1">
      <c r="A14" s="425"/>
      <c r="B14" s="425"/>
      <c r="C14" s="166">
        <v>2</v>
      </c>
      <c r="D14" s="167">
        <v>126</v>
      </c>
      <c r="E14" s="168">
        <v>52</v>
      </c>
      <c r="F14" s="168">
        <v>4</v>
      </c>
      <c r="G14" s="169">
        <f t="shared" si="0"/>
        <v>178</v>
      </c>
      <c r="H14" s="170" t="s">
        <v>165</v>
      </c>
      <c r="I14" s="165"/>
      <c r="K14" s="425"/>
      <c r="L14" s="425"/>
      <c r="M14" s="166">
        <v>2</v>
      </c>
      <c r="N14" s="167">
        <v>141</v>
      </c>
      <c r="O14" s="168">
        <v>53</v>
      </c>
      <c r="P14" s="168">
        <v>5</v>
      </c>
      <c r="Q14" s="169">
        <f t="shared" si="1"/>
        <v>194</v>
      </c>
      <c r="R14" s="170" t="s">
        <v>165</v>
      </c>
      <c r="S14" s="165"/>
    </row>
    <row r="15" spans="1:19" ht="12.75" customHeight="1" thickBot="1">
      <c r="A15" s="426" t="s">
        <v>170</v>
      </c>
      <c r="B15" s="426"/>
      <c r="C15" s="166">
        <v>3</v>
      </c>
      <c r="D15" s="167"/>
      <c r="E15" s="168"/>
      <c r="F15" s="168"/>
      <c r="G15" s="169">
        <f t="shared" si="0"/>
      </c>
      <c r="H15" s="170" t="s">
        <v>165</v>
      </c>
      <c r="I15" s="165"/>
      <c r="K15" s="426" t="s">
        <v>117</v>
      </c>
      <c r="L15" s="426"/>
      <c r="M15" s="166">
        <v>3</v>
      </c>
      <c r="N15" s="167"/>
      <c r="O15" s="168"/>
      <c r="P15" s="168"/>
      <c r="Q15" s="169">
        <f t="shared" si="1"/>
      </c>
      <c r="R15" s="170" t="s">
        <v>165</v>
      </c>
      <c r="S15" s="165"/>
    </row>
    <row r="16" spans="1:19" ht="12.75" customHeight="1" thickBot="1">
      <c r="A16" s="426"/>
      <c r="B16" s="426"/>
      <c r="C16" s="171">
        <v>4</v>
      </c>
      <c r="D16" s="172"/>
      <c r="E16" s="173"/>
      <c r="F16" s="173"/>
      <c r="G16" s="174">
        <f t="shared" si="0"/>
      </c>
      <c r="H16" s="175" t="s">
        <v>165</v>
      </c>
      <c r="I16" s="427">
        <f>IF(AND(ISNUMBER(G17),ISNUMBER(Q17)),IF(G17&gt;Q17,2,IF(G17=Q17,1,0)),"")</f>
        <v>0</v>
      </c>
      <c r="K16" s="426"/>
      <c r="L16" s="426"/>
      <c r="M16" s="171">
        <v>4</v>
      </c>
      <c r="N16" s="172"/>
      <c r="O16" s="173"/>
      <c r="P16" s="173"/>
      <c r="Q16" s="174">
        <f t="shared" si="1"/>
      </c>
      <c r="R16" s="175" t="s">
        <v>165</v>
      </c>
      <c r="S16" s="427">
        <f>IF(AND(ISNUMBER(G17),ISNUMBER(Q17)),IF(Q17&gt;G17,2,IF(G17=Q17,1,0)),"")</f>
        <v>2</v>
      </c>
    </row>
    <row r="17" spans="1:19" ht="15.75" customHeight="1" thickBot="1">
      <c r="A17" s="428">
        <v>15354</v>
      </c>
      <c r="B17" s="428"/>
      <c r="C17" s="177" t="s">
        <v>17</v>
      </c>
      <c r="D17" s="178">
        <f>IF(OR(ISNUMBER(G13),ISNUMBER(G14),ISNUMBER(G15),ISNUMBER(G16)),SUM(D13:D16),"")</f>
        <v>253</v>
      </c>
      <c r="E17" s="179">
        <f>IF(OR(ISNUMBER(G13),ISNUMBER(G14),ISNUMBER(G15),ISNUMBER(G16)),SUM(E13:E16),"")</f>
        <v>93</v>
      </c>
      <c r="F17" s="179">
        <f>IF(OR(ISNUMBER(G13),ISNUMBER(G14),ISNUMBER(G15),ISNUMBER(G16)),SUM(F13:F16),"")</f>
        <v>11</v>
      </c>
      <c r="G17" s="180">
        <f>IF(OR(ISNUMBER(G13),ISNUMBER(G14),ISNUMBER(G15),ISNUMBER(G16)),SUM(G13:G16),"")</f>
        <v>346</v>
      </c>
      <c r="H17" s="175" t="s">
        <v>165</v>
      </c>
      <c r="I17" s="427"/>
      <c r="K17" s="428">
        <v>13731</v>
      </c>
      <c r="L17" s="428"/>
      <c r="M17" s="177" t="s">
        <v>17</v>
      </c>
      <c r="N17" s="178">
        <f>IF(OR(ISNUMBER(Q13),ISNUMBER(Q14),ISNUMBER(Q15),ISNUMBER(Q16)),SUM(N13:N16),"")</f>
        <v>285</v>
      </c>
      <c r="O17" s="179">
        <f>IF(OR(ISNUMBER(Q13),ISNUMBER(Q14),ISNUMBER(Q15),ISNUMBER(Q16)),SUM(O13:O16),"")</f>
        <v>123</v>
      </c>
      <c r="P17" s="179">
        <f>IF(OR(ISNUMBER(Q13),ISNUMBER(Q14),ISNUMBER(Q15),ISNUMBER(Q16)),SUM(P13:P16),"")</f>
        <v>6</v>
      </c>
      <c r="Q17" s="180">
        <f>IF(OR(ISNUMBER(Q13),ISNUMBER(Q14),ISNUMBER(Q15),ISNUMBER(Q16)),SUM(Q13:Q16),"")</f>
        <v>408</v>
      </c>
      <c r="R17" s="175" t="s">
        <v>165</v>
      </c>
      <c r="S17" s="427"/>
    </row>
    <row r="18" spans="1:19" ht="12.75" customHeight="1" thickBot="1">
      <c r="A18" s="425" t="s">
        <v>171</v>
      </c>
      <c r="B18" s="425"/>
      <c r="C18" s="160">
        <v>1</v>
      </c>
      <c r="D18" s="161">
        <v>142</v>
      </c>
      <c r="E18" s="162">
        <v>72</v>
      </c>
      <c r="F18" s="162">
        <v>3</v>
      </c>
      <c r="G18" s="163">
        <f>IF(AND(ISBLANK(D18),ISBLANK(E18),ISBLANK(N18),ISBLANK(O18)),"",D18+E18)</f>
        <v>214</v>
      </c>
      <c r="H18" s="164" t="s">
        <v>165</v>
      </c>
      <c r="I18" s="165"/>
      <c r="K18" s="425" t="s">
        <v>172</v>
      </c>
      <c r="L18" s="425"/>
      <c r="M18" s="160">
        <v>1</v>
      </c>
      <c r="N18" s="161">
        <v>143</v>
      </c>
      <c r="O18" s="162">
        <v>45</v>
      </c>
      <c r="P18" s="162">
        <v>4</v>
      </c>
      <c r="Q18" s="163">
        <f>IF(AND(ISBLANK(D18),ISBLANK(E18),ISBLANK(N18),ISBLANK(O18)),"",N18+O18)</f>
        <v>188</v>
      </c>
      <c r="R18" s="164" t="s">
        <v>165</v>
      </c>
      <c r="S18" s="165"/>
    </row>
    <row r="19" spans="1:19" ht="12.75" customHeight="1">
      <c r="A19" s="425"/>
      <c r="B19" s="425"/>
      <c r="C19" s="166">
        <v>2</v>
      </c>
      <c r="D19" s="167">
        <v>149</v>
      </c>
      <c r="E19" s="168">
        <v>60</v>
      </c>
      <c r="F19" s="168">
        <v>4</v>
      </c>
      <c r="G19" s="169">
        <f t="shared" si="0"/>
        <v>209</v>
      </c>
      <c r="H19" s="170" t="s">
        <v>165</v>
      </c>
      <c r="I19" s="165"/>
      <c r="K19" s="425"/>
      <c r="L19" s="425"/>
      <c r="M19" s="166">
        <v>2</v>
      </c>
      <c r="N19" s="167">
        <v>130</v>
      </c>
      <c r="O19" s="168">
        <v>63</v>
      </c>
      <c r="P19" s="168">
        <v>3</v>
      </c>
      <c r="Q19" s="169">
        <f t="shared" si="1"/>
        <v>193</v>
      </c>
      <c r="R19" s="170" t="s">
        <v>165</v>
      </c>
      <c r="S19" s="165"/>
    </row>
    <row r="20" spans="1:19" ht="12.75" customHeight="1" thickBot="1">
      <c r="A20" s="426" t="s">
        <v>173</v>
      </c>
      <c r="B20" s="426"/>
      <c r="C20" s="166">
        <v>3</v>
      </c>
      <c r="D20" s="167"/>
      <c r="E20" s="168"/>
      <c r="F20" s="168"/>
      <c r="G20" s="169">
        <f t="shared" si="0"/>
      </c>
      <c r="H20" s="170" t="s">
        <v>165</v>
      </c>
      <c r="I20" s="165"/>
      <c r="K20" s="426" t="s">
        <v>174</v>
      </c>
      <c r="L20" s="426"/>
      <c r="M20" s="166">
        <v>3</v>
      </c>
      <c r="N20" s="167"/>
      <c r="O20" s="168"/>
      <c r="P20" s="168"/>
      <c r="Q20" s="169">
        <f t="shared" si="1"/>
      </c>
      <c r="R20" s="170" t="s">
        <v>165</v>
      </c>
      <c r="S20" s="165"/>
    </row>
    <row r="21" spans="1:19" ht="12.75" customHeight="1" thickBot="1">
      <c r="A21" s="426"/>
      <c r="B21" s="426"/>
      <c r="C21" s="171">
        <v>4</v>
      </c>
      <c r="D21" s="172"/>
      <c r="E21" s="173"/>
      <c r="F21" s="173"/>
      <c r="G21" s="174">
        <f t="shared" si="0"/>
      </c>
      <c r="H21" s="175" t="s">
        <v>165</v>
      </c>
      <c r="I21" s="427">
        <f>IF(AND(ISNUMBER(G22),ISNUMBER(Q22)),IF(G22&gt;Q22,2,IF(G22=Q22,1,0)),"")</f>
        <v>2</v>
      </c>
      <c r="K21" s="426"/>
      <c r="L21" s="426"/>
      <c r="M21" s="171">
        <v>4</v>
      </c>
      <c r="N21" s="172"/>
      <c r="O21" s="173"/>
      <c r="P21" s="173"/>
      <c r="Q21" s="174">
        <f t="shared" si="1"/>
      </c>
      <c r="R21" s="175" t="s">
        <v>165</v>
      </c>
      <c r="S21" s="427">
        <f>IF(AND(ISNUMBER(G22),ISNUMBER(Q22)),IF(Q22&gt;G22,2,IF(G22=Q22,1,0)),"")</f>
        <v>0</v>
      </c>
    </row>
    <row r="22" spans="1:19" ht="15.75" customHeight="1" thickBot="1">
      <c r="A22" s="428">
        <v>18644</v>
      </c>
      <c r="B22" s="428"/>
      <c r="C22" s="177" t="s">
        <v>17</v>
      </c>
      <c r="D22" s="178">
        <f>IF(OR(ISNUMBER(G18),ISNUMBER(G19),ISNUMBER(G20),ISNUMBER(G21)),SUM(D18:D21),"")</f>
        <v>291</v>
      </c>
      <c r="E22" s="179">
        <f>IF(OR(ISNUMBER(G18),ISNUMBER(G19),ISNUMBER(G20),ISNUMBER(G21)),SUM(E18:E21),"")</f>
        <v>132</v>
      </c>
      <c r="F22" s="179">
        <f>IF(OR(ISNUMBER(G18),ISNUMBER(G19),ISNUMBER(G20),ISNUMBER(G21)),SUM(F18:F21),"")</f>
        <v>7</v>
      </c>
      <c r="G22" s="180">
        <f>IF(OR(ISNUMBER(G18),ISNUMBER(G19),ISNUMBER(G20),ISNUMBER(G21)),SUM(G18:G21),"")</f>
        <v>423</v>
      </c>
      <c r="H22" s="175" t="s">
        <v>165</v>
      </c>
      <c r="I22" s="427"/>
      <c r="K22" s="428">
        <v>15338</v>
      </c>
      <c r="L22" s="428"/>
      <c r="M22" s="177" t="s">
        <v>17</v>
      </c>
      <c r="N22" s="178">
        <f>IF(OR(ISNUMBER(Q18),ISNUMBER(Q19),ISNUMBER(Q20),ISNUMBER(Q21)),SUM(N18:N21),"")</f>
        <v>273</v>
      </c>
      <c r="O22" s="179">
        <f>IF(OR(ISNUMBER(Q18),ISNUMBER(Q19),ISNUMBER(Q20),ISNUMBER(Q21)),SUM(O18:O21),"")</f>
        <v>108</v>
      </c>
      <c r="P22" s="179">
        <f>IF(OR(ISNUMBER(Q18),ISNUMBER(Q19),ISNUMBER(Q20),ISNUMBER(Q21)),SUM(P18:P21),"")</f>
        <v>7</v>
      </c>
      <c r="Q22" s="180">
        <f>IF(OR(ISNUMBER(Q18),ISNUMBER(Q19),ISNUMBER(Q20),ISNUMBER(Q21)),SUM(Q18:Q21),"")</f>
        <v>381</v>
      </c>
      <c r="R22" s="175" t="s">
        <v>165</v>
      </c>
      <c r="S22" s="427"/>
    </row>
    <row r="23" spans="1:19" ht="12.75" customHeight="1" thickBot="1">
      <c r="A23" s="425" t="s">
        <v>175</v>
      </c>
      <c r="B23" s="425"/>
      <c r="C23" s="160">
        <v>1</v>
      </c>
      <c r="D23" s="161">
        <v>135</v>
      </c>
      <c r="E23" s="162">
        <v>36</v>
      </c>
      <c r="F23" s="162">
        <v>9</v>
      </c>
      <c r="G23" s="163">
        <f>IF(AND(ISBLANK(D23),ISBLANK(E23),ISBLANK(N23),ISBLANK(O23)),"",D23+E23)</f>
        <v>171</v>
      </c>
      <c r="H23" s="164" t="s">
        <v>165</v>
      </c>
      <c r="I23" s="165"/>
      <c r="K23" s="425" t="s">
        <v>176</v>
      </c>
      <c r="L23" s="425"/>
      <c r="M23" s="160">
        <v>1</v>
      </c>
      <c r="N23" s="161">
        <v>133</v>
      </c>
      <c r="O23" s="162">
        <v>53</v>
      </c>
      <c r="P23" s="162">
        <v>9</v>
      </c>
      <c r="Q23" s="163">
        <f>IF(AND(ISBLANK(D23),ISBLANK(E23),ISBLANK(N23),ISBLANK(O23)),"",N23+O23)</f>
        <v>186</v>
      </c>
      <c r="R23" s="164" t="s">
        <v>165</v>
      </c>
      <c r="S23" s="165"/>
    </row>
    <row r="24" spans="1:19" ht="12.75" customHeight="1">
      <c r="A24" s="425"/>
      <c r="B24" s="425"/>
      <c r="C24" s="166">
        <v>2</v>
      </c>
      <c r="D24" s="167">
        <v>154</v>
      </c>
      <c r="E24" s="168">
        <v>52</v>
      </c>
      <c r="F24" s="168">
        <v>6</v>
      </c>
      <c r="G24" s="169">
        <f t="shared" si="0"/>
        <v>206</v>
      </c>
      <c r="H24" s="170" t="s">
        <v>165</v>
      </c>
      <c r="I24" s="165"/>
      <c r="K24" s="425"/>
      <c r="L24" s="425"/>
      <c r="M24" s="166">
        <v>2</v>
      </c>
      <c r="N24" s="167">
        <v>140</v>
      </c>
      <c r="O24" s="168">
        <v>52</v>
      </c>
      <c r="P24" s="168">
        <v>5</v>
      </c>
      <c r="Q24" s="169">
        <f t="shared" si="1"/>
        <v>192</v>
      </c>
      <c r="R24" s="170" t="s">
        <v>165</v>
      </c>
      <c r="S24" s="165"/>
    </row>
    <row r="25" spans="1:19" ht="12.75" customHeight="1" thickBot="1">
      <c r="A25" s="426" t="s">
        <v>177</v>
      </c>
      <c r="B25" s="426"/>
      <c r="C25" s="166">
        <v>3</v>
      </c>
      <c r="D25" s="167"/>
      <c r="E25" s="168"/>
      <c r="F25" s="168"/>
      <c r="G25" s="169">
        <f t="shared" si="0"/>
      </c>
      <c r="H25" s="170" t="s">
        <v>165</v>
      </c>
      <c r="I25" s="165"/>
      <c r="K25" s="426" t="s">
        <v>178</v>
      </c>
      <c r="L25" s="426"/>
      <c r="M25" s="166">
        <v>3</v>
      </c>
      <c r="N25" s="167"/>
      <c r="O25" s="168"/>
      <c r="P25" s="168"/>
      <c r="Q25" s="169">
        <f t="shared" si="1"/>
      </c>
      <c r="R25" s="170" t="s">
        <v>165</v>
      </c>
      <c r="S25" s="165"/>
    </row>
    <row r="26" spans="1:19" ht="12.75" customHeight="1" thickBot="1">
      <c r="A26" s="426"/>
      <c r="B26" s="426"/>
      <c r="C26" s="171">
        <v>4</v>
      </c>
      <c r="D26" s="172"/>
      <c r="E26" s="173"/>
      <c r="F26" s="173"/>
      <c r="G26" s="174">
        <f t="shared" si="0"/>
      </c>
      <c r="H26" s="175" t="s">
        <v>165</v>
      </c>
      <c r="I26" s="427">
        <f>IF(AND(ISNUMBER(G27),ISNUMBER(Q27)),IF(G27&gt;Q27,2,IF(G27=Q27,1,0)),"")</f>
        <v>0</v>
      </c>
      <c r="K26" s="426"/>
      <c r="L26" s="426"/>
      <c r="M26" s="171">
        <v>4</v>
      </c>
      <c r="N26" s="172"/>
      <c r="O26" s="173"/>
      <c r="P26" s="173"/>
      <c r="Q26" s="174">
        <f t="shared" si="1"/>
      </c>
      <c r="R26" s="175" t="s">
        <v>165</v>
      </c>
      <c r="S26" s="427">
        <f>IF(AND(ISNUMBER(G27),ISNUMBER(Q27)),IF(Q27&gt;G27,2,IF(G27=Q27,1,0)),"")</f>
        <v>2</v>
      </c>
    </row>
    <row r="27" spans="1:19" ht="15.75" customHeight="1" thickBot="1">
      <c r="A27" s="428">
        <v>15352</v>
      </c>
      <c r="B27" s="428"/>
      <c r="C27" s="177" t="s">
        <v>17</v>
      </c>
      <c r="D27" s="178">
        <f>IF(OR(ISNUMBER(G23),ISNUMBER(G24),ISNUMBER(G25),ISNUMBER(G26)),SUM(D23:D26),"")</f>
        <v>289</v>
      </c>
      <c r="E27" s="179">
        <f>IF(OR(ISNUMBER(G23),ISNUMBER(G24),ISNUMBER(G25),ISNUMBER(G26)),SUM(E23:E26),"")</f>
        <v>88</v>
      </c>
      <c r="F27" s="179">
        <f>IF(OR(ISNUMBER(G23),ISNUMBER(G24),ISNUMBER(G25),ISNUMBER(G26)),SUM(F23:F26),"")</f>
        <v>15</v>
      </c>
      <c r="G27" s="180">
        <f>IF(OR(ISNUMBER(G23),ISNUMBER(G24),ISNUMBER(G25),ISNUMBER(G26)),SUM(G23:G26),"")</f>
        <v>377</v>
      </c>
      <c r="H27" s="175" t="s">
        <v>165</v>
      </c>
      <c r="I27" s="427"/>
      <c r="K27" s="428">
        <v>964</v>
      </c>
      <c r="L27" s="428"/>
      <c r="M27" s="177" t="s">
        <v>17</v>
      </c>
      <c r="N27" s="178">
        <f>IF(OR(ISNUMBER(Q23),ISNUMBER(Q24),ISNUMBER(Q25),ISNUMBER(Q26)),SUM(N23:N26),"")</f>
        <v>273</v>
      </c>
      <c r="O27" s="179">
        <f>IF(OR(ISNUMBER(Q23),ISNUMBER(Q24),ISNUMBER(Q25),ISNUMBER(Q26)),SUM(O23:O26),"")</f>
        <v>105</v>
      </c>
      <c r="P27" s="179">
        <f>IF(OR(ISNUMBER(Q23),ISNUMBER(Q24),ISNUMBER(Q25),ISNUMBER(Q26)),SUM(P23:P26),"")</f>
        <v>14</v>
      </c>
      <c r="Q27" s="180">
        <f>IF(OR(ISNUMBER(Q23),ISNUMBER(Q24),ISNUMBER(Q25),ISNUMBER(Q26)),SUM(Q23:Q26),"")</f>
        <v>378</v>
      </c>
      <c r="R27" s="175" t="s">
        <v>165</v>
      </c>
      <c r="S27" s="427"/>
    </row>
    <row r="28" spans="1:19" ht="12.75" customHeight="1" thickBot="1">
      <c r="A28" s="425" t="s">
        <v>179</v>
      </c>
      <c r="B28" s="425"/>
      <c r="C28" s="160">
        <v>1</v>
      </c>
      <c r="D28" s="161">
        <v>141</v>
      </c>
      <c r="E28" s="162">
        <v>54</v>
      </c>
      <c r="F28" s="162">
        <v>2</v>
      </c>
      <c r="G28" s="163">
        <f>IF(AND(ISBLANK(D28),ISBLANK(E28),ISBLANK(N28),ISBLANK(O28)),"",D28+E28)</f>
        <v>195</v>
      </c>
      <c r="H28" s="164" t="s">
        <v>165</v>
      </c>
      <c r="I28" s="165"/>
      <c r="K28" s="425" t="s">
        <v>180</v>
      </c>
      <c r="L28" s="425"/>
      <c r="M28" s="160">
        <v>1</v>
      </c>
      <c r="N28" s="161">
        <v>148</v>
      </c>
      <c r="O28" s="162">
        <v>81</v>
      </c>
      <c r="P28" s="162">
        <v>0</v>
      </c>
      <c r="Q28" s="163">
        <f>IF(AND(ISBLANK(D28),ISBLANK(E28),ISBLANK(N28),ISBLANK(O28)),"",N28+O28)</f>
        <v>229</v>
      </c>
      <c r="R28" s="164" t="s">
        <v>165</v>
      </c>
      <c r="S28" s="165"/>
    </row>
    <row r="29" spans="1:19" ht="12.75" customHeight="1">
      <c r="A29" s="425"/>
      <c r="B29" s="425"/>
      <c r="C29" s="166">
        <v>2</v>
      </c>
      <c r="D29" s="167">
        <v>145</v>
      </c>
      <c r="E29" s="168">
        <v>52</v>
      </c>
      <c r="F29" s="168">
        <v>1</v>
      </c>
      <c r="G29" s="169">
        <f t="shared" si="0"/>
        <v>197</v>
      </c>
      <c r="H29" s="170" t="s">
        <v>165</v>
      </c>
      <c r="I29" s="165"/>
      <c r="K29" s="425"/>
      <c r="L29" s="425"/>
      <c r="M29" s="166">
        <v>2</v>
      </c>
      <c r="N29" s="167">
        <v>143</v>
      </c>
      <c r="O29" s="168">
        <v>72</v>
      </c>
      <c r="P29" s="168">
        <v>1</v>
      </c>
      <c r="Q29" s="169">
        <f t="shared" si="1"/>
        <v>215</v>
      </c>
      <c r="R29" s="170" t="s">
        <v>165</v>
      </c>
      <c r="S29" s="165"/>
    </row>
    <row r="30" spans="1:19" ht="12.75" customHeight="1" thickBot="1">
      <c r="A30" s="426" t="s">
        <v>181</v>
      </c>
      <c r="B30" s="426"/>
      <c r="C30" s="166">
        <v>3</v>
      </c>
      <c r="D30" s="167"/>
      <c r="E30" s="168"/>
      <c r="F30" s="168"/>
      <c r="G30" s="169">
        <f t="shared" si="0"/>
      </c>
      <c r="H30" s="170" t="s">
        <v>165</v>
      </c>
      <c r="I30" s="165"/>
      <c r="K30" s="426" t="s">
        <v>182</v>
      </c>
      <c r="L30" s="426"/>
      <c r="M30" s="166">
        <v>3</v>
      </c>
      <c r="N30" s="167"/>
      <c r="O30" s="168"/>
      <c r="P30" s="168"/>
      <c r="Q30" s="169">
        <f t="shared" si="1"/>
      </c>
      <c r="R30" s="170" t="s">
        <v>165</v>
      </c>
      <c r="S30" s="165"/>
    </row>
    <row r="31" spans="1:19" ht="12.75" customHeight="1" thickBot="1">
      <c r="A31" s="426"/>
      <c r="B31" s="426"/>
      <c r="C31" s="171">
        <v>4</v>
      </c>
      <c r="D31" s="172"/>
      <c r="E31" s="173"/>
      <c r="F31" s="173"/>
      <c r="G31" s="174">
        <f t="shared" si="0"/>
      </c>
      <c r="H31" s="175" t="s">
        <v>165</v>
      </c>
      <c r="I31" s="427">
        <f>IF(AND(ISNUMBER(G32),ISNUMBER(Q32)),IF(G32&gt;Q32,2,IF(G32=Q32,1,0)),"")</f>
        <v>0</v>
      </c>
      <c r="K31" s="426"/>
      <c r="L31" s="426"/>
      <c r="M31" s="171">
        <v>4</v>
      </c>
      <c r="N31" s="172"/>
      <c r="O31" s="173"/>
      <c r="P31" s="173"/>
      <c r="Q31" s="174">
        <f t="shared" si="1"/>
      </c>
      <c r="R31" s="175" t="s">
        <v>165</v>
      </c>
      <c r="S31" s="427">
        <f>IF(AND(ISNUMBER(G32),ISNUMBER(Q32)),IF(Q32&gt;G32,2,IF(G32=Q32,1,0)),"")</f>
        <v>2</v>
      </c>
    </row>
    <row r="32" spans="1:19" ht="15.75" customHeight="1" thickBot="1">
      <c r="A32" s="428">
        <v>15374</v>
      </c>
      <c r="B32" s="428"/>
      <c r="C32" s="177" t="s">
        <v>17</v>
      </c>
      <c r="D32" s="178">
        <f>IF(OR(ISNUMBER(G28),ISNUMBER(G29),ISNUMBER(G30),ISNUMBER(G31)),SUM(D28:D31),"")</f>
        <v>286</v>
      </c>
      <c r="E32" s="179">
        <f>IF(OR(ISNUMBER(G28),ISNUMBER(G29),ISNUMBER(G30),ISNUMBER(G31)),SUM(E28:E31),"")</f>
        <v>106</v>
      </c>
      <c r="F32" s="179">
        <f>IF(OR(ISNUMBER(G28),ISNUMBER(G29),ISNUMBER(G30),ISNUMBER(G31)),SUM(F28:F31),"")</f>
        <v>3</v>
      </c>
      <c r="G32" s="180">
        <f>IF(OR(ISNUMBER(G28),ISNUMBER(G29),ISNUMBER(G30),ISNUMBER(G31)),SUM(G28:G31),"")</f>
        <v>392</v>
      </c>
      <c r="H32" s="175" t="s">
        <v>165</v>
      </c>
      <c r="I32" s="427"/>
      <c r="K32" s="428">
        <v>963</v>
      </c>
      <c r="L32" s="428"/>
      <c r="M32" s="177" t="s">
        <v>17</v>
      </c>
      <c r="N32" s="178">
        <f>IF(OR(ISNUMBER(Q28),ISNUMBER(Q29),ISNUMBER(Q30),ISNUMBER(Q31)),SUM(N28:N31),"")</f>
        <v>291</v>
      </c>
      <c r="O32" s="179">
        <f>IF(OR(ISNUMBER(Q28),ISNUMBER(Q29),ISNUMBER(Q30),ISNUMBER(Q31)),SUM(O28:O31),"")</f>
        <v>153</v>
      </c>
      <c r="P32" s="179">
        <f>IF(OR(ISNUMBER(Q28),ISNUMBER(Q29),ISNUMBER(Q30),ISNUMBER(Q31)),SUM(P28:P31),"")</f>
        <v>1</v>
      </c>
      <c r="Q32" s="180">
        <f>IF(OR(ISNUMBER(Q28),ISNUMBER(Q29),ISNUMBER(Q30),ISNUMBER(Q31)),SUM(Q28:Q31),"")</f>
        <v>444</v>
      </c>
      <c r="R32" s="175" t="s">
        <v>165</v>
      </c>
      <c r="S32" s="427"/>
    </row>
    <row r="33" spans="1:19" ht="12.75" customHeight="1" thickBot="1">
      <c r="A33" s="425" t="s">
        <v>183</v>
      </c>
      <c r="B33" s="425"/>
      <c r="C33" s="160">
        <v>1</v>
      </c>
      <c r="D33" s="161">
        <v>129</v>
      </c>
      <c r="E33" s="162">
        <v>52</v>
      </c>
      <c r="F33" s="162">
        <v>6</v>
      </c>
      <c r="G33" s="163">
        <f>IF(AND(ISBLANK(D33),ISBLANK(E33),ISBLANK(N33),ISBLANK(O33)),"",D33+E33)</f>
        <v>181</v>
      </c>
      <c r="H33" s="164" t="s">
        <v>165</v>
      </c>
      <c r="I33" s="165"/>
      <c r="K33" s="425" t="s">
        <v>176</v>
      </c>
      <c r="L33" s="425"/>
      <c r="M33" s="160">
        <v>1</v>
      </c>
      <c r="N33" s="161">
        <v>121</v>
      </c>
      <c r="O33" s="162">
        <v>52</v>
      </c>
      <c r="P33" s="162">
        <v>4</v>
      </c>
      <c r="Q33" s="163">
        <f>IF(AND(ISBLANK(D33),ISBLANK(E33),ISBLANK(N33),ISBLANK(O33)),"",N33+O33)</f>
        <v>173</v>
      </c>
      <c r="R33" s="164" t="s">
        <v>165</v>
      </c>
      <c r="S33" s="165"/>
    </row>
    <row r="34" spans="1:19" ht="12.75" customHeight="1">
      <c r="A34" s="425"/>
      <c r="B34" s="425"/>
      <c r="C34" s="166">
        <v>2</v>
      </c>
      <c r="D34" s="167">
        <v>126</v>
      </c>
      <c r="E34" s="168">
        <v>52</v>
      </c>
      <c r="F34" s="168">
        <v>5</v>
      </c>
      <c r="G34" s="169">
        <f t="shared" si="0"/>
        <v>178</v>
      </c>
      <c r="H34" s="170" t="s">
        <v>165</v>
      </c>
      <c r="I34" s="165"/>
      <c r="K34" s="425"/>
      <c r="L34" s="425"/>
      <c r="M34" s="166">
        <v>2</v>
      </c>
      <c r="N34" s="167">
        <v>145</v>
      </c>
      <c r="O34" s="168">
        <v>33</v>
      </c>
      <c r="P34" s="168">
        <v>9</v>
      </c>
      <c r="Q34" s="169">
        <f t="shared" si="1"/>
        <v>178</v>
      </c>
      <c r="R34" s="170" t="s">
        <v>165</v>
      </c>
      <c r="S34" s="165"/>
    </row>
    <row r="35" spans="1:19" ht="12.75" customHeight="1" thickBot="1">
      <c r="A35" s="426" t="s">
        <v>21</v>
      </c>
      <c r="B35" s="426"/>
      <c r="C35" s="166">
        <v>3</v>
      </c>
      <c r="D35" s="167"/>
      <c r="E35" s="168"/>
      <c r="F35" s="168"/>
      <c r="G35" s="169">
        <f t="shared" si="0"/>
      </c>
      <c r="H35" s="170" t="s">
        <v>165</v>
      </c>
      <c r="I35" s="165"/>
      <c r="K35" s="426" t="s">
        <v>184</v>
      </c>
      <c r="L35" s="426"/>
      <c r="M35" s="166">
        <v>3</v>
      </c>
      <c r="N35" s="167"/>
      <c r="O35" s="168"/>
      <c r="P35" s="168"/>
      <c r="Q35" s="169">
        <f t="shared" si="1"/>
      </c>
      <c r="R35" s="170" t="s">
        <v>165</v>
      </c>
      <c r="S35" s="165"/>
    </row>
    <row r="36" spans="1:19" ht="12.75" customHeight="1" thickBot="1">
      <c r="A36" s="426"/>
      <c r="B36" s="426"/>
      <c r="C36" s="171">
        <v>4</v>
      </c>
      <c r="D36" s="172"/>
      <c r="E36" s="173"/>
      <c r="F36" s="173"/>
      <c r="G36" s="174">
        <f t="shared" si="0"/>
      </c>
      <c r="H36" s="175" t="s">
        <v>165</v>
      </c>
      <c r="I36" s="427">
        <f>IF(AND(ISNUMBER(G37),ISNUMBER(Q37)),IF(G37&gt;Q37,2,IF(G37=Q37,1,0)),"")</f>
        <v>2</v>
      </c>
      <c r="K36" s="426"/>
      <c r="L36" s="426"/>
      <c r="M36" s="171">
        <v>4</v>
      </c>
      <c r="N36" s="172"/>
      <c r="O36" s="173"/>
      <c r="P36" s="173"/>
      <c r="Q36" s="174">
        <f t="shared" si="1"/>
      </c>
      <c r="R36" s="175" t="s">
        <v>165</v>
      </c>
      <c r="S36" s="427">
        <f>IF(AND(ISNUMBER(G37),ISNUMBER(Q37)),IF(Q37&gt;G37,2,IF(G37=Q37,1,0)),"")</f>
        <v>0</v>
      </c>
    </row>
    <row r="37" spans="1:19" ht="15.75" customHeight="1" thickBot="1">
      <c r="A37" s="428">
        <v>15370</v>
      </c>
      <c r="B37" s="428"/>
      <c r="C37" s="177" t="s">
        <v>17</v>
      </c>
      <c r="D37" s="178">
        <f>IF(OR(ISNUMBER(G33),ISNUMBER(G34),ISNUMBER(G35),ISNUMBER(G36)),SUM(D33:D36),"")</f>
        <v>255</v>
      </c>
      <c r="E37" s="179">
        <f>IF(OR(ISNUMBER(G33),ISNUMBER(G34),ISNUMBER(G35),ISNUMBER(G36)),SUM(E33:E36),"")</f>
        <v>104</v>
      </c>
      <c r="F37" s="179">
        <f>IF(OR(ISNUMBER(G33),ISNUMBER(G34),ISNUMBER(G35),ISNUMBER(G36)),SUM(F33:F36),"")</f>
        <v>11</v>
      </c>
      <c r="G37" s="180">
        <f>IF(OR(ISNUMBER(G33),ISNUMBER(G34),ISNUMBER(G35),ISNUMBER(G36)),SUM(G33:G36),"")</f>
        <v>359</v>
      </c>
      <c r="H37" s="181" t="s">
        <v>165</v>
      </c>
      <c r="I37" s="427"/>
      <c r="K37" s="428">
        <v>5984</v>
      </c>
      <c r="L37" s="428"/>
      <c r="M37" s="177" t="s">
        <v>17</v>
      </c>
      <c r="N37" s="178">
        <f>IF(OR(ISNUMBER(Q33),ISNUMBER(Q34),ISNUMBER(Q35),ISNUMBER(Q36)),SUM(N33:N36),"")</f>
        <v>266</v>
      </c>
      <c r="O37" s="179">
        <f>IF(OR(ISNUMBER(Q33),ISNUMBER(Q34),ISNUMBER(Q35),ISNUMBER(Q36)),SUM(O33:O36),"")</f>
        <v>85</v>
      </c>
      <c r="P37" s="179">
        <f>IF(OR(ISNUMBER(Q33),ISNUMBER(Q34),ISNUMBER(Q35),ISNUMBER(Q36)),SUM(P33:P36),"")</f>
        <v>13</v>
      </c>
      <c r="Q37" s="180">
        <f>IF(OR(ISNUMBER(Q33),ISNUMBER(Q34),ISNUMBER(Q35),ISNUMBER(Q36)),SUM(Q33:Q36),"")</f>
        <v>351</v>
      </c>
      <c r="R37" s="181" t="s">
        <v>165</v>
      </c>
      <c r="S37" s="427"/>
    </row>
    <row r="38" ht="4.5" customHeight="1" thickBot="1"/>
    <row r="39" spans="1:19" ht="19.5" customHeight="1" thickBot="1">
      <c r="A39" s="182"/>
      <c r="B39" s="183"/>
      <c r="C39" s="184" t="s">
        <v>24</v>
      </c>
      <c r="D39" s="185">
        <f>IF(OR(ISNUMBER(G12),ISNUMBER(G17),ISNUMBER(G22),ISNUMBER(G27),ISNUMBER(G32),ISNUMBER(G37)),SUM(D12,D17,D22,D27,D32,D37),"")</f>
        <v>1684</v>
      </c>
      <c r="E39" s="186">
        <f>IF(OR(ISNUMBER(G12),ISNUMBER(G17),ISNUMBER(G22),ISNUMBER(G27),ISNUMBER(G32),ISNUMBER(G37)),SUM(E12,E17,E22,E27,E32,E37),"")</f>
        <v>654</v>
      </c>
      <c r="F39" s="186">
        <f>IF(OR(ISNUMBER(G12),ISNUMBER(G17),ISNUMBER(G22),ISNUMBER(G27),ISNUMBER(G32),ISNUMBER(G37)),SUM(F12,F17,F22,F27,F32,F37),"")</f>
        <v>54</v>
      </c>
      <c r="G39" s="187">
        <f>IF(OR(ISNUMBER(G12),ISNUMBER(G17),ISNUMBER(G22),ISNUMBER(G27),ISNUMBER(G32),ISNUMBER(G37)),SUM(G12,G17,G22,G27,G32,G37),"")</f>
        <v>2338</v>
      </c>
      <c r="H39" s="188" t="s">
        <v>165</v>
      </c>
      <c r="I39" s="176">
        <f>IF(AND(ISNUMBER(G39)),IF(G39&gt;Q39,IF(SUM(I11,I16,I21,I26,I31,I36,S11,S16,S21,S26,S31,S36)&gt;=10,4,2),IF(G39=Q39,IF(SUM(I11,I16,I21,I26,I31,I36,S11,S16,S21,S26,S31,S36)&gt;=10,2,1),0)),"")</f>
        <v>4</v>
      </c>
      <c r="K39" s="182"/>
      <c r="L39" s="183"/>
      <c r="M39" s="184" t="s">
        <v>24</v>
      </c>
      <c r="N39" s="185">
        <f>IF(OR(ISNUMBER(Q12),ISNUMBER(Q17),ISNUMBER(Q22),ISNUMBER(Q27),ISNUMBER(Q32),ISNUMBER(Q37)),SUM(N12,N17,N22,N27,N32,N37),"")</f>
        <v>1599</v>
      </c>
      <c r="O39" s="186">
        <f>IF(OR(ISNUMBER(Q12),ISNUMBER(Q17),ISNUMBER(Q22),ISNUMBER(Q27),ISNUMBER(Q32),ISNUMBER(Q37)),SUM(O12,O17,O22,O27,O32,O37),"")</f>
        <v>672</v>
      </c>
      <c r="P39" s="186">
        <f>IF(OR(ISNUMBER(Q12),ISNUMBER(Q17),ISNUMBER(Q22),ISNUMBER(Q27),ISNUMBER(Q32),ISNUMBER(Q37)),SUM(P12,P17,P22,P27,P32,P37),"")</f>
        <v>53</v>
      </c>
      <c r="Q39" s="187">
        <f>IF(OR(ISNUMBER(Q12),ISNUMBER(Q17),ISNUMBER(Q22),ISNUMBER(Q27),ISNUMBER(Q32),ISNUMBER(Q37)),SUM(Q12,Q17,Q22,Q27,Q32,Q37),"")</f>
        <v>2271</v>
      </c>
      <c r="R39" s="188" t="s">
        <v>165</v>
      </c>
      <c r="S39" s="176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189"/>
      <c r="B41" s="190" t="s">
        <v>25</v>
      </c>
      <c r="C41" s="422" t="s">
        <v>179</v>
      </c>
      <c r="D41" s="422"/>
      <c r="E41" s="422"/>
      <c r="G41" s="423" t="s">
        <v>27</v>
      </c>
      <c r="H41" s="423"/>
      <c r="I41" s="191">
        <f>IF(ISNUMBER(I39),SUM(I11,I16,I21,I26,I31,I36,I39),"")</f>
        <v>10</v>
      </c>
      <c r="K41" s="189"/>
      <c r="L41" s="190" t="s">
        <v>25</v>
      </c>
      <c r="M41" s="422" t="s">
        <v>172</v>
      </c>
      <c r="N41" s="422"/>
      <c r="O41" s="422"/>
      <c r="Q41" s="423" t="s">
        <v>27</v>
      </c>
      <c r="R41" s="423"/>
      <c r="S41" s="191">
        <f>IF(ISNUMBER(S39),SUM(S11,S16,S21,S26,S31,S36,S39),"")</f>
        <v>6</v>
      </c>
    </row>
    <row r="42" spans="1:19" ht="18" customHeight="1">
      <c r="A42" s="189"/>
      <c r="B42" s="190" t="s">
        <v>29</v>
      </c>
      <c r="C42" s="424"/>
      <c r="D42" s="424"/>
      <c r="E42" s="424"/>
      <c r="G42" s="192"/>
      <c r="H42" s="192"/>
      <c r="I42" s="192"/>
      <c r="K42" s="189"/>
      <c r="L42" s="190" t="s">
        <v>29</v>
      </c>
      <c r="M42" s="424"/>
      <c r="N42" s="424"/>
      <c r="O42" s="424"/>
      <c r="Q42" s="193"/>
      <c r="R42" s="193"/>
      <c r="S42" s="193"/>
    </row>
    <row r="43" spans="1:19" ht="19.5" customHeight="1">
      <c r="A43" s="190" t="s">
        <v>30</v>
      </c>
      <c r="B43" s="190" t="s">
        <v>31</v>
      </c>
      <c r="C43" s="417"/>
      <c r="D43" s="417"/>
      <c r="E43" s="417"/>
      <c r="F43" s="417"/>
      <c r="G43" s="417"/>
      <c r="H43" s="417"/>
      <c r="I43" s="190"/>
      <c r="J43" s="190"/>
      <c r="K43" s="190" t="s">
        <v>32</v>
      </c>
      <c r="L43" s="417"/>
      <c r="M43" s="417"/>
      <c r="O43" s="190" t="s">
        <v>29</v>
      </c>
      <c r="P43" s="417"/>
      <c r="Q43" s="417"/>
      <c r="R43" s="417"/>
      <c r="S43" s="417"/>
    </row>
    <row r="44" ht="9.75" customHeight="1"/>
    <row r="45" ht="30" customHeight="1">
      <c r="A45" s="194" t="s">
        <v>33</v>
      </c>
    </row>
    <row r="46" spans="2:11" ht="19.5" customHeight="1">
      <c r="B46" s="195" t="s">
        <v>185</v>
      </c>
      <c r="C46" s="418">
        <v>0.7291666666666666</v>
      </c>
      <c r="D46" s="418"/>
      <c r="I46" s="195" t="s">
        <v>186</v>
      </c>
      <c r="J46" s="419">
        <v>19</v>
      </c>
      <c r="K46" s="419"/>
    </row>
    <row r="47" spans="2:19" ht="19.5" customHeight="1">
      <c r="B47" s="195" t="s">
        <v>187</v>
      </c>
      <c r="C47" s="418">
        <v>0.9166666666666666</v>
      </c>
      <c r="D47" s="418"/>
      <c r="I47" s="195" t="s">
        <v>188</v>
      </c>
      <c r="J47" s="420">
        <v>10</v>
      </c>
      <c r="K47" s="420"/>
      <c r="P47" s="195" t="s">
        <v>189</v>
      </c>
      <c r="Q47" s="421">
        <v>43329</v>
      </c>
      <c r="R47" s="421"/>
      <c r="S47" s="421"/>
    </row>
    <row r="48" ht="9.75" customHeight="1"/>
    <row r="49" spans="1:19" ht="15" customHeight="1">
      <c r="A49" s="413" t="s">
        <v>41</v>
      </c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</row>
    <row r="50" spans="1:19" ht="81" customHeight="1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</row>
    <row r="51" ht="4.5" customHeight="1"/>
    <row r="52" spans="1:19" ht="15" customHeight="1">
      <c r="A52" s="413" t="s">
        <v>42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</row>
    <row r="53" spans="1:19" ht="6" customHeight="1">
      <c r="A53" s="196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8"/>
    </row>
    <row r="54" spans="1:19" ht="21" customHeight="1">
      <c r="A54" s="199" t="s">
        <v>5</v>
      </c>
      <c r="B54" s="197"/>
      <c r="C54" s="197"/>
      <c r="D54" s="197"/>
      <c r="E54" s="197"/>
      <c r="F54" s="197"/>
      <c r="G54" s="197"/>
      <c r="H54" s="197"/>
      <c r="I54" s="197"/>
      <c r="J54" s="197"/>
      <c r="K54" s="200" t="s">
        <v>7</v>
      </c>
      <c r="L54" s="197"/>
      <c r="M54" s="197"/>
      <c r="N54" s="197"/>
      <c r="O54" s="197"/>
      <c r="P54" s="197"/>
      <c r="Q54" s="197"/>
      <c r="R54" s="197"/>
      <c r="S54" s="198"/>
    </row>
    <row r="55" spans="1:19" ht="21" customHeight="1">
      <c r="A55" s="201"/>
      <c r="B55" s="202" t="s">
        <v>43</v>
      </c>
      <c r="C55" s="203"/>
      <c r="D55" s="204"/>
      <c r="E55" s="202" t="s">
        <v>44</v>
      </c>
      <c r="F55" s="203"/>
      <c r="G55" s="203"/>
      <c r="H55" s="203"/>
      <c r="I55" s="204"/>
      <c r="J55" s="197"/>
      <c r="K55" s="205"/>
      <c r="L55" s="202" t="s">
        <v>43</v>
      </c>
      <c r="M55" s="203"/>
      <c r="N55" s="204"/>
      <c r="O55" s="202" t="s">
        <v>44</v>
      </c>
      <c r="P55" s="203"/>
      <c r="Q55" s="203"/>
      <c r="R55" s="203"/>
      <c r="S55" s="206"/>
    </row>
    <row r="56" spans="1:19" ht="21" customHeight="1">
      <c r="A56" s="207" t="s">
        <v>45</v>
      </c>
      <c r="B56" s="208" t="s">
        <v>46</v>
      </c>
      <c r="C56" s="209"/>
      <c r="D56" s="210" t="s">
        <v>47</v>
      </c>
      <c r="E56" s="208" t="s">
        <v>46</v>
      </c>
      <c r="F56" s="211"/>
      <c r="G56" s="211"/>
      <c r="H56" s="212"/>
      <c r="I56" s="210" t="s">
        <v>47</v>
      </c>
      <c r="J56" s="197"/>
      <c r="K56" s="213" t="s">
        <v>45</v>
      </c>
      <c r="L56" s="208" t="s">
        <v>46</v>
      </c>
      <c r="M56" s="209"/>
      <c r="N56" s="210" t="s">
        <v>47</v>
      </c>
      <c r="O56" s="208" t="s">
        <v>46</v>
      </c>
      <c r="P56" s="211"/>
      <c r="Q56" s="211"/>
      <c r="R56" s="212"/>
      <c r="S56" s="214" t="s">
        <v>47</v>
      </c>
    </row>
    <row r="57" spans="1:19" ht="21" customHeight="1">
      <c r="A57" s="215"/>
      <c r="B57" s="416"/>
      <c r="C57" s="416"/>
      <c r="D57" s="216"/>
      <c r="E57" s="416"/>
      <c r="F57" s="416"/>
      <c r="G57" s="416"/>
      <c r="H57" s="416"/>
      <c r="I57" s="216"/>
      <c r="J57" s="197"/>
      <c r="K57" s="217"/>
      <c r="L57" s="416"/>
      <c r="M57" s="416"/>
      <c r="N57" s="216"/>
      <c r="O57" s="416"/>
      <c r="P57" s="416"/>
      <c r="Q57" s="416"/>
      <c r="R57" s="416"/>
      <c r="S57" s="218"/>
    </row>
    <row r="58" spans="1:19" ht="21" customHeight="1">
      <c r="A58" s="215"/>
      <c r="B58" s="416"/>
      <c r="C58" s="416"/>
      <c r="D58" s="216"/>
      <c r="E58" s="416"/>
      <c r="F58" s="416"/>
      <c r="G58" s="416"/>
      <c r="H58" s="416"/>
      <c r="I58" s="216"/>
      <c r="J58" s="197"/>
      <c r="K58" s="217"/>
      <c r="L58" s="416"/>
      <c r="M58" s="416"/>
      <c r="N58" s="216"/>
      <c r="O58" s="416"/>
      <c r="P58" s="416"/>
      <c r="Q58" s="416"/>
      <c r="R58" s="416"/>
      <c r="S58" s="218"/>
    </row>
    <row r="59" spans="1:19" ht="12" customHeight="1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1"/>
    </row>
    <row r="60" ht="4.5" customHeight="1"/>
    <row r="61" spans="1:19" ht="15" customHeight="1">
      <c r="A61" s="413" t="s">
        <v>48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</row>
    <row r="62" spans="1:19" ht="81" customHeight="1">
      <c r="A62" s="414"/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</row>
    <row r="63" ht="4.5" customHeight="1"/>
    <row r="64" spans="1:19" ht="15" customHeight="1">
      <c r="A64" s="413" t="s">
        <v>49</v>
      </c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</row>
    <row r="65" spans="1:19" ht="81" customHeight="1">
      <c r="A65" s="414"/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</row>
    <row r="66" spans="1:8" ht="30" customHeight="1">
      <c r="A66" s="222"/>
      <c r="B66" s="223" t="s">
        <v>190</v>
      </c>
      <c r="C66" s="415"/>
      <c r="D66" s="415"/>
      <c r="E66" s="415"/>
      <c r="F66" s="415"/>
      <c r="G66" s="415"/>
      <c r="H66" s="415"/>
    </row>
  </sheetData>
  <sheetProtection sheet="1"/>
  <mergeCells count="95"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A31" sqref="A31"/>
    </sheetView>
  </sheetViews>
  <sheetFormatPr defaultColWidth="9.00390625" defaultRowHeight="12.75" customHeight="1" zeroHeight="1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0" style="96" hidden="1" customWidth="1"/>
    <col min="22" max="254" width="0" style="1" hidden="1" customWidth="1"/>
    <col min="255" max="255" width="5.25390625" style="1" customWidth="1"/>
    <col min="256" max="16384" width="9.125" style="1" customWidth="1"/>
  </cols>
  <sheetData>
    <row r="1" spans="2:19" ht="40.5" customHeight="1">
      <c r="B1" s="355" t="s">
        <v>0</v>
      </c>
      <c r="C1" s="355"/>
      <c r="D1" s="357" t="s">
        <v>1</v>
      </c>
      <c r="E1" s="357"/>
      <c r="F1" s="357"/>
      <c r="G1" s="357"/>
      <c r="H1" s="357"/>
      <c r="I1" s="357"/>
      <c r="K1" s="2" t="s">
        <v>2</v>
      </c>
      <c r="L1" s="408" t="s">
        <v>95</v>
      </c>
      <c r="M1" s="408"/>
      <c r="N1" s="408"/>
      <c r="O1" s="359" t="s">
        <v>4</v>
      </c>
      <c r="P1" s="359"/>
      <c r="Q1" s="409">
        <v>42390</v>
      </c>
      <c r="R1" s="409"/>
      <c r="S1" s="409"/>
    </row>
    <row r="2" spans="2:3" ht="9.75" customHeight="1" thickBot="1">
      <c r="B2" s="356"/>
      <c r="C2" s="356"/>
    </row>
    <row r="3" spans="1:19" ht="19.5" customHeight="1" thickBot="1">
      <c r="A3" s="4" t="s">
        <v>5</v>
      </c>
      <c r="B3" s="410" t="s">
        <v>84</v>
      </c>
      <c r="C3" s="411"/>
      <c r="D3" s="411"/>
      <c r="E3" s="411"/>
      <c r="F3" s="411"/>
      <c r="G3" s="411"/>
      <c r="H3" s="411"/>
      <c r="I3" s="412"/>
      <c r="K3" s="4" t="s">
        <v>7</v>
      </c>
      <c r="L3" s="410" t="s">
        <v>54</v>
      </c>
      <c r="M3" s="411"/>
      <c r="N3" s="411"/>
      <c r="O3" s="411"/>
      <c r="P3" s="411"/>
      <c r="Q3" s="411"/>
      <c r="R3" s="411"/>
      <c r="S3" s="412"/>
    </row>
    <row r="4" ht="4.5" customHeight="1"/>
    <row r="5" spans="1:19" ht="12.75" customHeight="1">
      <c r="A5" s="303" t="s">
        <v>9</v>
      </c>
      <c r="B5" s="298"/>
      <c r="C5" s="348" t="s">
        <v>10</v>
      </c>
      <c r="D5" s="350" t="s">
        <v>11</v>
      </c>
      <c r="E5" s="351"/>
      <c r="F5" s="351"/>
      <c r="G5" s="352"/>
      <c r="H5" s="5"/>
      <c r="I5" s="6" t="s">
        <v>12</v>
      </c>
      <c r="K5" s="303" t="s">
        <v>9</v>
      </c>
      <c r="L5" s="298"/>
      <c r="M5" s="348" t="s">
        <v>10</v>
      </c>
      <c r="N5" s="350" t="s">
        <v>11</v>
      </c>
      <c r="O5" s="351"/>
      <c r="P5" s="351"/>
      <c r="Q5" s="352"/>
      <c r="R5" s="5"/>
      <c r="S5" s="6" t="s">
        <v>12</v>
      </c>
    </row>
    <row r="6" spans="1:19" ht="12.75" customHeight="1">
      <c r="A6" s="353" t="s">
        <v>13</v>
      </c>
      <c r="B6" s="354"/>
      <c r="C6" s="349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353" t="s">
        <v>13</v>
      </c>
      <c r="L6" s="354"/>
      <c r="M6" s="349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>
      <c r="A7" s="12"/>
      <c r="B7" s="12"/>
      <c r="K7" s="12"/>
      <c r="L7" s="12"/>
    </row>
    <row r="8" spans="1:19" ht="12.75" customHeight="1">
      <c r="A8" s="393" t="str">
        <f>DGET('[5]soupisky'!$A$1:$E$484,"PRIJM",A12:A13)</f>
        <v>Janata </v>
      </c>
      <c r="B8" s="406"/>
      <c r="C8" s="13">
        <v>1</v>
      </c>
      <c r="D8" s="14">
        <v>146</v>
      </c>
      <c r="E8" s="15">
        <v>57</v>
      </c>
      <c r="F8" s="15">
        <v>3</v>
      </c>
      <c r="G8" s="16">
        <f>IF(ISBLANK(D8),"",D8+E8)</f>
        <v>203</v>
      </c>
      <c r="H8" s="17"/>
      <c r="I8" s="18"/>
      <c r="K8" s="393" t="s">
        <v>112</v>
      </c>
      <c r="L8" s="406"/>
      <c r="M8" s="13">
        <v>2</v>
      </c>
      <c r="N8" s="14">
        <v>147</v>
      </c>
      <c r="O8" s="15">
        <v>35</v>
      </c>
      <c r="P8" s="15">
        <v>10</v>
      </c>
      <c r="Q8" s="16">
        <f>IF(ISBLANK(N8),"",N8+O8)</f>
        <v>182</v>
      </c>
      <c r="R8" s="17"/>
      <c r="S8" s="18"/>
    </row>
    <row r="9" spans="1:19" ht="12.75" customHeight="1">
      <c r="A9" s="395"/>
      <c r="B9" s="407"/>
      <c r="C9" s="19">
        <v>2</v>
      </c>
      <c r="D9" s="20">
        <v>137</v>
      </c>
      <c r="E9" s="21">
        <v>62</v>
      </c>
      <c r="F9" s="21">
        <v>5</v>
      </c>
      <c r="G9" s="22">
        <f>IF(ISBLANK(D9),"",D9+E9)</f>
        <v>199</v>
      </c>
      <c r="H9" s="17"/>
      <c r="I9" s="18"/>
      <c r="K9" s="395"/>
      <c r="L9" s="407"/>
      <c r="M9" s="19">
        <v>1</v>
      </c>
      <c r="N9" s="20">
        <v>130</v>
      </c>
      <c r="O9" s="21">
        <v>44</v>
      </c>
      <c r="P9" s="21">
        <v>9</v>
      </c>
      <c r="Q9" s="22">
        <f>IF(ISBLANK(N9),"",N9+O9)</f>
        <v>174</v>
      </c>
      <c r="R9" s="17"/>
      <c r="S9" s="18"/>
    </row>
    <row r="10" spans="1:19" ht="9.75" customHeight="1">
      <c r="A10" s="393" t="str">
        <f>DGET('[5]soupisky'!$A$1:$E$484,"JMENO",A12:A13)</f>
        <v>Jiří</v>
      </c>
      <c r="B10" s="394"/>
      <c r="C10" s="23"/>
      <c r="D10" s="24"/>
      <c r="E10" s="24"/>
      <c r="F10" s="24"/>
      <c r="G10" s="25">
        <f>IF(ISBLANK(D10),"",D10+E10)</f>
      </c>
      <c r="H10" s="17"/>
      <c r="I10" s="26"/>
      <c r="K10" s="393" t="s">
        <v>113</v>
      </c>
      <c r="L10" s="394"/>
      <c r="M10" s="23"/>
      <c r="N10" s="24"/>
      <c r="O10" s="24"/>
      <c r="P10" s="24"/>
      <c r="Q10" s="25">
        <f>IF(ISBLANK(N10),"",N10+O10)</f>
      </c>
      <c r="R10" s="17"/>
      <c r="S10" s="26"/>
    </row>
    <row r="11" spans="1:19" ht="9.75" customHeight="1" thickBot="1">
      <c r="A11" s="395"/>
      <c r="B11" s="396"/>
      <c r="C11" s="27"/>
      <c r="D11" s="28"/>
      <c r="E11" s="28"/>
      <c r="F11" s="28"/>
      <c r="G11" s="29">
        <f>IF(ISBLANK(D11),"",D11+E11)</f>
      </c>
      <c r="H11" s="17"/>
      <c r="I11" s="397">
        <f>IF(ISNUMBER(G13),IF(G13&gt;Q13,2,IF(G13=Q13,1,0)),"")</f>
        <v>2</v>
      </c>
      <c r="K11" s="395"/>
      <c r="L11" s="396"/>
      <c r="M11" s="27"/>
      <c r="N11" s="28"/>
      <c r="O11" s="28"/>
      <c r="P11" s="28"/>
      <c r="Q11" s="29">
        <f>IF(ISBLANK(N11),"",N11+O11)</f>
      </c>
      <c r="R11" s="17"/>
      <c r="S11" s="397">
        <f>IF(ISNUMBER(Q13),IF(G13&lt;Q13,2,IF(G13=Q13,1,0)),"")</f>
        <v>0</v>
      </c>
    </row>
    <row r="12" spans="1:19" ht="9.75" customHeight="1" hidden="1" thickBot="1">
      <c r="A12" s="30" t="s">
        <v>19</v>
      </c>
      <c r="B12" s="31"/>
      <c r="C12" s="32"/>
      <c r="D12" s="17"/>
      <c r="E12" s="17"/>
      <c r="F12" s="17"/>
      <c r="G12" s="17"/>
      <c r="H12" s="17"/>
      <c r="I12" s="398"/>
      <c r="K12" s="30" t="s">
        <v>19</v>
      </c>
      <c r="L12" s="31"/>
      <c r="M12" s="32"/>
      <c r="N12" s="17"/>
      <c r="O12" s="17"/>
      <c r="P12" s="17"/>
      <c r="Q12" s="17"/>
      <c r="R12" s="17"/>
      <c r="S12" s="398"/>
    </row>
    <row r="13" spans="1:19" ht="15.75" customHeight="1" thickBot="1">
      <c r="A13" s="400">
        <v>1350</v>
      </c>
      <c r="B13" s="401"/>
      <c r="C13" s="35" t="s">
        <v>17</v>
      </c>
      <c r="D13" s="36">
        <f>IF(ISNUMBER(D8),SUM(D8:D11),"")</f>
        <v>283</v>
      </c>
      <c r="E13" s="37">
        <f>IF(ISNUMBER(E8),SUM(E8:E11),"")</f>
        <v>119</v>
      </c>
      <c r="F13" s="38">
        <f>IF(ISNUMBER(F8),SUM(F8:F11),"")</f>
        <v>8</v>
      </c>
      <c r="G13" s="39">
        <f>IF(ISNUMBER(G8),SUM(G8:G11),"")</f>
        <v>402</v>
      </c>
      <c r="H13" s="40"/>
      <c r="I13" s="399"/>
      <c r="K13" s="400">
        <v>22614</v>
      </c>
      <c r="L13" s="401"/>
      <c r="M13" s="35" t="s">
        <v>17</v>
      </c>
      <c r="N13" s="36">
        <f>IF(ISNUMBER(N8),SUM(N8:N11),"")</f>
        <v>277</v>
      </c>
      <c r="O13" s="37">
        <f>IF(ISNUMBER(O8),SUM(O8:O11),"")</f>
        <v>79</v>
      </c>
      <c r="P13" s="38">
        <f>IF(ISNUMBER(P8),SUM(P8:P11),"")</f>
        <v>19</v>
      </c>
      <c r="Q13" s="39">
        <f>IF(ISNUMBER(Q8),SUM(Q8:Q11),"")</f>
        <v>356</v>
      </c>
      <c r="R13" s="40"/>
      <c r="S13" s="399"/>
    </row>
    <row r="14" spans="1:19" ht="12.75" customHeight="1" thickTop="1">
      <c r="A14" s="404" t="s">
        <v>114</v>
      </c>
      <c r="B14" s="405"/>
      <c r="C14" s="41">
        <v>1</v>
      </c>
      <c r="D14" s="42">
        <v>142</v>
      </c>
      <c r="E14" s="43">
        <v>54</v>
      </c>
      <c r="F14" s="43">
        <v>3</v>
      </c>
      <c r="G14" s="44">
        <f>IF(ISBLANK(D14),"",D14+E14)</f>
        <v>196</v>
      </c>
      <c r="H14" s="17"/>
      <c r="I14" s="18"/>
      <c r="K14" s="404" t="s">
        <v>115</v>
      </c>
      <c r="L14" s="405"/>
      <c r="M14" s="41">
        <v>2</v>
      </c>
      <c r="N14" s="42">
        <v>143</v>
      </c>
      <c r="O14" s="43">
        <v>54</v>
      </c>
      <c r="P14" s="43">
        <v>4</v>
      </c>
      <c r="Q14" s="44">
        <f>IF(ISBLANK(N14),"",N14+O14)</f>
        <v>197</v>
      </c>
      <c r="R14" s="17"/>
      <c r="S14" s="18"/>
    </row>
    <row r="15" spans="1:19" ht="12.75" customHeight="1">
      <c r="A15" s="395"/>
      <c r="B15" s="396"/>
      <c r="C15" s="19">
        <v>2</v>
      </c>
      <c r="D15" s="20">
        <v>141</v>
      </c>
      <c r="E15" s="21">
        <v>59</v>
      </c>
      <c r="F15" s="21">
        <v>3</v>
      </c>
      <c r="G15" s="22">
        <f>IF(ISBLANK(D15),"",D15+E15)</f>
        <v>200</v>
      </c>
      <c r="H15" s="17"/>
      <c r="I15" s="18"/>
      <c r="K15" s="395"/>
      <c r="L15" s="396"/>
      <c r="M15" s="19">
        <v>1</v>
      </c>
      <c r="N15" s="20">
        <v>136</v>
      </c>
      <c r="O15" s="21">
        <v>53</v>
      </c>
      <c r="P15" s="21">
        <v>8</v>
      </c>
      <c r="Q15" s="22">
        <f>IF(ISBLANK(N15),"",N15+O15)</f>
        <v>189</v>
      </c>
      <c r="R15" s="17"/>
      <c r="S15" s="18"/>
    </row>
    <row r="16" spans="1:19" ht="9.75" customHeight="1">
      <c r="A16" s="393" t="s">
        <v>116</v>
      </c>
      <c r="B16" s="394"/>
      <c r="C16" s="23"/>
      <c r="D16" s="24"/>
      <c r="E16" s="24"/>
      <c r="F16" s="24"/>
      <c r="G16" s="25">
        <f>IF(ISBLANK(D16),"",D16+E16)</f>
      </c>
      <c r="H16" s="17"/>
      <c r="I16" s="26"/>
      <c r="K16" s="393" t="s">
        <v>117</v>
      </c>
      <c r="L16" s="394"/>
      <c r="M16" s="23"/>
      <c r="N16" s="24"/>
      <c r="O16" s="24"/>
      <c r="P16" s="24"/>
      <c r="Q16" s="25">
        <f>IF(ISBLANK(N16),"",N16+O16)</f>
      </c>
      <c r="R16" s="17"/>
      <c r="S16" s="26"/>
    </row>
    <row r="17" spans="1:19" ht="9.75" customHeight="1" thickBot="1">
      <c r="A17" s="395"/>
      <c r="B17" s="396"/>
      <c r="C17" s="27"/>
      <c r="D17" s="28"/>
      <c r="E17" s="28"/>
      <c r="F17" s="28"/>
      <c r="G17" s="45">
        <f>IF(ISBLANK(D17),"",D17+E17)</f>
      </c>
      <c r="H17" s="17"/>
      <c r="I17" s="397">
        <f>IF(ISNUMBER(G19),IF(G19&gt;Q19,2,IF(G19=Q19,1,0)),"")</f>
        <v>2</v>
      </c>
      <c r="K17" s="395"/>
      <c r="L17" s="396"/>
      <c r="M17" s="27"/>
      <c r="N17" s="28"/>
      <c r="O17" s="28"/>
      <c r="P17" s="28"/>
      <c r="Q17" s="45">
        <f>IF(ISBLANK(N17),"",N17+O17)</f>
      </c>
      <c r="R17" s="17"/>
      <c r="S17" s="397">
        <f>IF(ISNUMBER(Q19),IF(G19&lt;Q19,2,IF(G19=Q19,1,0)),"")</f>
        <v>0</v>
      </c>
    </row>
    <row r="18" spans="1:19" ht="9.75" customHeight="1" hidden="1" thickBot="1">
      <c r="A18" s="30"/>
      <c r="B18" s="31"/>
      <c r="C18" s="32"/>
      <c r="D18" s="17"/>
      <c r="E18" s="17"/>
      <c r="F18" s="17"/>
      <c r="G18" s="17"/>
      <c r="H18" s="17"/>
      <c r="I18" s="398"/>
      <c r="K18" s="30" t="s">
        <v>19</v>
      </c>
      <c r="L18" s="31"/>
      <c r="M18" s="32"/>
      <c r="N18" s="17"/>
      <c r="O18" s="17"/>
      <c r="P18" s="17"/>
      <c r="Q18" s="17"/>
      <c r="R18" s="17"/>
      <c r="S18" s="398"/>
    </row>
    <row r="19" spans="1:19" ht="15.75" customHeight="1" thickBot="1">
      <c r="A19" s="400">
        <v>19845</v>
      </c>
      <c r="B19" s="401"/>
      <c r="C19" s="35" t="s">
        <v>17</v>
      </c>
      <c r="D19" s="36">
        <f>IF(ISNUMBER(D14),SUM(D14:D17),"")</f>
        <v>283</v>
      </c>
      <c r="E19" s="37">
        <f>IF(ISNUMBER(E14),SUM(E14:E17),"")</f>
        <v>113</v>
      </c>
      <c r="F19" s="38">
        <f>IF(ISNUMBER(F14),SUM(F14:F17),"")</f>
        <v>6</v>
      </c>
      <c r="G19" s="39">
        <f>IF(ISNUMBER(G14),SUM(G14:G17),"")</f>
        <v>396</v>
      </c>
      <c r="H19" s="40"/>
      <c r="I19" s="399"/>
      <c r="K19" s="400">
        <v>15347</v>
      </c>
      <c r="L19" s="401"/>
      <c r="M19" s="35" t="s">
        <v>17</v>
      </c>
      <c r="N19" s="36">
        <f>IF(ISNUMBER(N14),SUM(N14:N17),"")</f>
        <v>279</v>
      </c>
      <c r="O19" s="37">
        <f>IF(ISNUMBER(O14),SUM(O14:O17),"")</f>
        <v>107</v>
      </c>
      <c r="P19" s="38">
        <f>IF(ISNUMBER(P14),SUM(P14:P17),"")</f>
        <v>12</v>
      </c>
      <c r="Q19" s="39">
        <f>IF(ISNUMBER(Q14),SUM(Q14:Q17),"")</f>
        <v>386</v>
      </c>
      <c r="R19" s="40"/>
      <c r="S19" s="399"/>
    </row>
    <row r="20" spans="1:19" ht="12.75" customHeight="1" thickTop="1">
      <c r="A20" s="393" t="str">
        <f>DGET('[5]soupisky'!$A$1:$E$484,"PRIJM",A24:A25)</f>
        <v>Papež</v>
      </c>
      <c r="B20" s="394"/>
      <c r="C20" s="41">
        <v>1</v>
      </c>
      <c r="D20" s="42">
        <v>141</v>
      </c>
      <c r="E20" s="43">
        <v>51</v>
      </c>
      <c r="F20" s="43">
        <v>3</v>
      </c>
      <c r="G20" s="44">
        <f>IF(ISBLANK(D20),"",D20+E20)</f>
        <v>192</v>
      </c>
      <c r="H20" s="17"/>
      <c r="I20" s="18"/>
      <c r="K20" s="393" t="s">
        <v>118</v>
      </c>
      <c r="L20" s="394"/>
      <c r="M20" s="41">
        <v>2</v>
      </c>
      <c r="N20" s="42">
        <v>122</v>
      </c>
      <c r="O20" s="43">
        <v>62</v>
      </c>
      <c r="P20" s="43">
        <v>1</v>
      </c>
      <c r="Q20" s="44">
        <f>IF(ISBLANK(N20),"",N20+O20)</f>
        <v>184</v>
      </c>
      <c r="R20" s="17"/>
      <c r="S20" s="18"/>
    </row>
    <row r="21" spans="1:19" ht="12.75" customHeight="1">
      <c r="A21" s="395"/>
      <c r="B21" s="396"/>
      <c r="C21" s="19">
        <v>2</v>
      </c>
      <c r="D21" s="20">
        <v>140</v>
      </c>
      <c r="E21" s="21">
        <v>60</v>
      </c>
      <c r="F21" s="21">
        <v>5</v>
      </c>
      <c r="G21" s="22">
        <f>IF(ISBLANK(D21),"",D21+E21)</f>
        <v>200</v>
      </c>
      <c r="H21" s="17"/>
      <c r="I21" s="18"/>
      <c r="K21" s="395"/>
      <c r="L21" s="396"/>
      <c r="M21" s="19">
        <v>1</v>
      </c>
      <c r="N21" s="20">
        <v>131</v>
      </c>
      <c r="O21" s="21">
        <v>69</v>
      </c>
      <c r="P21" s="21">
        <v>4</v>
      </c>
      <c r="Q21" s="148">
        <f>IF(ISBLANK(N21),"",N21+O21)</f>
        <v>200</v>
      </c>
      <c r="R21" s="17"/>
      <c r="S21" s="18"/>
    </row>
    <row r="22" spans="1:19" ht="9.75" customHeight="1">
      <c r="A22" s="393" t="str">
        <f>DGET('[5]soupisky'!$A$1:$E$484,"JMENO",A24:A25)</f>
        <v>Václav</v>
      </c>
      <c r="B22" s="394"/>
      <c r="C22" s="23"/>
      <c r="D22" s="24"/>
      <c r="E22" s="24"/>
      <c r="F22" s="24"/>
      <c r="G22" s="25">
        <f>IF(ISBLANK(D22),"",D22+E22)</f>
      </c>
      <c r="H22" s="17"/>
      <c r="I22" s="26"/>
      <c r="K22" s="393" t="s">
        <v>119</v>
      </c>
      <c r="L22" s="394"/>
      <c r="M22" s="23"/>
      <c r="N22" s="24"/>
      <c r="O22" s="24"/>
      <c r="P22" s="24"/>
      <c r="Q22" s="25">
        <f>IF(ISBLANK(N22),"",N22+O22)</f>
      </c>
      <c r="R22" s="17"/>
      <c r="S22" s="26"/>
    </row>
    <row r="23" spans="1:19" ht="9.75" customHeight="1" thickBot="1">
      <c r="A23" s="395"/>
      <c r="B23" s="396"/>
      <c r="C23" s="27"/>
      <c r="D23" s="28"/>
      <c r="E23" s="28"/>
      <c r="F23" s="28"/>
      <c r="G23" s="45">
        <f>IF(ISBLANK(D23),"",D23+E23)</f>
      </c>
      <c r="H23" s="17"/>
      <c r="I23" s="397">
        <f>IF(ISNUMBER(G25),IF(G25&gt;Q25,2,IF(G25=Q25,1,0)),"")</f>
        <v>2</v>
      </c>
      <c r="K23" s="395"/>
      <c r="L23" s="396"/>
      <c r="M23" s="27"/>
      <c r="N23" s="28"/>
      <c r="O23" s="28"/>
      <c r="P23" s="28"/>
      <c r="Q23" s="45">
        <f>IF(ISBLANK(N23),"",N23+O23)</f>
      </c>
      <c r="R23" s="17"/>
      <c r="S23" s="397">
        <f>IF(ISNUMBER(Q25),IF(G25&lt;Q25,2,IF(G25=Q25,1,0)),"")</f>
        <v>0</v>
      </c>
    </row>
    <row r="24" spans="1:19" ht="9.75" customHeight="1" hidden="1" thickBot="1">
      <c r="A24" s="30" t="s">
        <v>19</v>
      </c>
      <c r="B24" s="31"/>
      <c r="C24" s="32"/>
      <c r="D24" s="17"/>
      <c r="E24" s="17"/>
      <c r="F24" s="17"/>
      <c r="G24" s="17"/>
      <c r="H24" s="17"/>
      <c r="I24" s="398"/>
      <c r="K24" s="30" t="s">
        <v>19</v>
      </c>
      <c r="L24" s="31"/>
      <c r="M24" s="32"/>
      <c r="N24" s="17"/>
      <c r="O24" s="17"/>
      <c r="P24" s="17"/>
      <c r="Q24" s="17"/>
      <c r="R24" s="17"/>
      <c r="S24" s="398"/>
    </row>
    <row r="25" spans="1:19" ht="15.75" customHeight="1" thickBot="1">
      <c r="A25" s="400">
        <v>1359</v>
      </c>
      <c r="B25" s="401"/>
      <c r="C25" s="35" t="s">
        <v>17</v>
      </c>
      <c r="D25" s="36">
        <f>IF(ISNUMBER(D20),SUM(D20:D23),"")</f>
        <v>281</v>
      </c>
      <c r="E25" s="37">
        <f>IF(ISNUMBER(E20),SUM(E20:E23),"")</f>
        <v>111</v>
      </c>
      <c r="F25" s="38">
        <f>IF(ISNUMBER(F20),SUM(F20:F23),"")</f>
        <v>8</v>
      </c>
      <c r="G25" s="39">
        <f>IF(ISNUMBER(G20),SUM(G20:G23),"")</f>
        <v>392</v>
      </c>
      <c r="H25" s="40"/>
      <c r="I25" s="399"/>
      <c r="K25" s="400">
        <v>16797</v>
      </c>
      <c r="L25" s="401"/>
      <c r="M25" s="35" t="s">
        <v>17</v>
      </c>
      <c r="N25" s="36">
        <f>IF(ISNUMBER(N20),SUM(N20:N23),"")</f>
        <v>253</v>
      </c>
      <c r="O25" s="37">
        <f>IF(ISNUMBER(O20),SUM(O20:O23),"")</f>
        <v>131</v>
      </c>
      <c r="P25" s="38">
        <f>IF(ISNUMBER(P20),SUM(P20:P23),"")</f>
        <v>5</v>
      </c>
      <c r="Q25" s="39">
        <f>IF(ISNUMBER(Q20),SUM(Q20:Q23),"")</f>
        <v>384</v>
      </c>
      <c r="R25" s="40"/>
      <c r="S25" s="399"/>
    </row>
    <row r="26" spans="1:19" ht="12.75" customHeight="1" thickTop="1">
      <c r="A26" s="345" t="s">
        <v>120</v>
      </c>
      <c r="B26" s="346"/>
      <c r="C26" s="41">
        <v>1</v>
      </c>
      <c r="D26" s="42">
        <v>132</v>
      </c>
      <c r="E26" s="43">
        <v>34</v>
      </c>
      <c r="F26" s="43">
        <v>8</v>
      </c>
      <c r="G26" s="44">
        <f>IF(ISBLANK(D26),"",D26+E26)</f>
        <v>166</v>
      </c>
      <c r="H26" s="17"/>
      <c r="I26" s="18"/>
      <c r="K26" s="393" t="s">
        <v>121</v>
      </c>
      <c r="L26" s="394"/>
      <c r="M26" s="41">
        <v>2</v>
      </c>
      <c r="N26" s="42">
        <v>116</v>
      </c>
      <c r="O26" s="43">
        <v>62</v>
      </c>
      <c r="P26" s="43">
        <v>5</v>
      </c>
      <c r="Q26" s="44">
        <f>IF(ISBLANK(N26),"",N26+O26)</f>
        <v>178</v>
      </c>
      <c r="R26" s="17"/>
      <c r="S26" s="18"/>
    </row>
    <row r="27" spans="1:19" ht="12.75" customHeight="1">
      <c r="A27" s="402"/>
      <c r="B27" s="403"/>
      <c r="C27" s="19">
        <v>2</v>
      </c>
      <c r="D27" s="20">
        <v>144</v>
      </c>
      <c r="E27" s="21">
        <v>54</v>
      </c>
      <c r="F27" s="21">
        <v>3</v>
      </c>
      <c r="G27" s="22">
        <f>IF(ISBLANK(D27),"",D27+E27)</f>
        <v>198</v>
      </c>
      <c r="H27" s="17"/>
      <c r="I27" s="18"/>
      <c r="K27" s="395"/>
      <c r="L27" s="396"/>
      <c r="M27" s="19">
        <v>1</v>
      </c>
      <c r="N27" s="20">
        <v>129</v>
      </c>
      <c r="O27" s="21">
        <v>53</v>
      </c>
      <c r="P27" s="21">
        <v>6</v>
      </c>
      <c r="Q27" s="22">
        <f>IF(ISBLANK(N27),"",N27+O27)</f>
        <v>182</v>
      </c>
      <c r="R27" s="17"/>
      <c r="S27" s="18"/>
    </row>
    <row r="28" spans="1:19" ht="9.75" customHeight="1">
      <c r="A28" s="345" t="s">
        <v>113</v>
      </c>
      <c r="B28" s="346"/>
      <c r="C28" s="23"/>
      <c r="D28" s="24"/>
      <c r="E28" s="24"/>
      <c r="F28" s="24"/>
      <c r="G28" s="25">
        <f>IF(ISBLANK(D28),"",D28+E28)</f>
      </c>
      <c r="H28" s="17"/>
      <c r="I28" s="26"/>
      <c r="K28" s="393" t="s">
        <v>122</v>
      </c>
      <c r="L28" s="394"/>
      <c r="M28" s="23"/>
      <c r="N28" s="24"/>
      <c r="O28" s="24"/>
      <c r="P28" s="24"/>
      <c r="Q28" s="25">
        <f>IF(ISBLANK(N28),"",N28+O28)</f>
      </c>
      <c r="R28" s="17"/>
      <c r="S28" s="26"/>
    </row>
    <row r="29" spans="1:19" ht="9.75" customHeight="1" thickBot="1">
      <c r="A29" s="402"/>
      <c r="B29" s="403"/>
      <c r="C29" s="27"/>
      <c r="D29" s="28"/>
      <c r="E29" s="28"/>
      <c r="F29" s="28"/>
      <c r="G29" s="45">
        <f>IF(ISBLANK(D29),"",D29+E29)</f>
      </c>
      <c r="H29" s="17"/>
      <c r="I29" s="397">
        <f>IF(ISNUMBER(G31),IF(G31&gt;Q31,2,IF(G31=Q31,1,0)),"")</f>
        <v>2</v>
      </c>
      <c r="K29" s="395"/>
      <c r="L29" s="396"/>
      <c r="M29" s="27"/>
      <c r="N29" s="28"/>
      <c r="O29" s="28"/>
      <c r="P29" s="28"/>
      <c r="Q29" s="45">
        <f>IF(ISBLANK(N29),"",N29+O29)</f>
      </c>
      <c r="R29" s="17"/>
      <c r="S29" s="397">
        <f>IF(ISNUMBER(Q31),IF(G31&lt;Q31,2,IF(G31=Q31,1,0)),"")</f>
        <v>0</v>
      </c>
    </row>
    <row r="30" spans="1:19" ht="9.75" customHeight="1" hidden="1" thickBot="1">
      <c r="A30" s="30" t="s">
        <v>19</v>
      </c>
      <c r="B30" s="31"/>
      <c r="C30" s="32"/>
      <c r="D30" s="17"/>
      <c r="E30" s="17"/>
      <c r="F30" s="17"/>
      <c r="G30" s="17"/>
      <c r="H30" s="17"/>
      <c r="I30" s="398"/>
      <c r="K30" s="30" t="s">
        <v>19</v>
      </c>
      <c r="L30" s="31"/>
      <c r="M30" s="32"/>
      <c r="N30" s="17"/>
      <c r="O30" s="17"/>
      <c r="P30" s="17"/>
      <c r="Q30" s="17"/>
      <c r="R30" s="17"/>
      <c r="S30" s="398"/>
    </row>
    <row r="31" spans="1:19" ht="15.75" customHeight="1" thickBot="1">
      <c r="A31" s="33">
        <v>1372</v>
      </c>
      <c r="B31" s="34"/>
      <c r="C31" s="35" t="s">
        <v>17</v>
      </c>
      <c r="D31" s="36">
        <f>IF(ISNUMBER(D26),SUM(D26:D29),"")</f>
        <v>276</v>
      </c>
      <c r="E31" s="37">
        <f>IF(ISNUMBER(E26),SUM(E26:E29),"")</f>
        <v>88</v>
      </c>
      <c r="F31" s="38">
        <f>IF(ISNUMBER(F26),SUM(F26:F29),"")</f>
        <v>11</v>
      </c>
      <c r="G31" s="39">
        <f>IF(ISNUMBER(G26),SUM(G26:G29),"")</f>
        <v>364</v>
      </c>
      <c r="H31" s="40"/>
      <c r="I31" s="399"/>
      <c r="K31" s="400">
        <v>9715</v>
      </c>
      <c r="L31" s="401"/>
      <c r="M31" s="35" t="s">
        <v>17</v>
      </c>
      <c r="N31" s="36">
        <f>IF(ISNUMBER(N26),SUM(N26:N29),"")</f>
        <v>245</v>
      </c>
      <c r="O31" s="37">
        <f>IF(ISNUMBER(O26),SUM(O26:O29),"")</f>
        <v>115</v>
      </c>
      <c r="P31" s="38">
        <f>IF(ISNUMBER(P26),SUM(P26:P29),"")</f>
        <v>11</v>
      </c>
      <c r="Q31" s="39">
        <f>IF(ISNUMBER(Q26),SUM(Q26:Q29),"")</f>
        <v>360</v>
      </c>
      <c r="R31" s="40"/>
      <c r="S31" s="399"/>
    </row>
    <row r="32" spans="1:19" ht="12.75" customHeight="1" thickTop="1">
      <c r="A32" s="345" t="s">
        <v>123</v>
      </c>
      <c r="B32" s="346"/>
      <c r="C32" s="41">
        <v>1</v>
      </c>
      <c r="D32" s="42">
        <v>143</v>
      </c>
      <c r="E32" s="43">
        <v>44</v>
      </c>
      <c r="F32" s="43">
        <v>9</v>
      </c>
      <c r="G32" s="44">
        <f>IF(ISBLANK(D32),"",D32+E32)</f>
        <v>187</v>
      </c>
      <c r="H32" s="17"/>
      <c r="I32" s="18"/>
      <c r="K32" s="393" t="s">
        <v>124</v>
      </c>
      <c r="L32" s="394"/>
      <c r="M32" s="41">
        <v>2</v>
      </c>
      <c r="N32" s="42">
        <v>136</v>
      </c>
      <c r="O32" s="43">
        <v>60</v>
      </c>
      <c r="P32" s="43">
        <v>3</v>
      </c>
      <c r="Q32" s="44">
        <f>IF(ISBLANK(N32),"",N32+O32)</f>
        <v>196</v>
      </c>
      <c r="R32" s="17"/>
      <c r="S32" s="18"/>
    </row>
    <row r="33" spans="1:19" ht="12.75" customHeight="1">
      <c r="A33" s="402"/>
      <c r="B33" s="403"/>
      <c r="C33" s="19">
        <v>2</v>
      </c>
      <c r="D33" s="20">
        <v>131</v>
      </c>
      <c r="E33" s="21">
        <v>62</v>
      </c>
      <c r="F33" s="21">
        <v>4</v>
      </c>
      <c r="G33" s="22">
        <f>IF(ISBLANK(D33),"",D33+E33)</f>
        <v>193</v>
      </c>
      <c r="H33" s="17"/>
      <c r="I33" s="18"/>
      <c r="K33" s="395"/>
      <c r="L33" s="396"/>
      <c r="M33" s="19">
        <v>1</v>
      </c>
      <c r="N33" s="20">
        <v>144</v>
      </c>
      <c r="O33" s="21">
        <v>62</v>
      </c>
      <c r="P33" s="21">
        <v>5</v>
      </c>
      <c r="Q33" s="22">
        <f>IF(ISBLANK(N33),"",N33+O33)</f>
        <v>206</v>
      </c>
      <c r="R33" s="17"/>
      <c r="S33" s="18"/>
    </row>
    <row r="34" spans="1:19" ht="9.75" customHeight="1">
      <c r="A34" s="345" t="s">
        <v>125</v>
      </c>
      <c r="B34" s="346"/>
      <c r="C34" s="23"/>
      <c r="D34" s="24"/>
      <c r="E34" s="24"/>
      <c r="F34" s="24"/>
      <c r="G34" s="25">
        <f>IF(ISBLANK(D34),"",D34+E34)</f>
      </c>
      <c r="H34" s="17"/>
      <c r="I34" s="26"/>
      <c r="K34" s="393" t="s">
        <v>126</v>
      </c>
      <c r="L34" s="394"/>
      <c r="M34" s="23"/>
      <c r="N34" s="24"/>
      <c r="O34" s="24"/>
      <c r="P34" s="24"/>
      <c r="Q34" s="25">
        <f>IF(ISBLANK(N34),"",N34+O34)</f>
      </c>
      <c r="R34" s="17"/>
      <c r="S34" s="26"/>
    </row>
    <row r="35" spans="1:19" ht="9.75" customHeight="1" thickBot="1">
      <c r="A35" s="402"/>
      <c r="B35" s="403"/>
      <c r="C35" s="27"/>
      <c r="D35" s="28"/>
      <c r="E35" s="28"/>
      <c r="F35" s="28"/>
      <c r="G35" s="45">
        <f>IF(ISBLANK(D35),"",D35+E35)</f>
      </c>
      <c r="H35" s="17"/>
      <c r="I35" s="397">
        <f>IF(ISNUMBER(G37),IF(G37&gt;Q37,2,IF(G37=Q37,1,0)),"")</f>
        <v>0</v>
      </c>
      <c r="K35" s="395"/>
      <c r="L35" s="396"/>
      <c r="M35" s="27"/>
      <c r="N35" s="28"/>
      <c r="O35" s="28"/>
      <c r="P35" s="28"/>
      <c r="Q35" s="45">
        <f>IF(ISBLANK(N35),"",N35+O35)</f>
      </c>
      <c r="R35" s="17"/>
      <c r="S35" s="397">
        <f>IF(ISNUMBER(Q37),IF(G37&lt;Q37,2,IF(G37=Q37,1,0)),"")</f>
        <v>2</v>
      </c>
    </row>
    <row r="36" spans="1:19" ht="9.75" customHeight="1" hidden="1" thickBot="1">
      <c r="A36" s="30" t="s">
        <v>19</v>
      </c>
      <c r="B36" s="31"/>
      <c r="C36" s="32"/>
      <c r="D36" s="17"/>
      <c r="E36" s="17"/>
      <c r="F36" s="17"/>
      <c r="G36" s="17"/>
      <c r="H36" s="17"/>
      <c r="I36" s="398"/>
      <c r="K36" s="30" t="s">
        <v>19</v>
      </c>
      <c r="L36" s="31"/>
      <c r="M36" s="32"/>
      <c r="N36" s="17"/>
      <c r="O36" s="17"/>
      <c r="P36" s="17"/>
      <c r="Q36" s="17"/>
      <c r="R36" s="17"/>
      <c r="S36" s="398"/>
    </row>
    <row r="37" spans="1:19" ht="15.75" customHeight="1" thickBot="1">
      <c r="A37" s="400">
        <v>1348</v>
      </c>
      <c r="B37" s="401"/>
      <c r="C37" s="35" t="s">
        <v>17</v>
      </c>
      <c r="D37" s="36">
        <f>IF(ISNUMBER(D32),SUM(D32:D35),"")</f>
        <v>274</v>
      </c>
      <c r="E37" s="37">
        <f>IF(ISNUMBER(E32),SUM(E32:E35),"")</f>
        <v>106</v>
      </c>
      <c r="F37" s="38">
        <f>IF(ISNUMBER(F32),SUM(F32:F35),"")</f>
        <v>13</v>
      </c>
      <c r="G37" s="39">
        <f>IF(ISNUMBER(G32),SUM(G32:G35),"")</f>
        <v>380</v>
      </c>
      <c r="H37" s="40"/>
      <c r="I37" s="399"/>
      <c r="K37" s="400">
        <v>743</v>
      </c>
      <c r="L37" s="401"/>
      <c r="M37" s="35" t="s">
        <v>17</v>
      </c>
      <c r="N37" s="36">
        <f>IF(ISNUMBER(N32),SUM(N32:N35),"")</f>
        <v>280</v>
      </c>
      <c r="O37" s="37">
        <f>IF(ISNUMBER(O32),SUM(O32:O35),"")</f>
        <v>122</v>
      </c>
      <c r="P37" s="38">
        <f>IF(ISNUMBER(P32),SUM(P32:P35),"")</f>
        <v>8</v>
      </c>
      <c r="Q37" s="39">
        <f>IF(ISNUMBER(Q32),SUM(Q32:Q35),"")</f>
        <v>402</v>
      </c>
      <c r="R37" s="40"/>
      <c r="S37" s="399"/>
    </row>
    <row r="38" spans="1:19" ht="12.75" customHeight="1" thickTop="1">
      <c r="A38" s="393" t="str">
        <f>DGET('[5]soupisky'!$A$1:$E$484,"PRIJM",A42:A43)</f>
        <v>Hladík </v>
      </c>
      <c r="B38" s="394"/>
      <c r="C38" s="41">
        <v>1</v>
      </c>
      <c r="D38" s="42">
        <v>147</v>
      </c>
      <c r="E38" s="43">
        <v>50</v>
      </c>
      <c r="F38" s="43">
        <v>6</v>
      </c>
      <c r="G38" s="44">
        <f>IF(ISBLANK(D38),"",D38+E38)</f>
        <v>197</v>
      </c>
      <c r="H38" s="17"/>
      <c r="I38" s="18"/>
      <c r="K38" s="393" t="s">
        <v>127</v>
      </c>
      <c r="L38" s="394"/>
      <c r="M38" s="41">
        <v>2</v>
      </c>
      <c r="N38" s="42">
        <v>137</v>
      </c>
      <c r="O38" s="43">
        <v>79</v>
      </c>
      <c r="P38" s="43">
        <v>1</v>
      </c>
      <c r="Q38" s="44">
        <f>IF(ISBLANK(N38),"",N38+O38)</f>
        <v>216</v>
      </c>
      <c r="R38" s="17"/>
      <c r="S38" s="18"/>
    </row>
    <row r="39" spans="1:19" ht="12.75" customHeight="1">
      <c r="A39" s="395"/>
      <c r="B39" s="396"/>
      <c r="C39" s="19">
        <v>2</v>
      </c>
      <c r="D39" s="20">
        <v>138</v>
      </c>
      <c r="E39" s="21">
        <v>51</v>
      </c>
      <c r="F39" s="21">
        <v>2</v>
      </c>
      <c r="G39" s="22">
        <f>IF(ISBLANK(D39),"",D39+E39)</f>
        <v>189</v>
      </c>
      <c r="H39" s="17"/>
      <c r="I39" s="18"/>
      <c r="K39" s="395"/>
      <c r="L39" s="396"/>
      <c r="M39" s="19">
        <v>1</v>
      </c>
      <c r="N39" s="20">
        <v>146</v>
      </c>
      <c r="O39" s="21">
        <v>72</v>
      </c>
      <c r="P39" s="21">
        <v>5</v>
      </c>
      <c r="Q39" s="22">
        <f>IF(ISBLANK(N39),"",N39+O39)</f>
        <v>218</v>
      </c>
      <c r="R39" s="17"/>
      <c r="S39" s="18"/>
    </row>
    <row r="40" spans="1:19" ht="9.75" customHeight="1">
      <c r="A40" s="393" t="str">
        <f>DGET('[5]soupisky'!$A$1:$E$484,"JMENO",A42:A43)</f>
        <v>Josef</v>
      </c>
      <c r="B40" s="394"/>
      <c r="C40" s="23"/>
      <c r="D40" s="24"/>
      <c r="E40" s="24"/>
      <c r="F40" s="24"/>
      <c r="G40" s="25">
        <f>IF(ISBLANK(D40),"",D40+E40)</f>
      </c>
      <c r="H40" s="17"/>
      <c r="I40" s="26"/>
      <c r="K40" s="393" t="s">
        <v>128</v>
      </c>
      <c r="L40" s="394"/>
      <c r="M40" s="23"/>
      <c r="N40" s="24"/>
      <c r="O40" s="24"/>
      <c r="P40" s="24"/>
      <c r="Q40" s="25">
        <f>IF(ISBLANK(N40),"",N40+O40)</f>
      </c>
      <c r="R40" s="17"/>
      <c r="S40" s="26"/>
    </row>
    <row r="41" spans="1:19" ht="9.75" customHeight="1" thickBot="1">
      <c r="A41" s="395"/>
      <c r="B41" s="396"/>
      <c r="C41" s="27"/>
      <c r="D41" s="28"/>
      <c r="E41" s="28"/>
      <c r="F41" s="28"/>
      <c r="G41" s="45">
        <f>IF(ISBLANK(D41),"",D41+E41)</f>
      </c>
      <c r="H41" s="17"/>
      <c r="I41" s="397">
        <f>IF(ISNUMBER(G43),IF(G43&gt;Q43,2,IF(G43=Q43,1,0)),"")</f>
        <v>0</v>
      </c>
      <c r="K41" s="395"/>
      <c r="L41" s="396"/>
      <c r="M41" s="27"/>
      <c r="N41" s="28"/>
      <c r="O41" s="28"/>
      <c r="P41" s="28"/>
      <c r="Q41" s="45">
        <f>IF(ISBLANK(N41),"",N41+O41)</f>
      </c>
      <c r="R41" s="17"/>
      <c r="S41" s="397">
        <f>IF(ISNUMBER(Q43),IF(G43&lt;Q43,2,IF(G43=Q43,1,0)),"")</f>
        <v>2</v>
      </c>
    </row>
    <row r="42" spans="1:19" ht="9.75" customHeight="1" hidden="1" thickBot="1">
      <c r="A42" s="30" t="s">
        <v>19</v>
      </c>
      <c r="B42" s="31"/>
      <c r="C42" s="32"/>
      <c r="D42" s="17"/>
      <c r="E42" s="17"/>
      <c r="F42" s="17"/>
      <c r="G42" s="17"/>
      <c r="H42" s="17"/>
      <c r="I42" s="398"/>
      <c r="K42" s="30" t="s">
        <v>19</v>
      </c>
      <c r="L42" s="31"/>
      <c r="M42" s="32"/>
      <c r="N42" s="17"/>
      <c r="O42" s="17"/>
      <c r="P42" s="17"/>
      <c r="Q42" s="17"/>
      <c r="R42" s="17"/>
      <c r="S42" s="398"/>
    </row>
    <row r="43" spans="1:19" ht="15.75" customHeight="1" thickBot="1">
      <c r="A43" s="400">
        <v>13843</v>
      </c>
      <c r="B43" s="401"/>
      <c r="C43" s="35" t="s">
        <v>17</v>
      </c>
      <c r="D43" s="36">
        <f>IF(ISNUMBER(D38),SUM(D38:D41),"")</f>
        <v>285</v>
      </c>
      <c r="E43" s="37">
        <f>IF(ISNUMBER(E38),SUM(E38:E41),"")</f>
        <v>101</v>
      </c>
      <c r="F43" s="38">
        <f>IF(ISNUMBER(F38),SUM(F38:F41),"")</f>
        <v>8</v>
      </c>
      <c r="G43" s="39">
        <f>IF(ISNUMBER(G38),SUM(G38:G41),"")</f>
        <v>386</v>
      </c>
      <c r="H43" s="40"/>
      <c r="I43" s="399"/>
      <c r="K43" s="400">
        <v>14467</v>
      </c>
      <c r="L43" s="401"/>
      <c r="M43" s="35" t="s">
        <v>17</v>
      </c>
      <c r="N43" s="36">
        <f>IF(ISNUMBER(N38),SUM(N38:N41),"")</f>
        <v>283</v>
      </c>
      <c r="O43" s="37">
        <f>IF(ISNUMBER(O38),SUM(O38:O41),"")</f>
        <v>151</v>
      </c>
      <c r="P43" s="38">
        <f>IF(ISNUMBER(P38),SUM(P38:P41),"")</f>
        <v>6</v>
      </c>
      <c r="Q43" s="39">
        <f>IF(ISNUMBER(Q38),SUM(Q38:Q41),"")</f>
        <v>434</v>
      </c>
      <c r="R43" s="40"/>
      <c r="S43" s="399"/>
    </row>
    <row r="44" ht="4.5" customHeight="1" thickBot="1" thickTop="1"/>
    <row r="45" spans="1:19" ht="19.5" customHeight="1" thickBot="1">
      <c r="A45" s="46"/>
      <c r="B45" s="47"/>
      <c r="C45" s="48" t="s">
        <v>24</v>
      </c>
      <c r="D45" s="49">
        <f>IF(ISNUMBER(D13),SUM(D13,D19,D25,D31,D37,D43),"")</f>
        <v>1682</v>
      </c>
      <c r="E45" s="50">
        <f>IF(ISNUMBER(E13),SUM(E13,E19,E25,E31,E37,E43),"")</f>
        <v>638</v>
      </c>
      <c r="F45" s="51">
        <f>IF(ISNUMBER(F13),SUM(F13,F19,F25,F31,F37,F43),"")</f>
        <v>54</v>
      </c>
      <c r="G45" s="52">
        <f>IF(ISNUMBER(G13),SUM(G13,G19,G25,G31,G37,G43),"")</f>
        <v>2320</v>
      </c>
      <c r="H45" s="53"/>
      <c r="I45" s="54">
        <f>IF(ISNUMBER(G45),IF(G45&gt;Q45,4,IF(G45=Q45,2,0)),"")</f>
        <v>0</v>
      </c>
      <c r="K45" s="46"/>
      <c r="L45" s="47"/>
      <c r="M45" s="48" t="s">
        <v>24</v>
      </c>
      <c r="N45" s="49">
        <f>IF(ISNUMBER(N13),SUM(N13,N19,N25,N31,N37,N43),"")</f>
        <v>1617</v>
      </c>
      <c r="O45" s="50">
        <f>IF(ISNUMBER(O13),SUM(O13,O19,O25,O31,O37,O43),"")</f>
        <v>705</v>
      </c>
      <c r="P45" s="51">
        <f>IF(ISNUMBER(P13),SUM(P13,P19,P25,P31,P37,P43),"")</f>
        <v>61</v>
      </c>
      <c r="Q45" s="52">
        <f>IF(ISNUMBER(Q13),SUM(Q13,Q19,Q25,Q31,Q37,Q43),"")</f>
        <v>2322</v>
      </c>
      <c r="R45" s="53"/>
      <c r="S45" s="54">
        <f>IF(ISNUMBER(Q45),IF(G45&lt;Q45,4,IF(G45=Q45,2,0)),"")</f>
        <v>4</v>
      </c>
    </row>
    <row r="46" ht="4.5" customHeight="1" thickBot="1"/>
    <row r="47" spans="1:19" ht="21.75" customHeight="1" thickBot="1">
      <c r="A47" s="55"/>
      <c r="B47" s="56" t="s">
        <v>25</v>
      </c>
      <c r="C47" s="391" t="s">
        <v>129</v>
      </c>
      <c r="D47" s="391"/>
      <c r="E47" s="391"/>
      <c r="G47" s="333" t="s">
        <v>27</v>
      </c>
      <c r="H47" s="334"/>
      <c r="I47" s="57">
        <f>IF(ISNUMBER(I11),SUM(I11,I17,I23,I29,I35,I41,I45),"")</f>
        <v>8</v>
      </c>
      <c r="K47" s="55"/>
      <c r="L47" s="56" t="s">
        <v>25</v>
      </c>
      <c r="M47" s="391" t="s">
        <v>130</v>
      </c>
      <c r="N47" s="391"/>
      <c r="O47" s="391"/>
      <c r="Q47" s="333" t="s">
        <v>27</v>
      </c>
      <c r="R47" s="334"/>
      <c r="S47" s="57">
        <f>IF(ISNUMBER(S11),SUM(S11,S17,S23,S29,S35,S41,S45),"")</f>
        <v>8</v>
      </c>
    </row>
    <row r="48" spans="1:19" ht="19.5" customHeight="1">
      <c r="A48" s="55"/>
      <c r="B48" s="56" t="s">
        <v>29</v>
      </c>
      <c r="C48" s="392"/>
      <c r="D48" s="392"/>
      <c r="E48" s="392"/>
      <c r="F48" s="58"/>
      <c r="G48" s="58"/>
      <c r="H48" s="58"/>
      <c r="I48" s="58"/>
      <c r="J48" s="58"/>
      <c r="K48" s="55"/>
      <c r="L48" s="56" t="s">
        <v>29</v>
      </c>
      <c r="M48" s="392"/>
      <c r="N48" s="392"/>
      <c r="O48" s="392"/>
      <c r="P48" s="59"/>
      <c r="Q48" s="12"/>
      <c r="R48" s="12"/>
      <c r="S48" s="12"/>
    </row>
    <row r="49" spans="1:19" ht="20.25" customHeight="1">
      <c r="A49" s="56" t="s">
        <v>30</v>
      </c>
      <c r="B49" s="56" t="s">
        <v>31</v>
      </c>
      <c r="C49" s="382"/>
      <c r="D49" s="382"/>
      <c r="E49" s="382"/>
      <c r="F49" s="382"/>
      <c r="G49" s="382"/>
      <c r="H49" s="382"/>
      <c r="I49" s="56"/>
      <c r="J49" s="56"/>
      <c r="K49" s="56" t="s">
        <v>32</v>
      </c>
      <c r="L49" s="383"/>
      <c r="M49" s="383"/>
      <c r="O49" s="56" t="s">
        <v>29</v>
      </c>
      <c r="P49" s="384"/>
      <c r="Q49" s="384"/>
      <c r="R49" s="384"/>
      <c r="S49" s="384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33</v>
      </c>
    </row>
    <row r="52" spans="2:11" ht="19.5" customHeight="1">
      <c r="B52" s="3" t="s">
        <v>34</v>
      </c>
      <c r="C52" s="385" t="s">
        <v>35</v>
      </c>
      <c r="D52" s="385"/>
      <c r="I52" s="3" t="s">
        <v>36</v>
      </c>
      <c r="J52" s="386">
        <v>20</v>
      </c>
      <c r="K52" s="386"/>
    </row>
    <row r="53" spans="2:16" ht="19.5" customHeight="1">
      <c r="B53" s="3" t="s">
        <v>37</v>
      </c>
      <c r="C53" s="387" t="s">
        <v>89</v>
      </c>
      <c r="D53" s="387"/>
      <c r="I53" s="3" t="s">
        <v>39</v>
      </c>
      <c r="J53" s="388">
        <v>5</v>
      </c>
      <c r="K53" s="388"/>
      <c r="P53" s="3" t="s">
        <v>40</v>
      </c>
    </row>
    <row r="54" ht="9.75" customHeight="1"/>
    <row r="55" spans="1:19" ht="15" customHeight="1">
      <c r="A55" s="303" t="s">
        <v>41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5"/>
    </row>
    <row r="56" spans="1:19" ht="90" customHeight="1">
      <c r="A56" s="367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9"/>
    </row>
    <row r="57" spans="1:19" ht="4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5" customHeight="1">
      <c r="A58" s="379" t="s">
        <v>42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1"/>
    </row>
    <row r="59" spans="1:19" ht="6.7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7"/>
    </row>
    <row r="60" spans="1:19" ht="18" customHeight="1">
      <c r="A60" s="68" t="s">
        <v>5</v>
      </c>
      <c r="B60" s="66"/>
      <c r="C60" s="66"/>
      <c r="D60" s="66"/>
      <c r="E60" s="66"/>
      <c r="F60" s="66"/>
      <c r="G60" s="66"/>
      <c r="H60" s="66"/>
      <c r="I60" s="66"/>
      <c r="J60" s="66"/>
      <c r="K60" s="69" t="s">
        <v>7</v>
      </c>
      <c r="L60" s="66"/>
      <c r="M60" s="66"/>
      <c r="N60" s="66"/>
      <c r="O60" s="66"/>
      <c r="P60" s="66"/>
      <c r="Q60" s="66"/>
      <c r="R60" s="66"/>
      <c r="S60" s="67"/>
    </row>
    <row r="61" spans="1:19" ht="18" customHeight="1">
      <c r="A61" s="70"/>
      <c r="B61" s="71" t="s">
        <v>43</v>
      </c>
      <c r="C61" s="72"/>
      <c r="D61" s="73"/>
      <c r="E61" s="71" t="s">
        <v>44</v>
      </c>
      <c r="F61" s="72"/>
      <c r="G61" s="72"/>
      <c r="H61" s="72"/>
      <c r="I61" s="73"/>
      <c r="J61" s="66"/>
      <c r="K61" s="74"/>
      <c r="L61" s="71" t="s">
        <v>43</v>
      </c>
      <c r="M61" s="72"/>
      <c r="N61" s="73"/>
      <c r="O61" s="71" t="s">
        <v>44</v>
      </c>
      <c r="P61" s="72"/>
      <c r="Q61" s="72"/>
      <c r="R61" s="72"/>
      <c r="S61" s="75"/>
    </row>
    <row r="62" spans="1:19" ht="18" customHeight="1">
      <c r="A62" s="76" t="s">
        <v>45</v>
      </c>
      <c r="B62" s="77" t="s">
        <v>46</v>
      </c>
      <c r="C62" s="78"/>
      <c r="D62" s="79" t="s">
        <v>47</v>
      </c>
      <c r="E62" s="77" t="s">
        <v>46</v>
      </c>
      <c r="F62" s="80"/>
      <c r="G62" s="80"/>
      <c r="H62" s="81"/>
      <c r="I62" s="79" t="s">
        <v>47</v>
      </c>
      <c r="J62" s="66"/>
      <c r="K62" s="82" t="s">
        <v>45</v>
      </c>
      <c r="L62" s="77" t="s">
        <v>46</v>
      </c>
      <c r="M62" s="78"/>
      <c r="N62" s="79" t="s">
        <v>47</v>
      </c>
      <c r="O62" s="77" t="s">
        <v>46</v>
      </c>
      <c r="P62" s="80"/>
      <c r="Q62" s="80"/>
      <c r="R62" s="81"/>
      <c r="S62" s="83" t="s">
        <v>47</v>
      </c>
    </row>
    <row r="63" spans="1:19" ht="18" customHeight="1">
      <c r="A63" s="84"/>
      <c r="B63" s="370"/>
      <c r="C63" s="371"/>
      <c r="D63" s="85"/>
      <c r="E63" s="370"/>
      <c r="F63" s="372"/>
      <c r="G63" s="372"/>
      <c r="H63" s="371"/>
      <c r="I63" s="85"/>
      <c r="J63" s="86"/>
      <c r="K63" s="87"/>
      <c r="L63" s="370"/>
      <c r="M63" s="371"/>
      <c r="N63" s="85"/>
      <c r="O63" s="370"/>
      <c r="P63" s="372"/>
      <c r="Q63" s="372"/>
      <c r="R63" s="371"/>
      <c r="S63" s="88"/>
    </row>
    <row r="64" spans="1:19" ht="18" customHeight="1">
      <c r="A64" s="84"/>
      <c r="B64" s="370"/>
      <c r="C64" s="371"/>
      <c r="D64" s="85"/>
      <c r="E64" s="370"/>
      <c r="F64" s="372"/>
      <c r="G64" s="372"/>
      <c r="H64" s="371"/>
      <c r="I64" s="85"/>
      <c r="J64" s="86"/>
      <c r="K64" s="87"/>
      <c r="L64" s="370"/>
      <c r="M64" s="371"/>
      <c r="N64" s="85"/>
      <c r="O64" s="370"/>
      <c r="P64" s="372"/>
      <c r="Q64" s="372"/>
      <c r="R64" s="371"/>
      <c r="S64" s="88"/>
    </row>
    <row r="65" spans="1:19" ht="11.25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19" ht="3.75" customHeight="1">
      <c r="A66" s="69"/>
      <c r="B66" s="66"/>
      <c r="C66" s="66"/>
      <c r="D66" s="66"/>
      <c r="E66" s="66"/>
      <c r="F66" s="66"/>
      <c r="G66" s="66"/>
      <c r="H66" s="66"/>
      <c r="I66" s="66"/>
      <c r="J66" s="66"/>
      <c r="K66" s="69"/>
      <c r="L66" s="66"/>
      <c r="M66" s="66"/>
      <c r="N66" s="66"/>
      <c r="O66" s="66"/>
      <c r="P66" s="66"/>
      <c r="Q66" s="66"/>
      <c r="R66" s="66"/>
      <c r="S66" s="66"/>
    </row>
    <row r="67" spans="1:19" ht="19.5" customHeight="1">
      <c r="A67" s="373" t="s">
        <v>48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5"/>
    </row>
    <row r="68" spans="1:19" ht="90" customHeight="1">
      <c r="A68" s="376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8"/>
    </row>
    <row r="69" spans="1:19" ht="4.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5" customHeight="1">
      <c r="A70" s="364" t="s">
        <v>49</v>
      </c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6"/>
    </row>
    <row r="71" spans="1:19" ht="90" customHeight="1">
      <c r="A71" s="367" t="s">
        <v>131</v>
      </c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9"/>
    </row>
    <row r="72" spans="1:8" ht="30" customHeight="1">
      <c r="A72" s="309" t="s">
        <v>50</v>
      </c>
      <c r="B72" s="309"/>
      <c r="C72" s="310"/>
      <c r="D72" s="310"/>
      <c r="E72" s="310"/>
      <c r="F72" s="310"/>
      <c r="G72" s="310"/>
      <c r="H72" s="310"/>
    </row>
    <row r="73" spans="11:16" ht="12.75">
      <c r="K73" s="92" t="s">
        <v>51</v>
      </c>
      <c r="L73" s="93" t="s">
        <v>6</v>
      </c>
      <c r="M73" s="94"/>
      <c r="N73" s="94"/>
      <c r="O73" s="93" t="s">
        <v>52</v>
      </c>
      <c r="P73" s="95"/>
    </row>
    <row r="74" spans="11:16" ht="12.75">
      <c r="K74" s="92" t="s">
        <v>53</v>
      </c>
      <c r="L74" s="93" t="s">
        <v>54</v>
      </c>
      <c r="M74" s="94"/>
      <c r="N74" s="94"/>
      <c r="O74" s="93" t="s">
        <v>55</v>
      </c>
      <c r="P74" s="95"/>
    </row>
    <row r="75" spans="11:16" ht="12.75">
      <c r="K75" s="92" t="s">
        <v>35</v>
      </c>
      <c r="L75" s="93" t="s">
        <v>8</v>
      </c>
      <c r="M75" s="94"/>
      <c r="N75" s="94"/>
      <c r="O75" s="93" t="s">
        <v>56</v>
      </c>
      <c r="P75" s="95"/>
    </row>
    <row r="76" spans="11:16" ht="12.75">
      <c r="K76" s="92" t="s">
        <v>57</v>
      </c>
      <c r="L76" s="93" t="s">
        <v>58</v>
      </c>
      <c r="M76" s="94"/>
      <c r="N76" s="94"/>
      <c r="O76" s="93" t="s">
        <v>59</v>
      </c>
      <c r="P76" s="95"/>
    </row>
    <row r="77" spans="11:16" ht="12.75">
      <c r="K77" s="92" t="s">
        <v>60</v>
      </c>
      <c r="L77" s="93" t="s">
        <v>61</v>
      </c>
      <c r="M77" s="94"/>
      <c r="N77" s="94"/>
      <c r="O77" s="93" t="s">
        <v>62</v>
      </c>
      <c r="P77" s="95"/>
    </row>
    <row r="78" spans="11:16" ht="12.75">
      <c r="K78" s="92" t="s">
        <v>63</v>
      </c>
      <c r="L78" s="93" t="s">
        <v>64</v>
      </c>
      <c r="M78" s="94"/>
      <c r="N78" s="94"/>
      <c r="O78" s="93" t="s">
        <v>65</v>
      </c>
      <c r="P78" s="95"/>
    </row>
    <row r="79" spans="11:16" ht="12.75">
      <c r="K79" s="92" t="s">
        <v>66</v>
      </c>
      <c r="L79" s="93" t="s">
        <v>67</v>
      </c>
      <c r="M79" s="94"/>
      <c r="N79" s="94"/>
      <c r="O79" s="93" t="s">
        <v>68</v>
      </c>
      <c r="P79" s="95"/>
    </row>
    <row r="80" spans="11:16" ht="12.75">
      <c r="K80" s="92" t="s">
        <v>69</v>
      </c>
      <c r="L80" s="93" t="s">
        <v>70</v>
      </c>
      <c r="M80" s="94"/>
      <c r="N80" s="94"/>
      <c r="O80" s="93" t="s">
        <v>71</v>
      </c>
      <c r="P80" s="95"/>
    </row>
    <row r="81" spans="11:16" ht="12.75">
      <c r="K81" s="92" t="s">
        <v>72</v>
      </c>
      <c r="L81" s="93" t="s">
        <v>73</v>
      </c>
      <c r="M81" s="94"/>
      <c r="N81" s="94"/>
      <c r="O81" s="93" t="s">
        <v>74</v>
      </c>
      <c r="P81" s="95"/>
    </row>
    <row r="82" spans="11:16" ht="12.75">
      <c r="K82" s="92" t="s">
        <v>75</v>
      </c>
      <c r="L82" s="93" t="s">
        <v>76</v>
      </c>
      <c r="M82" s="94"/>
      <c r="N82" s="94"/>
      <c r="O82" s="93" t="s">
        <v>77</v>
      </c>
      <c r="P82" s="95"/>
    </row>
    <row r="83" spans="11:16" ht="12.75">
      <c r="K83" s="92" t="s">
        <v>78</v>
      </c>
      <c r="L83" s="93" t="s">
        <v>79</v>
      </c>
      <c r="M83" s="94"/>
      <c r="N83" s="94"/>
      <c r="O83" s="93" t="s">
        <v>3</v>
      </c>
      <c r="P83" s="95"/>
    </row>
    <row r="84" spans="11:16" ht="12.75">
      <c r="K84" s="92" t="s">
        <v>80</v>
      </c>
      <c r="L84" s="93" t="s">
        <v>81</v>
      </c>
      <c r="M84" s="94"/>
      <c r="N84" s="94"/>
      <c r="O84" s="93" t="s">
        <v>82</v>
      </c>
      <c r="P84" s="95"/>
    </row>
    <row r="85" spans="11:16" ht="12.75">
      <c r="K85" s="92" t="s">
        <v>83</v>
      </c>
      <c r="L85" s="93" t="s">
        <v>84</v>
      </c>
      <c r="M85" s="94"/>
      <c r="N85" s="94"/>
      <c r="O85" s="93" t="s">
        <v>85</v>
      </c>
      <c r="P85" s="95"/>
    </row>
    <row r="86" spans="11:16" ht="12.75">
      <c r="K86" s="92" t="s">
        <v>86</v>
      </c>
      <c r="L86" s="93" t="s">
        <v>87</v>
      </c>
      <c r="M86" s="94"/>
      <c r="N86" s="94"/>
      <c r="O86" s="93" t="s">
        <v>88</v>
      </c>
      <c r="P86" s="95"/>
    </row>
    <row r="87" spans="11:16" ht="12.75">
      <c r="K87" s="92" t="s">
        <v>89</v>
      </c>
      <c r="L87" s="93"/>
      <c r="M87" s="94"/>
      <c r="N87" s="94"/>
      <c r="O87" s="93" t="s">
        <v>90</v>
      </c>
      <c r="P87" s="95"/>
    </row>
    <row r="88" spans="11:16" ht="12.75">
      <c r="K88" s="92" t="s">
        <v>91</v>
      </c>
      <c r="L88" s="93"/>
      <c r="M88" s="94"/>
      <c r="N88" s="94"/>
      <c r="O88" s="93" t="s">
        <v>92</v>
      </c>
      <c r="P88" s="95"/>
    </row>
    <row r="89" spans="11:16" ht="12.75">
      <c r="K89" s="92" t="s">
        <v>38</v>
      </c>
      <c r="L89" s="64"/>
      <c r="M89" s="64"/>
      <c r="N89" s="64"/>
      <c r="O89" s="93" t="s">
        <v>93</v>
      </c>
      <c r="P89" s="95"/>
    </row>
    <row r="90" spans="11:16" ht="12.75">
      <c r="K90" s="92" t="s">
        <v>94</v>
      </c>
      <c r="L90" s="64"/>
      <c r="M90" s="64"/>
      <c r="N90" s="64"/>
      <c r="O90" s="93" t="s">
        <v>95</v>
      </c>
      <c r="P90" s="95"/>
    </row>
    <row r="91" spans="11:16" ht="12.75">
      <c r="K91" s="92" t="s">
        <v>96</v>
      </c>
      <c r="L91" s="64"/>
      <c r="M91" s="64"/>
      <c r="N91" s="64"/>
      <c r="O91" s="93" t="s">
        <v>97</v>
      </c>
      <c r="P91" s="95"/>
    </row>
    <row r="92" spans="11:16" ht="12.75">
      <c r="K92" s="92" t="s">
        <v>98</v>
      </c>
      <c r="L92" s="64"/>
      <c r="M92" s="64"/>
      <c r="N92" s="64"/>
      <c r="O92" s="93" t="s">
        <v>99</v>
      </c>
      <c r="P92" s="95"/>
    </row>
    <row r="93" spans="11:16" ht="12.75">
      <c r="K93" s="92" t="s">
        <v>100</v>
      </c>
      <c r="L93" s="64"/>
      <c r="M93" s="64"/>
      <c r="N93" s="64"/>
      <c r="O93" s="93" t="s">
        <v>101</v>
      </c>
      <c r="P93" s="95"/>
    </row>
    <row r="94" spans="11:16" ht="12.75">
      <c r="K94" s="92" t="s">
        <v>102</v>
      </c>
      <c r="L94" s="64"/>
      <c r="M94" s="64"/>
      <c r="N94" s="64"/>
      <c r="O94" s="64"/>
      <c r="P94" s="64"/>
    </row>
    <row r="95" spans="11:16" ht="12.75">
      <c r="K95" s="92" t="s">
        <v>103</v>
      </c>
      <c r="L95" s="64"/>
      <c r="M95" s="64"/>
      <c r="N95" s="64"/>
      <c r="O95" s="64"/>
      <c r="P95" s="64"/>
    </row>
    <row r="96" spans="11:16" ht="12.75">
      <c r="K96" s="92" t="s">
        <v>104</v>
      </c>
      <c r="L96" s="64"/>
      <c r="M96" s="64"/>
      <c r="N96" s="64"/>
      <c r="O96" s="64"/>
      <c r="P96" s="64"/>
    </row>
    <row r="97" spans="11:16" ht="12.75">
      <c r="K97" s="92" t="s">
        <v>105</v>
      </c>
      <c r="L97" s="64"/>
      <c r="M97" s="64"/>
      <c r="N97" s="64"/>
      <c r="O97" s="64"/>
      <c r="P97" s="64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2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K14:L15"/>
    <mergeCell ref="A16:B17"/>
    <mergeCell ref="K16:L17"/>
    <mergeCell ref="I17:I19"/>
    <mergeCell ref="S17:S19"/>
    <mergeCell ref="A19:B19"/>
    <mergeCell ref="K19:L19"/>
    <mergeCell ref="A20:B21"/>
    <mergeCell ref="K20:L21"/>
    <mergeCell ref="A22:B23"/>
    <mergeCell ref="K22:L23"/>
    <mergeCell ref="I23:I25"/>
    <mergeCell ref="S23:S25"/>
    <mergeCell ref="A25:B25"/>
    <mergeCell ref="K25:L25"/>
    <mergeCell ref="A26:B27"/>
    <mergeCell ref="K26:L27"/>
    <mergeCell ref="A28:B29"/>
    <mergeCell ref="K28:L29"/>
    <mergeCell ref="I29:I31"/>
    <mergeCell ref="S29:S31"/>
    <mergeCell ref="K31:L31"/>
    <mergeCell ref="A32:B33"/>
    <mergeCell ref="K32:L33"/>
    <mergeCell ref="A34:B35"/>
    <mergeCell ref="K34:L35"/>
    <mergeCell ref="I35:I37"/>
    <mergeCell ref="S35:S37"/>
    <mergeCell ref="A37:B37"/>
    <mergeCell ref="K37:L37"/>
    <mergeCell ref="A38:B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A55:S55"/>
    <mergeCell ref="A56:S56"/>
    <mergeCell ref="A58:S58"/>
    <mergeCell ref="B63:C63"/>
    <mergeCell ref="E63:H63"/>
    <mergeCell ref="L63:M63"/>
    <mergeCell ref="O63:R63"/>
    <mergeCell ref="A70:S70"/>
    <mergeCell ref="A71:S71"/>
    <mergeCell ref="A72:B72"/>
    <mergeCell ref="C72:H72"/>
    <mergeCell ref="B64:C64"/>
    <mergeCell ref="E64:H64"/>
    <mergeCell ref="L64:M64"/>
    <mergeCell ref="O64:R64"/>
    <mergeCell ref="A67:S67"/>
    <mergeCell ref="A68:S68"/>
  </mergeCells>
  <conditionalFormatting sqref="A8:B9">
    <cfRule type="containsErrors" priority="24" dxfId="144" stopIfTrue="1">
      <formula>ISERROR(A8)</formula>
    </cfRule>
  </conditionalFormatting>
  <conditionalFormatting sqref="A10:B11">
    <cfRule type="containsErrors" priority="23" dxfId="144" stopIfTrue="1">
      <formula>ISERROR(A10)</formula>
    </cfRule>
  </conditionalFormatting>
  <conditionalFormatting sqref="A14:B15">
    <cfRule type="containsErrors" priority="22" dxfId="144" stopIfTrue="1">
      <formula>ISERROR(A14)</formula>
    </cfRule>
  </conditionalFormatting>
  <conditionalFormatting sqref="A16:B17">
    <cfRule type="containsErrors" priority="21" dxfId="144" stopIfTrue="1">
      <formula>ISERROR(A16)</formula>
    </cfRule>
  </conditionalFormatting>
  <conditionalFormatting sqref="A20:B21">
    <cfRule type="containsErrors" priority="20" dxfId="144" stopIfTrue="1">
      <formula>ISERROR(A20)</formula>
    </cfRule>
  </conditionalFormatting>
  <conditionalFormatting sqref="A22:B23">
    <cfRule type="containsErrors" priority="19" dxfId="144" stopIfTrue="1">
      <formula>ISERROR(A22)</formula>
    </cfRule>
  </conditionalFormatting>
  <conditionalFormatting sqref="A26:B27">
    <cfRule type="containsErrors" priority="18" dxfId="144" stopIfTrue="1">
      <formula>ISERROR(A26)</formula>
    </cfRule>
  </conditionalFormatting>
  <conditionalFormatting sqref="A28:B29">
    <cfRule type="containsErrors" priority="17" dxfId="144" stopIfTrue="1">
      <formula>ISERROR(A28)</formula>
    </cfRule>
  </conditionalFormatting>
  <conditionalFormatting sqref="A32:B33">
    <cfRule type="containsErrors" priority="16" dxfId="144" stopIfTrue="1">
      <formula>ISERROR(A32)</formula>
    </cfRule>
  </conditionalFormatting>
  <conditionalFormatting sqref="A34:B35">
    <cfRule type="containsErrors" priority="15" dxfId="144" stopIfTrue="1">
      <formula>ISERROR(A34)</formula>
    </cfRule>
  </conditionalFormatting>
  <conditionalFormatting sqref="A38:B39">
    <cfRule type="containsErrors" priority="14" dxfId="144" stopIfTrue="1">
      <formula>ISERROR(A38)</formula>
    </cfRule>
  </conditionalFormatting>
  <conditionalFormatting sqref="A40:B41">
    <cfRule type="containsErrors" priority="13" dxfId="144" stopIfTrue="1">
      <formula>ISERROR(A40)</formula>
    </cfRule>
  </conditionalFormatting>
  <conditionalFormatting sqref="K8:L9">
    <cfRule type="containsErrors" priority="12" dxfId="144" stopIfTrue="1">
      <formula>ISERROR(K8)</formula>
    </cfRule>
  </conditionalFormatting>
  <conditionalFormatting sqref="K10:L11">
    <cfRule type="containsErrors" priority="11" dxfId="144" stopIfTrue="1">
      <formula>ISERROR(K10)</formula>
    </cfRule>
  </conditionalFormatting>
  <conditionalFormatting sqref="K14:L15">
    <cfRule type="containsErrors" priority="10" dxfId="144" stopIfTrue="1">
      <formula>ISERROR(K14)</formula>
    </cfRule>
  </conditionalFormatting>
  <conditionalFormatting sqref="K16:L17">
    <cfRule type="containsErrors" priority="9" dxfId="144" stopIfTrue="1">
      <formula>ISERROR(K16)</formula>
    </cfRule>
  </conditionalFormatting>
  <conditionalFormatting sqref="K20:L21">
    <cfRule type="containsErrors" priority="8" dxfId="144" stopIfTrue="1">
      <formula>ISERROR(K20)</formula>
    </cfRule>
  </conditionalFormatting>
  <conditionalFormatting sqref="K22:L23">
    <cfRule type="containsErrors" priority="7" dxfId="144" stopIfTrue="1">
      <formula>ISERROR(K22)</formula>
    </cfRule>
  </conditionalFormatting>
  <conditionalFormatting sqref="K26:L27">
    <cfRule type="containsErrors" priority="6" dxfId="144" stopIfTrue="1">
      <formula>ISERROR(K26)</formula>
    </cfRule>
  </conditionalFormatting>
  <conditionalFormatting sqref="K28:L29">
    <cfRule type="containsErrors" priority="5" dxfId="144" stopIfTrue="1">
      <formula>ISERROR(K28)</formula>
    </cfRule>
  </conditionalFormatting>
  <conditionalFormatting sqref="K32:L33">
    <cfRule type="containsErrors" priority="4" dxfId="144" stopIfTrue="1">
      <formula>ISERROR(K32)</formula>
    </cfRule>
  </conditionalFormatting>
  <conditionalFormatting sqref="K34:L35">
    <cfRule type="containsErrors" priority="3" dxfId="144" stopIfTrue="1">
      <formula>ISERROR(K34)</formula>
    </cfRule>
  </conditionalFormatting>
  <conditionalFormatting sqref="K38:L39">
    <cfRule type="containsErrors" priority="2" dxfId="144" stopIfTrue="1">
      <formula>ISERROR(K38)</formula>
    </cfRule>
  </conditionalFormatting>
  <conditionalFormatting sqref="K40:L41">
    <cfRule type="containsErrors" priority="1" dxfId="144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 L3:S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296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485" t="s">
        <v>0</v>
      </c>
      <c r="C1" s="485"/>
      <c r="D1" s="487" t="s">
        <v>1</v>
      </c>
      <c r="E1" s="487"/>
      <c r="F1" s="487"/>
      <c r="G1" s="487"/>
      <c r="H1" s="487"/>
      <c r="I1" s="487"/>
      <c r="K1" s="224" t="s">
        <v>2</v>
      </c>
      <c r="L1" s="488" t="s">
        <v>101</v>
      </c>
      <c r="M1" s="488"/>
      <c r="N1" s="488"/>
      <c r="O1" s="489" t="s">
        <v>4</v>
      </c>
      <c r="P1" s="489"/>
      <c r="Q1" s="490" t="s">
        <v>191</v>
      </c>
      <c r="R1" s="490"/>
      <c r="S1" s="490"/>
    </row>
    <row r="2" spans="2:3" ht="9.75" customHeight="1" thickBot="1">
      <c r="B2" s="486"/>
      <c r="C2" s="486"/>
    </row>
    <row r="3" spans="1:19" ht="20.25" customHeight="1" thickBot="1">
      <c r="A3" s="226" t="s">
        <v>5</v>
      </c>
      <c r="B3" s="491" t="s">
        <v>192</v>
      </c>
      <c r="C3" s="492"/>
      <c r="D3" s="492"/>
      <c r="E3" s="492"/>
      <c r="F3" s="492"/>
      <c r="G3" s="492"/>
      <c r="H3" s="492"/>
      <c r="I3" s="493"/>
      <c r="K3" s="226" t="s">
        <v>7</v>
      </c>
      <c r="L3" s="491" t="s">
        <v>193</v>
      </c>
      <c r="M3" s="492"/>
      <c r="N3" s="492"/>
      <c r="O3" s="492"/>
      <c r="P3" s="492"/>
      <c r="Q3" s="492"/>
      <c r="R3" s="492"/>
      <c r="S3" s="493"/>
    </row>
    <row r="4" ht="5.25" customHeight="1"/>
    <row r="5" spans="1:19" ht="12.75" customHeight="1">
      <c r="A5" s="440" t="s">
        <v>9</v>
      </c>
      <c r="B5" s="449"/>
      <c r="C5" s="478" t="s">
        <v>10</v>
      </c>
      <c r="D5" s="480" t="s">
        <v>11</v>
      </c>
      <c r="E5" s="481"/>
      <c r="F5" s="481"/>
      <c r="G5" s="482"/>
      <c r="H5" s="227"/>
      <c r="I5" s="228" t="s">
        <v>12</v>
      </c>
      <c r="K5" s="440" t="s">
        <v>9</v>
      </c>
      <c r="L5" s="449"/>
      <c r="M5" s="478" t="s">
        <v>10</v>
      </c>
      <c r="N5" s="480" t="s">
        <v>11</v>
      </c>
      <c r="O5" s="481"/>
      <c r="P5" s="481"/>
      <c r="Q5" s="482"/>
      <c r="R5" s="227"/>
      <c r="S5" s="228" t="s">
        <v>12</v>
      </c>
    </row>
    <row r="6" spans="1:19" ht="12.75" customHeight="1">
      <c r="A6" s="483" t="s">
        <v>13</v>
      </c>
      <c r="B6" s="484"/>
      <c r="C6" s="479"/>
      <c r="D6" s="229" t="s">
        <v>14</v>
      </c>
      <c r="E6" s="230" t="s">
        <v>15</v>
      </c>
      <c r="F6" s="230" t="s">
        <v>16</v>
      </c>
      <c r="G6" s="231" t="s">
        <v>17</v>
      </c>
      <c r="H6" s="232"/>
      <c r="I6" s="233" t="s">
        <v>18</v>
      </c>
      <c r="K6" s="483" t="s">
        <v>13</v>
      </c>
      <c r="L6" s="484"/>
      <c r="M6" s="479"/>
      <c r="N6" s="229" t="s">
        <v>14</v>
      </c>
      <c r="O6" s="230" t="s">
        <v>15</v>
      </c>
      <c r="P6" s="230" t="s">
        <v>16</v>
      </c>
      <c r="Q6" s="231" t="s">
        <v>17</v>
      </c>
      <c r="R6" s="232"/>
      <c r="S6" s="233" t="s">
        <v>18</v>
      </c>
    </row>
    <row r="7" spans="1:12" ht="5.25" customHeight="1">
      <c r="A7" s="234"/>
      <c r="B7" s="234"/>
      <c r="K7" s="234"/>
      <c r="L7" s="234"/>
    </row>
    <row r="8" spans="1:19" ht="12.75" customHeight="1">
      <c r="A8" s="476" t="s">
        <v>194</v>
      </c>
      <c r="B8" s="477"/>
      <c r="C8" s="235">
        <v>1</v>
      </c>
      <c r="D8" s="236">
        <v>140</v>
      </c>
      <c r="E8" s="237">
        <v>70</v>
      </c>
      <c r="F8" s="237">
        <v>2</v>
      </c>
      <c r="G8" s="238">
        <f>IF(ISBLANK(D8),"",D8+E8)</f>
        <v>210</v>
      </c>
      <c r="H8" s="239"/>
      <c r="I8" s="240"/>
      <c r="K8" s="476" t="s">
        <v>195</v>
      </c>
      <c r="L8" s="477"/>
      <c r="M8" s="235">
        <v>1</v>
      </c>
      <c r="N8" s="236">
        <v>133</v>
      </c>
      <c r="O8" s="237">
        <v>61</v>
      </c>
      <c r="P8" s="237">
        <v>2</v>
      </c>
      <c r="Q8" s="238">
        <f>IF(ISBLANK(N8),"",N8+O8)</f>
        <v>194</v>
      </c>
      <c r="R8" s="239"/>
      <c r="S8" s="240"/>
    </row>
    <row r="9" spans="1:19" ht="12.75" customHeight="1">
      <c r="A9" s="468"/>
      <c r="B9" s="469"/>
      <c r="C9" s="241">
        <v>2</v>
      </c>
      <c r="D9" s="242">
        <v>128</v>
      </c>
      <c r="E9" s="243">
        <v>54</v>
      </c>
      <c r="F9" s="243">
        <v>6</v>
      </c>
      <c r="G9" s="244">
        <f>IF(ISBLANK(D9),"",D9+E9)</f>
        <v>182</v>
      </c>
      <c r="H9" s="239"/>
      <c r="I9" s="240"/>
      <c r="K9" s="468"/>
      <c r="L9" s="469"/>
      <c r="M9" s="241">
        <v>2</v>
      </c>
      <c r="N9" s="242">
        <v>136</v>
      </c>
      <c r="O9" s="243">
        <v>69</v>
      </c>
      <c r="P9" s="243">
        <v>1</v>
      </c>
      <c r="Q9" s="244">
        <f>IF(ISBLANK(N9),"",N9+O9)</f>
        <v>205</v>
      </c>
      <c r="R9" s="239"/>
      <c r="S9" s="240"/>
    </row>
    <row r="10" spans="1:19" ht="9.75" customHeight="1">
      <c r="A10" s="470" t="s">
        <v>196</v>
      </c>
      <c r="B10" s="471"/>
      <c r="C10" s="245"/>
      <c r="D10" s="246"/>
      <c r="E10" s="246"/>
      <c r="F10" s="246"/>
      <c r="G10" s="247">
        <f>IF(ISBLANK(D10),"",D10+E10)</f>
      </c>
      <c r="H10" s="239"/>
      <c r="I10" s="248"/>
      <c r="K10" s="470" t="s">
        <v>156</v>
      </c>
      <c r="L10" s="471"/>
      <c r="M10" s="245"/>
      <c r="N10" s="246"/>
      <c r="O10" s="246"/>
      <c r="P10" s="246"/>
      <c r="Q10" s="247">
        <f>IF(ISBLANK(N10),"",N10+O10)</f>
      </c>
      <c r="R10" s="239"/>
      <c r="S10" s="248"/>
    </row>
    <row r="11" spans="1:19" ht="9.75" customHeight="1" thickBot="1">
      <c r="A11" s="470"/>
      <c r="B11" s="471"/>
      <c r="C11" s="249"/>
      <c r="D11" s="250"/>
      <c r="E11" s="250"/>
      <c r="F11" s="250"/>
      <c r="G11" s="251">
        <f>IF(ISBLANK(D11),"",D11+E11)</f>
      </c>
      <c r="H11" s="239"/>
      <c r="I11" s="472">
        <f>IF(ISNUMBER(G12),IF(G12&gt;Q12,2,IF(G12=Q12,1,0)),"")</f>
        <v>0</v>
      </c>
      <c r="K11" s="470"/>
      <c r="L11" s="471"/>
      <c r="M11" s="249"/>
      <c r="N11" s="250"/>
      <c r="O11" s="250"/>
      <c r="P11" s="250"/>
      <c r="Q11" s="251">
        <f>IF(ISBLANK(N11),"",N11+O11)</f>
      </c>
      <c r="R11" s="239"/>
      <c r="S11" s="472">
        <f>IF(ISNUMBER(Q12),IF(G12&lt;Q12,2,IF(G12=Q12,1,0)),"")</f>
        <v>2</v>
      </c>
    </row>
    <row r="12" spans="1:19" ht="15.75" customHeight="1" thickBot="1">
      <c r="A12" s="474">
        <v>1163</v>
      </c>
      <c r="B12" s="475"/>
      <c r="C12" s="252" t="s">
        <v>17</v>
      </c>
      <c r="D12" s="253">
        <f>IF(ISNUMBER(D8),SUM(D8:D11),"")</f>
        <v>268</v>
      </c>
      <c r="E12" s="254">
        <f>IF(ISNUMBER(E8),SUM(E8:E11),"")</f>
        <v>124</v>
      </c>
      <c r="F12" s="255">
        <f>IF(ISNUMBER(F8),SUM(F8:F11),"")</f>
        <v>8</v>
      </c>
      <c r="G12" s="256">
        <f>IF(ISNUMBER(G8),SUM(G8:G11),"")</f>
        <v>392</v>
      </c>
      <c r="H12" s="257"/>
      <c r="I12" s="473"/>
      <c r="K12" s="474">
        <v>12108</v>
      </c>
      <c r="L12" s="475"/>
      <c r="M12" s="252" t="s">
        <v>17</v>
      </c>
      <c r="N12" s="253">
        <f>IF(ISNUMBER(N8),SUM(N8:N11),"")</f>
        <v>269</v>
      </c>
      <c r="O12" s="254">
        <f>IF(ISNUMBER(O8),SUM(O8:O11),"")</f>
        <v>130</v>
      </c>
      <c r="P12" s="255">
        <f>IF(ISNUMBER(P8),SUM(P8:P11),"")</f>
        <v>3</v>
      </c>
      <c r="Q12" s="256">
        <f>IF(ISNUMBER(Q8),SUM(Q8:Q11),"")</f>
        <v>399</v>
      </c>
      <c r="R12" s="257"/>
      <c r="S12" s="473"/>
    </row>
    <row r="13" spans="1:19" ht="12.75" customHeight="1" thickTop="1">
      <c r="A13" s="466" t="s">
        <v>197</v>
      </c>
      <c r="B13" s="467"/>
      <c r="C13" s="258">
        <v>1</v>
      </c>
      <c r="D13" s="259">
        <v>146</v>
      </c>
      <c r="E13" s="260">
        <v>72</v>
      </c>
      <c r="F13" s="260">
        <v>2</v>
      </c>
      <c r="G13" s="261">
        <f>IF(ISBLANK(D13),"",D13+E13)</f>
        <v>218</v>
      </c>
      <c r="H13" s="239"/>
      <c r="I13" s="240"/>
      <c r="K13" s="466" t="s">
        <v>198</v>
      </c>
      <c r="L13" s="467"/>
      <c r="M13" s="258">
        <v>1</v>
      </c>
      <c r="N13" s="259">
        <v>141</v>
      </c>
      <c r="O13" s="260">
        <v>54</v>
      </c>
      <c r="P13" s="260">
        <v>5</v>
      </c>
      <c r="Q13" s="261">
        <f>IF(ISBLANK(N13),"",N13+O13)</f>
        <v>195</v>
      </c>
      <c r="R13" s="239"/>
      <c r="S13" s="240"/>
    </row>
    <row r="14" spans="1:19" ht="12.75" customHeight="1">
      <c r="A14" s="468"/>
      <c r="B14" s="469"/>
      <c r="C14" s="241">
        <v>2</v>
      </c>
      <c r="D14" s="242">
        <v>142</v>
      </c>
      <c r="E14" s="243">
        <v>71</v>
      </c>
      <c r="F14" s="243">
        <v>3</v>
      </c>
      <c r="G14" s="244">
        <f>IF(ISBLANK(D14),"",D14+E14)</f>
        <v>213</v>
      </c>
      <c r="H14" s="239"/>
      <c r="I14" s="240"/>
      <c r="K14" s="468"/>
      <c r="L14" s="469"/>
      <c r="M14" s="241">
        <v>2</v>
      </c>
      <c r="N14" s="242">
        <v>160</v>
      </c>
      <c r="O14" s="243">
        <v>53</v>
      </c>
      <c r="P14" s="243">
        <v>3</v>
      </c>
      <c r="Q14" s="244">
        <f>IF(ISBLANK(N14),"",N14+O14)</f>
        <v>213</v>
      </c>
      <c r="R14" s="239"/>
      <c r="S14" s="240"/>
    </row>
    <row r="15" spans="1:19" ht="9.75" customHeight="1">
      <c r="A15" s="470" t="s">
        <v>199</v>
      </c>
      <c r="B15" s="471"/>
      <c r="C15" s="245"/>
      <c r="D15" s="246"/>
      <c r="E15" s="246"/>
      <c r="F15" s="246"/>
      <c r="G15" s="247">
        <f>IF(ISBLANK(D15),"",D15+E15)</f>
      </c>
      <c r="H15" s="239"/>
      <c r="I15" s="248"/>
      <c r="K15" s="470" t="s">
        <v>200</v>
      </c>
      <c r="L15" s="471"/>
      <c r="M15" s="245"/>
      <c r="N15" s="246"/>
      <c r="O15" s="246"/>
      <c r="P15" s="246"/>
      <c r="Q15" s="247">
        <f>IF(ISBLANK(N15),"",N15+O15)</f>
      </c>
      <c r="R15" s="239"/>
      <c r="S15" s="248"/>
    </row>
    <row r="16" spans="1:19" ht="9.75" customHeight="1" thickBot="1">
      <c r="A16" s="470"/>
      <c r="B16" s="471"/>
      <c r="C16" s="249"/>
      <c r="D16" s="250"/>
      <c r="E16" s="250"/>
      <c r="F16" s="250"/>
      <c r="G16" s="262">
        <f>IF(ISBLANK(D16),"",D16+E16)</f>
      </c>
      <c r="H16" s="239"/>
      <c r="I16" s="472">
        <f>IF(ISNUMBER(G17),IF(G17&gt;Q17,2,IF(G17=Q17,1,0)),"")</f>
        <v>2</v>
      </c>
      <c r="K16" s="470"/>
      <c r="L16" s="471"/>
      <c r="M16" s="249"/>
      <c r="N16" s="250"/>
      <c r="O16" s="250"/>
      <c r="P16" s="250"/>
      <c r="Q16" s="262">
        <f>IF(ISBLANK(N16),"",N16+O16)</f>
      </c>
      <c r="R16" s="239"/>
      <c r="S16" s="472">
        <f>IF(ISNUMBER(Q17),IF(G17&lt;Q17,2,IF(G17=Q17,1,0)),"")</f>
        <v>0</v>
      </c>
    </row>
    <row r="17" spans="1:19" ht="15.75" customHeight="1" thickBot="1">
      <c r="A17" s="474">
        <v>1404</v>
      </c>
      <c r="B17" s="475"/>
      <c r="C17" s="252" t="s">
        <v>17</v>
      </c>
      <c r="D17" s="253">
        <f>IF(ISNUMBER(D13),SUM(D13:D16),"")</f>
        <v>288</v>
      </c>
      <c r="E17" s="254">
        <f>IF(ISNUMBER(E13),SUM(E13:E16),"")</f>
        <v>143</v>
      </c>
      <c r="F17" s="255">
        <f>IF(ISNUMBER(F13),SUM(F13:F16),"")</f>
        <v>5</v>
      </c>
      <c r="G17" s="256">
        <f>IF(ISNUMBER(G13),SUM(G13:G16),"")</f>
        <v>431</v>
      </c>
      <c r="H17" s="257"/>
      <c r="I17" s="473"/>
      <c r="K17" s="474">
        <v>14196</v>
      </c>
      <c r="L17" s="475"/>
      <c r="M17" s="252" t="s">
        <v>17</v>
      </c>
      <c r="N17" s="253">
        <f>IF(ISNUMBER(N13),SUM(N13:N16),"")</f>
        <v>301</v>
      </c>
      <c r="O17" s="254">
        <f>IF(ISNUMBER(O13),SUM(O13:O16),"")</f>
        <v>107</v>
      </c>
      <c r="P17" s="255">
        <f>IF(ISNUMBER(P13),SUM(P13:P16),"")</f>
        <v>8</v>
      </c>
      <c r="Q17" s="256">
        <f>IF(ISNUMBER(Q13),SUM(Q13:Q16),"")</f>
        <v>408</v>
      </c>
      <c r="R17" s="257"/>
      <c r="S17" s="473"/>
    </row>
    <row r="18" spans="1:19" ht="12.75" customHeight="1" thickTop="1">
      <c r="A18" s="466" t="s">
        <v>201</v>
      </c>
      <c r="B18" s="467"/>
      <c r="C18" s="258">
        <v>1</v>
      </c>
      <c r="D18" s="259">
        <v>135</v>
      </c>
      <c r="E18" s="260">
        <v>78</v>
      </c>
      <c r="F18" s="260">
        <v>2</v>
      </c>
      <c r="G18" s="261">
        <f>IF(ISBLANK(D18),"",D18+E18)</f>
        <v>213</v>
      </c>
      <c r="H18" s="239"/>
      <c r="I18" s="240"/>
      <c r="K18" s="466" t="s">
        <v>202</v>
      </c>
      <c r="L18" s="467"/>
      <c r="M18" s="258">
        <v>1</v>
      </c>
      <c r="N18" s="259">
        <v>128</v>
      </c>
      <c r="O18" s="260">
        <v>48</v>
      </c>
      <c r="P18" s="260">
        <v>6</v>
      </c>
      <c r="Q18" s="261">
        <f>IF(ISBLANK(N18),"",N18+O18)</f>
        <v>176</v>
      </c>
      <c r="R18" s="239"/>
      <c r="S18" s="240"/>
    </row>
    <row r="19" spans="1:19" ht="12.75" customHeight="1">
      <c r="A19" s="468"/>
      <c r="B19" s="469"/>
      <c r="C19" s="241">
        <v>2</v>
      </c>
      <c r="D19" s="242">
        <v>133</v>
      </c>
      <c r="E19" s="243">
        <v>63</v>
      </c>
      <c r="F19" s="243">
        <v>3</v>
      </c>
      <c r="G19" s="244">
        <f>IF(ISBLANK(D19),"",D19+E19)</f>
        <v>196</v>
      </c>
      <c r="H19" s="239"/>
      <c r="I19" s="240"/>
      <c r="K19" s="468"/>
      <c r="L19" s="469"/>
      <c r="M19" s="241">
        <v>2</v>
      </c>
      <c r="N19" s="242">
        <v>137</v>
      </c>
      <c r="O19" s="243">
        <v>35</v>
      </c>
      <c r="P19" s="243">
        <v>10</v>
      </c>
      <c r="Q19" s="244">
        <f>IF(ISBLANK(N19),"",N19+O19)</f>
        <v>172</v>
      </c>
      <c r="R19" s="239"/>
      <c r="S19" s="240"/>
    </row>
    <row r="20" spans="1:19" ht="9.75" customHeight="1">
      <c r="A20" s="470" t="s">
        <v>203</v>
      </c>
      <c r="B20" s="471"/>
      <c r="C20" s="245"/>
      <c r="D20" s="246"/>
      <c r="E20" s="246"/>
      <c r="F20" s="246"/>
      <c r="G20" s="247">
        <f>IF(ISBLANK(D20),"",D20+E20)</f>
      </c>
      <c r="H20" s="239"/>
      <c r="I20" s="248"/>
      <c r="K20" s="470" t="s">
        <v>204</v>
      </c>
      <c r="L20" s="471"/>
      <c r="M20" s="245"/>
      <c r="N20" s="246"/>
      <c r="O20" s="246"/>
      <c r="P20" s="246"/>
      <c r="Q20" s="247">
        <f>IF(ISBLANK(N20),"",N20+O20)</f>
      </c>
      <c r="R20" s="239"/>
      <c r="S20" s="248"/>
    </row>
    <row r="21" spans="1:19" ht="9.75" customHeight="1" thickBot="1">
      <c r="A21" s="470"/>
      <c r="B21" s="471"/>
      <c r="C21" s="249"/>
      <c r="D21" s="250"/>
      <c r="E21" s="250"/>
      <c r="F21" s="250"/>
      <c r="G21" s="262">
        <f>IF(ISBLANK(D21),"",D21+E21)</f>
      </c>
      <c r="H21" s="239"/>
      <c r="I21" s="472">
        <f>IF(ISNUMBER(G22),IF(G22&gt;Q22,2,IF(G22=Q22,1,0)),"")</f>
        <v>2</v>
      </c>
      <c r="K21" s="470"/>
      <c r="L21" s="471"/>
      <c r="M21" s="249"/>
      <c r="N21" s="250"/>
      <c r="O21" s="250"/>
      <c r="P21" s="250"/>
      <c r="Q21" s="262">
        <f>IF(ISBLANK(N21),"",N21+O21)</f>
      </c>
      <c r="R21" s="239"/>
      <c r="S21" s="472">
        <f>IF(ISNUMBER(Q22),IF(G22&lt;Q22,2,IF(G22=Q22,1,0)),"")</f>
        <v>0</v>
      </c>
    </row>
    <row r="22" spans="1:19" ht="15.75" customHeight="1" thickBot="1">
      <c r="A22" s="474">
        <v>5163</v>
      </c>
      <c r="B22" s="475"/>
      <c r="C22" s="252" t="s">
        <v>17</v>
      </c>
      <c r="D22" s="253">
        <f>IF(ISNUMBER(D18),SUM(D18:D21),"")</f>
        <v>268</v>
      </c>
      <c r="E22" s="254">
        <f>IF(ISNUMBER(E18),SUM(E18:E21),"")</f>
        <v>141</v>
      </c>
      <c r="F22" s="255">
        <f>IF(ISNUMBER(F18),SUM(F18:F21),"")</f>
        <v>5</v>
      </c>
      <c r="G22" s="256">
        <f>IF(ISNUMBER(G18),SUM(G18:G21),"")</f>
        <v>409</v>
      </c>
      <c r="H22" s="257"/>
      <c r="I22" s="473"/>
      <c r="K22" s="474">
        <v>23055</v>
      </c>
      <c r="L22" s="475"/>
      <c r="M22" s="252" t="s">
        <v>17</v>
      </c>
      <c r="N22" s="253">
        <f>IF(ISNUMBER(N18),SUM(N18:N21),"")</f>
        <v>265</v>
      </c>
      <c r="O22" s="254">
        <f>IF(ISNUMBER(O18),SUM(O18:O21),"")</f>
        <v>83</v>
      </c>
      <c r="P22" s="255">
        <f>IF(ISNUMBER(P18),SUM(P18:P21),"")</f>
        <v>16</v>
      </c>
      <c r="Q22" s="256">
        <f>IF(ISNUMBER(Q18),SUM(Q18:Q21),"")</f>
        <v>348</v>
      </c>
      <c r="R22" s="257"/>
      <c r="S22" s="473"/>
    </row>
    <row r="23" spans="1:19" ht="12.75" customHeight="1" thickTop="1">
      <c r="A23" s="466" t="s">
        <v>205</v>
      </c>
      <c r="B23" s="467"/>
      <c r="C23" s="258">
        <v>1</v>
      </c>
      <c r="D23" s="259">
        <v>155</v>
      </c>
      <c r="E23" s="260">
        <v>68</v>
      </c>
      <c r="F23" s="260">
        <v>5</v>
      </c>
      <c r="G23" s="261">
        <f>IF(ISBLANK(D23),"",D23+E23)</f>
        <v>223</v>
      </c>
      <c r="H23" s="239"/>
      <c r="I23" s="240"/>
      <c r="K23" s="466" t="s">
        <v>206</v>
      </c>
      <c r="L23" s="467"/>
      <c r="M23" s="258">
        <v>1</v>
      </c>
      <c r="N23" s="259">
        <v>146</v>
      </c>
      <c r="O23" s="260">
        <v>45</v>
      </c>
      <c r="P23" s="260">
        <v>4</v>
      </c>
      <c r="Q23" s="261">
        <f>IF(ISBLANK(N23),"",N23+O23)</f>
        <v>191</v>
      </c>
      <c r="R23" s="239"/>
      <c r="S23" s="240"/>
    </row>
    <row r="24" spans="1:19" ht="12.75" customHeight="1">
      <c r="A24" s="468"/>
      <c r="B24" s="469"/>
      <c r="C24" s="241">
        <v>2</v>
      </c>
      <c r="D24" s="242">
        <v>140</v>
      </c>
      <c r="E24" s="243">
        <v>62</v>
      </c>
      <c r="F24" s="243">
        <v>4</v>
      </c>
      <c r="G24" s="244">
        <f>IF(ISBLANK(D24),"",D24+E24)</f>
        <v>202</v>
      </c>
      <c r="H24" s="239"/>
      <c r="I24" s="240"/>
      <c r="K24" s="468"/>
      <c r="L24" s="469"/>
      <c r="M24" s="241">
        <v>2</v>
      </c>
      <c r="N24" s="242">
        <v>151</v>
      </c>
      <c r="O24" s="243">
        <v>36</v>
      </c>
      <c r="P24" s="243">
        <v>7</v>
      </c>
      <c r="Q24" s="244">
        <f>IF(ISBLANK(N24),"",N24+O24)</f>
        <v>187</v>
      </c>
      <c r="R24" s="239"/>
      <c r="S24" s="240"/>
    </row>
    <row r="25" spans="1:19" ht="9.75" customHeight="1">
      <c r="A25" s="470" t="s">
        <v>207</v>
      </c>
      <c r="B25" s="471"/>
      <c r="C25" s="245"/>
      <c r="D25" s="246"/>
      <c r="E25" s="246"/>
      <c r="F25" s="246"/>
      <c r="G25" s="247">
        <f>IF(ISBLANK(D25),"",D25+E25)</f>
      </c>
      <c r="H25" s="239"/>
      <c r="I25" s="248"/>
      <c r="K25" s="470" t="s">
        <v>203</v>
      </c>
      <c r="L25" s="471"/>
      <c r="M25" s="245"/>
      <c r="N25" s="246"/>
      <c r="O25" s="246"/>
      <c r="P25" s="246"/>
      <c r="Q25" s="247">
        <f>IF(ISBLANK(N25),"",N25+O25)</f>
      </c>
      <c r="R25" s="239"/>
      <c r="S25" s="248"/>
    </row>
    <row r="26" spans="1:19" ht="9.75" customHeight="1" thickBot="1">
      <c r="A26" s="470"/>
      <c r="B26" s="471"/>
      <c r="C26" s="249"/>
      <c r="D26" s="250"/>
      <c r="E26" s="250"/>
      <c r="F26" s="250"/>
      <c r="G26" s="262">
        <f>IF(ISBLANK(D26),"",D26+E26)</f>
      </c>
      <c r="H26" s="239"/>
      <c r="I26" s="472">
        <f>IF(ISNUMBER(G27),IF(G27&gt;Q27,2,IF(G27=Q27,1,0)),"")</f>
        <v>2</v>
      </c>
      <c r="K26" s="470"/>
      <c r="L26" s="471"/>
      <c r="M26" s="249"/>
      <c r="N26" s="250"/>
      <c r="O26" s="250"/>
      <c r="P26" s="250"/>
      <c r="Q26" s="262">
        <f>IF(ISBLANK(N26),"",N26+O26)</f>
      </c>
      <c r="R26" s="239"/>
      <c r="S26" s="472">
        <f>IF(ISNUMBER(Q27),IF(G27&lt;Q27,2,IF(G27=Q27,1,0)),"")</f>
        <v>0</v>
      </c>
    </row>
    <row r="27" spans="1:19" ht="15.75" customHeight="1" thickBot="1">
      <c r="A27" s="474">
        <v>4467</v>
      </c>
      <c r="B27" s="475"/>
      <c r="C27" s="252" t="s">
        <v>17</v>
      </c>
      <c r="D27" s="253">
        <f>IF(ISNUMBER(D23),SUM(D23:D26),"")</f>
        <v>295</v>
      </c>
      <c r="E27" s="254">
        <f>IF(ISNUMBER(E23),SUM(E23:E26),"")</f>
        <v>130</v>
      </c>
      <c r="F27" s="255">
        <f>IF(ISNUMBER(F23),SUM(F23:F26),"")</f>
        <v>9</v>
      </c>
      <c r="G27" s="256">
        <f>IF(ISNUMBER(G23),SUM(G23:G26),"")</f>
        <v>425</v>
      </c>
      <c r="H27" s="257"/>
      <c r="I27" s="473"/>
      <c r="K27" s="474">
        <v>14188</v>
      </c>
      <c r="L27" s="475"/>
      <c r="M27" s="252" t="s">
        <v>17</v>
      </c>
      <c r="N27" s="253">
        <f>IF(ISNUMBER(N23),SUM(N23:N26),"")</f>
        <v>297</v>
      </c>
      <c r="O27" s="254">
        <f>IF(ISNUMBER(O23),SUM(O23:O26),"")</f>
        <v>81</v>
      </c>
      <c r="P27" s="255">
        <f>IF(ISNUMBER(P23),SUM(P23:P26),"")</f>
        <v>11</v>
      </c>
      <c r="Q27" s="256">
        <f>IF(ISNUMBER(Q23),SUM(Q23:Q26),"")</f>
        <v>378</v>
      </c>
      <c r="R27" s="257"/>
      <c r="S27" s="473"/>
    </row>
    <row r="28" spans="1:19" ht="12.75" customHeight="1" thickTop="1">
      <c r="A28" s="466" t="s">
        <v>208</v>
      </c>
      <c r="B28" s="467"/>
      <c r="C28" s="258">
        <v>1</v>
      </c>
      <c r="D28" s="259">
        <v>136</v>
      </c>
      <c r="E28" s="260">
        <v>71</v>
      </c>
      <c r="F28" s="260">
        <v>6</v>
      </c>
      <c r="G28" s="261">
        <f>IF(ISBLANK(D28),"",D28+E28)</f>
        <v>207</v>
      </c>
      <c r="H28" s="239"/>
      <c r="I28" s="240"/>
      <c r="K28" s="466" t="s">
        <v>206</v>
      </c>
      <c r="L28" s="467"/>
      <c r="M28" s="258">
        <v>1</v>
      </c>
      <c r="N28" s="259">
        <v>154</v>
      </c>
      <c r="O28" s="260">
        <v>77</v>
      </c>
      <c r="P28" s="260">
        <v>1</v>
      </c>
      <c r="Q28" s="261">
        <f>IF(ISBLANK(N28),"",N28+O28)</f>
        <v>231</v>
      </c>
      <c r="R28" s="239"/>
      <c r="S28" s="240"/>
    </row>
    <row r="29" spans="1:19" ht="12.75" customHeight="1">
      <c r="A29" s="468"/>
      <c r="B29" s="469"/>
      <c r="C29" s="241">
        <v>2</v>
      </c>
      <c r="D29" s="242">
        <v>169</v>
      </c>
      <c r="E29" s="243">
        <v>60</v>
      </c>
      <c r="F29" s="243">
        <v>5</v>
      </c>
      <c r="G29" s="244">
        <f>IF(ISBLANK(D29),"",D29+E29)</f>
        <v>229</v>
      </c>
      <c r="H29" s="239"/>
      <c r="I29" s="240"/>
      <c r="K29" s="468"/>
      <c r="L29" s="469"/>
      <c r="M29" s="241">
        <v>2</v>
      </c>
      <c r="N29" s="242">
        <v>160</v>
      </c>
      <c r="O29" s="243">
        <v>69</v>
      </c>
      <c r="P29" s="243">
        <v>1</v>
      </c>
      <c r="Q29" s="244">
        <f>IF(ISBLANK(N29),"",N29+O29)</f>
        <v>229</v>
      </c>
      <c r="R29" s="239"/>
      <c r="S29" s="240"/>
    </row>
    <row r="30" spans="1:19" ht="9.75" customHeight="1">
      <c r="A30" s="470" t="s">
        <v>209</v>
      </c>
      <c r="B30" s="471"/>
      <c r="C30" s="245"/>
      <c r="D30" s="246"/>
      <c r="E30" s="246"/>
      <c r="F30" s="246"/>
      <c r="G30" s="247">
        <f>IF(ISBLANK(D30),"",D30+E30)</f>
      </c>
      <c r="H30" s="239"/>
      <c r="I30" s="248"/>
      <c r="K30" s="470" t="s">
        <v>178</v>
      </c>
      <c r="L30" s="471"/>
      <c r="M30" s="245"/>
      <c r="N30" s="246"/>
      <c r="O30" s="246"/>
      <c r="P30" s="246"/>
      <c r="Q30" s="247">
        <f>IF(ISBLANK(N30),"",N30+O30)</f>
      </c>
      <c r="R30" s="239"/>
      <c r="S30" s="248"/>
    </row>
    <row r="31" spans="1:19" ht="9.75" customHeight="1" thickBot="1">
      <c r="A31" s="470"/>
      <c r="B31" s="471"/>
      <c r="C31" s="249"/>
      <c r="D31" s="250"/>
      <c r="E31" s="250"/>
      <c r="F31" s="250"/>
      <c r="G31" s="262">
        <f>IF(ISBLANK(D31),"",D31+E31)</f>
      </c>
      <c r="H31" s="239"/>
      <c r="I31" s="472">
        <f>IF(ISNUMBER(G32),IF(G32&gt;Q32,2,IF(G32=Q32,1,0)),"")</f>
        <v>0</v>
      </c>
      <c r="K31" s="470"/>
      <c r="L31" s="471"/>
      <c r="M31" s="249"/>
      <c r="N31" s="250"/>
      <c r="O31" s="250"/>
      <c r="P31" s="250"/>
      <c r="Q31" s="262">
        <f>IF(ISBLANK(N31),"",N31+O31)</f>
      </c>
      <c r="R31" s="239"/>
      <c r="S31" s="472">
        <f>IF(ISNUMBER(Q32),IF(G32&lt;Q32,2,IF(G32=Q32,1,0)),"")</f>
        <v>2</v>
      </c>
    </row>
    <row r="32" spans="1:19" ht="15.75" customHeight="1" thickBot="1">
      <c r="A32" s="474">
        <v>5052</v>
      </c>
      <c r="B32" s="475"/>
      <c r="C32" s="252" t="s">
        <v>17</v>
      </c>
      <c r="D32" s="253">
        <f>IF(ISNUMBER(D28),SUM(D28:D31),"")</f>
        <v>305</v>
      </c>
      <c r="E32" s="254">
        <f>IF(ISNUMBER(E28),SUM(E28:E31),"")</f>
        <v>131</v>
      </c>
      <c r="F32" s="255">
        <f>IF(ISNUMBER(F28),SUM(F28:F31),"")</f>
        <v>11</v>
      </c>
      <c r="G32" s="256">
        <f>IF(ISNUMBER(G28),SUM(G28:G31),"")</f>
        <v>436</v>
      </c>
      <c r="H32" s="257"/>
      <c r="I32" s="473"/>
      <c r="K32" s="474">
        <v>14189</v>
      </c>
      <c r="L32" s="475"/>
      <c r="M32" s="252" t="s">
        <v>17</v>
      </c>
      <c r="N32" s="253">
        <f>IF(ISNUMBER(N28),SUM(N28:N31),"")</f>
        <v>314</v>
      </c>
      <c r="O32" s="254">
        <f>IF(ISNUMBER(O28),SUM(O28:O31),"")</f>
        <v>146</v>
      </c>
      <c r="P32" s="255">
        <f>IF(ISNUMBER(P28),SUM(P28:P31),"")</f>
        <v>2</v>
      </c>
      <c r="Q32" s="256">
        <f>IF(ISNUMBER(Q28),SUM(Q28:Q31),"")</f>
        <v>460</v>
      </c>
      <c r="R32" s="257"/>
      <c r="S32" s="473"/>
    </row>
    <row r="33" spans="1:19" ht="12.75" customHeight="1" thickTop="1">
      <c r="A33" s="466" t="s">
        <v>210</v>
      </c>
      <c r="B33" s="467"/>
      <c r="C33" s="258">
        <v>1</v>
      </c>
      <c r="D33" s="259">
        <v>139</v>
      </c>
      <c r="E33" s="260">
        <v>54</v>
      </c>
      <c r="F33" s="260">
        <v>5</v>
      </c>
      <c r="G33" s="261">
        <f>IF(ISBLANK(D33),"",D33+E33)</f>
        <v>193</v>
      </c>
      <c r="H33" s="239"/>
      <c r="I33" s="240"/>
      <c r="K33" s="466" t="s">
        <v>211</v>
      </c>
      <c r="L33" s="467"/>
      <c r="M33" s="258">
        <v>1</v>
      </c>
      <c r="N33" s="259">
        <v>148</v>
      </c>
      <c r="O33" s="260">
        <v>62</v>
      </c>
      <c r="P33" s="260">
        <v>6</v>
      </c>
      <c r="Q33" s="261">
        <f>IF(ISBLANK(N33),"",N33+O33)</f>
        <v>210</v>
      </c>
      <c r="R33" s="239"/>
      <c r="S33" s="240"/>
    </row>
    <row r="34" spans="1:19" ht="12.75" customHeight="1">
      <c r="A34" s="468"/>
      <c r="B34" s="469"/>
      <c r="C34" s="241">
        <v>2</v>
      </c>
      <c r="D34" s="242">
        <v>149</v>
      </c>
      <c r="E34" s="243">
        <v>72</v>
      </c>
      <c r="F34" s="243">
        <v>0</v>
      </c>
      <c r="G34" s="244">
        <f>IF(ISBLANK(D34),"",D34+E34)</f>
        <v>221</v>
      </c>
      <c r="H34" s="239"/>
      <c r="I34" s="240"/>
      <c r="K34" s="468"/>
      <c r="L34" s="469"/>
      <c r="M34" s="241">
        <v>2</v>
      </c>
      <c r="N34" s="242">
        <v>130</v>
      </c>
      <c r="O34" s="243">
        <v>43</v>
      </c>
      <c r="P34" s="243">
        <v>5</v>
      </c>
      <c r="Q34" s="244">
        <f>IF(ISBLANK(N34),"",N34+O34)</f>
        <v>173</v>
      </c>
      <c r="R34" s="239"/>
      <c r="S34" s="240"/>
    </row>
    <row r="35" spans="1:19" ht="9.75" customHeight="1">
      <c r="A35" s="470" t="s">
        <v>146</v>
      </c>
      <c r="B35" s="471"/>
      <c r="C35" s="245"/>
      <c r="D35" s="246"/>
      <c r="E35" s="246"/>
      <c r="F35" s="246"/>
      <c r="G35" s="247">
        <f>IF(ISBLANK(D35),"",D35+E35)</f>
      </c>
      <c r="H35" s="239"/>
      <c r="I35" s="248"/>
      <c r="K35" s="470" t="s">
        <v>153</v>
      </c>
      <c r="L35" s="471"/>
      <c r="M35" s="245"/>
      <c r="N35" s="246"/>
      <c r="O35" s="246"/>
      <c r="P35" s="246"/>
      <c r="Q35" s="247">
        <f>IF(ISBLANK(N35),"",N35+O35)</f>
      </c>
      <c r="R35" s="239"/>
      <c r="S35" s="248"/>
    </row>
    <row r="36" spans="1:19" ht="9.75" customHeight="1" thickBot="1">
      <c r="A36" s="470"/>
      <c r="B36" s="471"/>
      <c r="C36" s="249"/>
      <c r="D36" s="250"/>
      <c r="E36" s="250"/>
      <c r="F36" s="250"/>
      <c r="G36" s="262">
        <f>IF(ISBLANK(D36),"",D36+E36)</f>
      </c>
      <c r="H36" s="239"/>
      <c r="I36" s="472">
        <f>IF(ISNUMBER(G37),IF(G37&gt;Q37,2,IF(G37=Q37,1,0)),"")</f>
        <v>2</v>
      </c>
      <c r="K36" s="470"/>
      <c r="L36" s="471"/>
      <c r="M36" s="249"/>
      <c r="N36" s="250"/>
      <c r="O36" s="250"/>
      <c r="P36" s="250"/>
      <c r="Q36" s="262">
        <f>IF(ISBLANK(N36),"",N36+O36)</f>
      </c>
      <c r="R36" s="239"/>
      <c r="S36" s="472">
        <f>IF(ISNUMBER(Q37),IF(G37&lt;Q37,2,IF(G37=Q37,1,0)),"")</f>
        <v>0</v>
      </c>
    </row>
    <row r="37" spans="1:19" ht="15.75" customHeight="1" thickBot="1">
      <c r="A37" s="474">
        <v>1174</v>
      </c>
      <c r="B37" s="475"/>
      <c r="C37" s="252" t="s">
        <v>17</v>
      </c>
      <c r="D37" s="253">
        <f>IF(ISNUMBER(D33),SUM(D33:D36),"")</f>
        <v>288</v>
      </c>
      <c r="E37" s="254">
        <f>IF(ISNUMBER(E33),SUM(E33:E36),"")</f>
        <v>126</v>
      </c>
      <c r="F37" s="255">
        <f>IF(ISNUMBER(F33),SUM(F33:F36),"")</f>
        <v>5</v>
      </c>
      <c r="G37" s="256">
        <f>IF(ISNUMBER(G33),SUM(G33:G36),"")</f>
        <v>414</v>
      </c>
      <c r="H37" s="257"/>
      <c r="I37" s="473"/>
      <c r="K37" s="474">
        <v>12109</v>
      </c>
      <c r="L37" s="475"/>
      <c r="M37" s="252" t="s">
        <v>17</v>
      </c>
      <c r="N37" s="253">
        <f>IF(ISNUMBER(N33),SUM(N33:N36),"")</f>
        <v>278</v>
      </c>
      <c r="O37" s="254">
        <f>IF(ISNUMBER(O33),SUM(O33:O36),"")</f>
        <v>105</v>
      </c>
      <c r="P37" s="255">
        <f>IF(ISNUMBER(P33),SUM(P33:P36),"")</f>
        <v>11</v>
      </c>
      <c r="Q37" s="256">
        <f>IF(ISNUMBER(Q33),SUM(Q33:Q36),"")</f>
        <v>383</v>
      </c>
      <c r="R37" s="257"/>
      <c r="S37" s="473"/>
    </row>
    <row r="38" ht="5.25" customHeight="1" thickBot="1" thickTop="1"/>
    <row r="39" spans="1:19" ht="20.25" customHeight="1" thickBot="1">
      <c r="A39" s="263"/>
      <c r="B39" s="264"/>
      <c r="C39" s="265" t="s">
        <v>24</v>
      </c>
      <c r="D39" s="266">
        <f>IF(ISNUMBER(D12),SUM(D12,D17,D22,D27,D32,D37),"")</f>
        <v>1712</v>
      </c>
      <c r="E39" s="267">
        <f>IF(ISNUMBER(E12),SUM(E12,E17,E22,E27,E32,E37),"")</f>
        <v>795</v>
      </c>
      <c r="F39" s="268">
        <f>IF(ISNUMBER(F12),SUM(F12,F17,F22,F27,F32,F37),"")</f>
        <v>43</v>
      </c>
      <c r="G39" s="269">
        <f>IF(ISNUMBER(G12),SUM(G12,G17,G22,G27,G32,G37),"")</f>
        <v>2507</v>
      </c>
      <c r="H39" s="270"/>
      <c r="I39" s="271">
        <f>IF(ISNUMBER(G39),IF(G39&gt;Q39,4,IF(G39=Q39,2,0)),"")</f>
        <v>4</v>
      </c>
      <c r="K39" s="263"/>
      <c r="L39" s="264"/>
      <c r="M39" s="265" t="s">
        <v>24</v>
      </c>
      <c r="N39" s="266">
        <f>IF(ISNUMBER(N12),SUM(N12,N17,N22,N27,N32,N37),"")</f>
        <v>1724</v>
      </c>
      <c r="O39" s="267">
        <f>IF(ISNUMBER(O12),SUM(O12,O17,O22,O27,O32,O37),"")</f>
        <v>652</v>
      </c>
      <c r="P39" s="268">
        <f>IF(ISNUMBER(P12),SUM(P12,P17,P22,P27,P32,P37),"")</f>
        <v>51</v>
      </c>
      <c r="Q39" s="269">
        <f>IF(ISNUMBER(Q12),SUM(Q12,Q17,Q22,Q27,Q32,Q37),"")</f>
        <v>2376</v>
      </c>
      <c r="R39" s="270"/>
      <c r="S39" s="271">
        <f>IF(ISNUMBER(Q39),IF(G39&lt;Q39,4,IF(G39=Q39,2,0)),"")</f>
        <v>0</v>
      </c>
    </row>
    <row r="40" ht="5.25" customHeight="1" thickBot="1"/>
    <row r="41" spans="1:19" ht="21.75" customHeight="1" thickBot="1">
      <c r="A41" s="55"/>
      <c r="B41" s="56" t="s">
        <v>25</v>
      </c>
      <c r="C41" s="332" t="s">
        <v>212</v>
      </c>
      <c r="D41" s="332"/>
      <c r="E41" s="332"/>
      <c r="G41" s="464" t="s">
        <v>27</v>
      </c>
      <c r="H41" s="465"/>
      <c r="I41" s="272">
        <f>IF(ISNUMBER(I11),SUM(I11,I16,I21,I26,I31,I36,I39),"")</f>
        <v>12</v>
      </c>
      <c r="K41" s="55"/>
      <c r="L41" s="56" t="s">
        <v>25</v>
      </c>
      <c r="M41" s="332" t="s">
        <v>195</v>
      </c>
      <c r="N41" s="332"/>
      <c r="O41" s="332"/>
      <c r="Q41" s="464" t="s">
        <v>27</v>
      </c>
      <c r="R41" s="465"/>
      <c r="S41" s="272">
        <f>IF(ISNUMBER(S11),SUM(S11,S16,S21,S26,S31,S36,S39),"")</f>
        <v>4</v>
      </c>
    </row>
    <row r="42" spans="1:19" ht="20.25" customHeight="1">
      <c r="A42" s="55"/>
      <c r="B42" s="56" t="s">
        <v>29</v>
      </c>
      <c r="C42" s="321"/>
      <c r="D42" s="321"/>
      <c r="E42" s="321"/>
      <c r="F42" s="273"/>
      <c r="G42" s="273"/>
      <c r="H42" s="273"/>
      <c r="I42" s="273"/>
      <c r="J42" s="273"/>
      <c r="K42" s="55"/>
      <c r="L42" s="56" t="s">
        <v>29</v>
      </c>
      <c r="M42" s="321" t="s">
        <v>213</v>
      </c>
      <c r="N42" s="321"/>
      <c r="O42" s="321"/>
      <c r="P42" s="274"/>
      <c r="Q42" s="275"/>
      <c r="R42" s="275"/>
      <c r="S42" s="275"/>
    </row>
    <row r="43" spans="1:19" ht="20.25" customHeight="1">
      <c r="A43" s="56" t="s">
        <v>30</v>
      </c>
      <c r="B43" s="56" t="s">
        <v>31</v>
      </c>
      <c r="C43" s="322" t="s">
        <v>110</v>
      </c>
      <c r="D43" s="322"/>
      <c r="E43" s="322"/>
      <c r="F43" s="322"/>
      <c r="G43" s="322"/>
      <c r="H43" s="322"/>
      <c r="I43" s="56"/>
      <c r="J43" s="56"/>
      <c r="K43" s="56" t="s">
        <v>32</v>
      </c>
      <c r="L43" s="323"/>
      <c r="M43" s="323"/>
      <c r="N43" s="1"/>
      <c r="O43" s="56" t="s">
        <v>29</v>
      </c>
      <c r="P43" s="457"/>
      <c r="Q43" s="457"/>
      <c r="R43" s="457"/>
      <c r="S43" s="457"/>
    </row>
    <row r="44" spans="1:19" ht="9.75" customHeight="1">
      <c r="A44" s="56"/>
      <c r="B44" s="56"/>
      <c r="C44" s="276"/>
      <c r="D44" s="276"/>
      <c r="E44" s="276"/>
      <c r="F44" s="276"/>
      <c r="G44" s="276"/>
      <c r="H44" s="276"/>
      <c r="I44" s="56"/>
      <c r="J44" s="56"/>
      <c r="K44" s="56"/>
      <c r="L44" s="277"/>
      <c r="M44" s="277"/>
      <c r="N44" s="1"/>
      <c r="O44" s="56"/>
      <c r="P44" s="276"/>
      <c r="Q44" s="276"/>
      <c r="R44" s="276"/>
      <c r="S44" s="276"/>
    </row>
    <row r="45" ht="30" customHeight="1">
      <c r="A45" s="278" t="s">
        <v>33</v>
      </c>
    </row>
    <row r="46" spans="2:11" ht="20.25" customHeight="1">
      <c r="B46" s="225" t="s">
        <v>34</v>
      </c>
      <c r="C46" s="458" t="s">
        <v>35</v>
      </c>
      <c r="D46" s="458"/>
      <c r="I46" s="225" t="s">
        <v>36</v>
      </c>
      <c r="J46" s="459">
        <v>20</v>
      </c>
      <c r="K46" s="459"/>
    </row>
    <row r="47" spans="2:19" ht="20.25" customHeight="1">
      <c r="B47" s="225" t="s">
        <v>37</v>
      </c>
      <c r="C47" s="460" t="s">
        <v>94</v>
      </c>
      <c r="D47" s="460"/>
      <c r="I47" s="225" t="s">
        <v>39</v>
      </c>
      <c r="J47" s="461">
        <v>7</v>
      </c>
      <c r="K47" s="461"/>
      <c r="P47" s="225" t="s">
        <v>40</v>
      </c>
      <c r="Q47" s="462">
        <v>43317</v>
      </c>
      <c r="R47" s="463"/>
      <c r="S47" s="463"/>
    </row>
    <row r="48" ht="9.75" customHeight="1"/>
    <row r="49" spans="1:19" ht="15" customHeight="1">
      <c r="A49" s="440" t="s">
        <v>41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2"/>
    </row>
    <row r="50" spans="1:19" ht="90" customHeight="1">
      <c r="A50" s="443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5"/>
    </row>
    <row r="51" ht="5.25" customHeight="1"/>
    <row r="52" spans="1:19" ht="15" customHeight="1">
      <c r="A52" s="318" t="s">
        <v>42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20"/>
    </row>
    <row r="53" spans="1:19" ht="6.75" customHeight="1">
      <c r="A53" s="122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23"/>
    </row>
    <row r="54" spans="1:19" ht="18" customHeight="1">
      <c r="A54" s="124" t="s">
        <v>5</v>
      </c>
      <c r="B54" s="86"/>
      <c r="C54" s="86"/>
      <c r="D54" s="86"/>
      <c r="E54" s="86"/>
      <c r="F54" s="86"/>
      <c r="G54" s="86"/>
      <c r="H54" s="86"/>
      <c r="I54" s="86"/>
      <c r="J54" s="86"/>
      <c r="K54" s="125" t="s">
        <v>7</v>
      </c>
      <c r="L54" s="86"/>
      <c r="M54" s="86"/>
      <c r="N54" s="86"/>
      <c r="O54" s="86"/>
      <c r="P54" s="86"/>
      <c r="Q54" s="86"/>
      <c r="R54" s="86"/>
      <c r="S54" s="123"/>
    </row>
    <row r="55" spans="1:19" ht="18" customHeight="1">
      <c r="A55" s="279"/>
      <c r="B55" s="280" t="s">
        <v>43</v>
      </c>
      <c r="C55" s="62"/>
      <c r="D55" s="281"/>
      <c r="E55" s="280" t="s">
        <v>44</v>
      </c>
      <c r="F55" s="62"/>
      <c r="G55" s="62"/>
      <c r="H55" s="62"/>
      <c r="I55" s="281"/>
      <c r="J55" s="62"/>
      <c r="K55" s="282"/>
      <c r="L55" s="280" t="s">
        <v>43</v>
      </c>
      <c r="M55" s="62"/>
      <c r="N55" s="281"/>
      <c r="O55" s="280" t="s">
        <v>44</v>
      </c>
      <c r="P55" s="62"/>
      <c r="Q55" s="62"/>
      <c r="R55" s="62"/>
      <c r="S55" s="63"/>
    </row>
    <row r="56" spans="1:19" ht="18" customHeight="1">
      <c r="A56" s="283" t="s">
        <v>214</v>
      </c>
      <c r="B56" s="284" t="s">
        <v>46</v>
      </c>
      <c r="C56" s="285"/>
      <c r="D56" s="286" t="s">
        <v>47</v>
      </c>
      <c r="E56" s="284" t="s">
        <v>46</v>
      </c>
      <c r="F56" s="287"/>
      <c r="G56" s="287"/>
      <c r="H56" s="288"/>
      <c r="I56" s="286" t="s">
        <v>47</v>
      </c>
      <c r="J56" s="287"/>
      <c r="K56" s="286" t="s">
        <v>214</v>
      </c>
      <c r="L56" s="284" t="s">
        <v>46</v>
      </c>
      <c r="M56" s="285"/>
      <c r="N56" s="286" t="s">
        <v>47</v>
      </c>
      <c r="O56" s="284" t="s">
        <v>46</v>
      </c>
      <c r="P56" s="287"/>
      <c r="Q56" s="287"/>
      <c r="R56" s="288"/>
      <c r="S56" s="289" t="s">
        <v>47</v>
      </c>
    </row>
    <row r="57" spans="1:19" ht="18" customHeight="1">
      <c r="A57" s="290"/>
      <c r="B57" s="454"/>
      <c r="C57" s="455"/>
      <c r="D57" s="291"/>
      <c r="E57" s="454"/>
      <c r="F57" s="456"/>
      <c r="G57" s="456"/>
      <c r="H57" s="455"/>
      <c r="I57" s="291"/>
      <c r="J57" s="86"/>
      <c r="K57" s="292"/>
      <c r="L57" s="454"/>
      <c r="M57" s="455"/>
      <c r="N57" s="291"/>
      <c r="O57" s="454"/>
      <c r="P57" s="456"/>
      <c r="Q57" s="456"/>
      <c r="R57" s="455"/>
      <c r="S57" s="293"/>
    </row>
    <row r="58" spans="1:19" ht="18" customHeight="1">
      <c r="A58" s="140"/>
      <c r="B58" s="311"/>
      <c r="C58" s="312"/>
      <c r="D58" s="141"/>
      <c r="E58" s="311"/>
      <c r="F58" s="313"/>
      <c r="G58" s="313"/>
      <c r="H58" s="312"/>
      <c r="I58" s="141"/>
      <c r="J58" s="86"/>
      <c r="K58" s="142"/>
      <c r="L58" s="311"/>
      <c r="M58" s="312"/>
      <c r="N58" s="141"/>
      <c r="O58" s="311"/>
      <c r="P58" s="313"/>
      <c r="Q58" s="313"/>
      <c r="R58" s="312"/>
      <c r="S58" s="143"/>
    </row>
    <row r="59" spans="1:19" ht="11.25" customHeight="1">
      <c r="A59" s="144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6"/>
    </row>
    <row r="60" spans="1:19" ht="3.75" customHeight="1">
      <c r="A60" s="125"/>
      <c r="B60" s="86"/>
      <c r="C60" s="86"/>
      <c r="D60" s="86"/>
      <c r="E60" s="86"/>
      <c r="F60" s="86"/>
      <c r="G60" s="86"/>
      <c r="H60" s="86"/>
      <c r="I60" s="86"/>
      <c r="J60" s="86"/>
      <c r="K60" s="125"/>
      <c r="L60" s="86"/>
      <c r="M60" s="86"/>
      <c r="N60" s="86"/>
      <c r="O60" s="86"/>
      <c r="P60" s="86"/>
      <c r="Q60" s="86"/>
      <c r="R60" s="86"/>
      <c r="S60" s="86"/>
    </row>
    <row r="61" spans="1:19" ht="19.5" customHeight="1">
      <c r="A61" s="448" t="s">
        <v>48</v>
      </c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50"/>
    </row>
    <row r="62" spans="1:19" ht="90" customHeight="1">
      <c r="A62" s="451"/>
      <c r="B62" s="452"/>
      <c r="C62" s="452"/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3"/>
    </row>
    <row r="63" ht="5.25" customHeight="1"/>
    <row r="64" spans="1:19" ht="15" customHeight="1">
      <c r="A64" s="440" t="s">
        <v>49</v>
      </c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2"/>
    </row>
    <row r="65" spans="1:19" ht="90" customHeight="1">
      <c r="A65" s="443"/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4"/>
      <c r="S65" s="445"/>
    </row>
    <row r="66" spans="1:8" ht="30" customHeight="1">
      <c r="A66" s="446" t="s">
        <v>50</v>
      </c>
      <c r="B66" s="446"/>
      <c r="C66" s="447"/>
      <c r="D66" s="447"/>
      <c r="E66" s="447"/>
      <c r="F66" s="447"/>
      <c r="G66" s="447"/>
      <c r="H66" s="447"/>
    </row>
    <row r="67" spans="11:16" ht="12.75">
      <c r="K67" s="294"/>
      <c r="L67" s="295"/>
      <c r="M67" s="295"/>
      <c r="N67" s="295"/>
      <c r="O67" s="295"/>
      <c r="P67" s="295"/>
    </row>
    <row r="68" spans="11:16" ht="12.75">
      <c r="K68" s="294"/>
      <c r="L68" s="295"/>
      <c r="M68" s="295"/>
      <c r="N68" s="295"/>
      <c r="O68" s="295"/>
      <c r="P68" s="295"/>
    </row>
    <row r="69" spans="11:16" ht="12.75">
      <c r="K69" s="294"/>
      <c r="L69" s="295"/>
      <c r="M69" s="295"/>
      <c r="N69" s="295"/>
      <c r="O69" s="295"/>
      <c r="P69" s="295"/>
    </row>
    <row r="70" spans="11:16" ht="12.75">
      <c r="K70" s="294"/>
      <c r="L70" s="295"/>
      <c r="M70" s="295"/>
      <c r="N70" s="295"/>
      <c r="O70" s="295"/>
      <c r="P70" s="295"/>
    </row>
    <row r="71" spans="11:16" ht="12.75">
      <c r="K71" s="294"/>
      <c r="L71" s="295"/>
      <c r="M71" s="295"/>
      <c r="N71" s="295"/>
      <c r="O71" s="295"/>
      <c r="P71" s="295"/>
    </row>
    <row r="72" spans="11:16" ht="12.75">
      <c r="K72" s="294"/>
      <c r="L72" s="295"/>
      <c r="M72" s="295"/>
      <c r="N72" s="295"/>
      <c r="O72" s="295"/>
      <c r="P72" s="295"/>
    </row>
    <row r="73" spans="11:16" ht="12.75">
      <c r="K73" s="294"/>
      <c r="L73" s="295"/>
      <c r="M73" s="295"/>
      <c r="N73" s="295"/>
      <c r="O73" s="295"/>
      <c r="P73" s="295"/>
    </row>
    <row r="74" spans="11:16" ht="12.75">
      <c r="K74" s="294"/>
      <c r="L74" s="295"/>
      <c r="M74" s="295"/>
      <c r="N74" s="295"/>
      <c r="O74" s="295"/>
      <c r="P74" s="295"/>
    </row>
    <row r="75" spans="11:16" ht="12.75">
      <c r="K75" s="294"/>
      <c r="L75" s="295"/>
      <c r="M75" s="295"/>
      <c r="N75" s="295"/>
      <c r="O75" s="295"/>
      <c r="P75" s="295"/>
    </row>
    <row r="76" spans="11:16" ht="12.75">
      <c r="K76" s="294" t="s">
        <v>35</v>
      </c>
      <c r="L76" s="295"/>
      <c r="M76" s="295"/>
      <c r="N76" s="295"/>
      <c r="O76" s="295"/>
      <c r="P76" s="295"/>
    </row>
    <row r="77" spans="11:16" ht="12.75">
      <c r="K77" s="294"/>
      <c r="L77" s="295"/>
      <c r="M77" s="295"/>
      <c r="N77" s="295"/>
      <c r="O77" s="295"/>
      <c r="P77" s="295"/>
    </row>
    <row r="78" spans="11:16" ht="12.75">
      <c r="K78" s="294"/>
      <c r="L78" s="295"/>
      <c r="M78" s="295"/>
      <c r="N78" s="295"/>
      <c r="O78" s="295"/>
      <c r="P78" s="295"/>
    </row>
    <row r="79" spans="11:16" ht="12.75">
      <c r="K79" s="294"/>
      <c r="L79" s="295"/>
      <c r="M79" s="295"/>
      <c r="N79" s="295"/>
      <c r="O79" s="295"/>
      <c r="P79" s="295"/>
    </row>
    <row r="80" spans="11:16" ht="12.75">
      <c r="K80" s="294"/>
      <c r="L80" s="295"/>
      <c r="M80" s="295"/>
      <c r="N80" s="295"/>
      <c r="O80" s="295"/>
      <c r="P80" s="295"/>
    </row>
    <row r="81" spans="11:16" ht="12.75">
      <c r="K81" s="294"/>
      <c r="L81" s="295"/>
      <c r="M81" s="295"/>
      <c r="N81" s="295"/>
      <c r="O81" s="295"/>
      <c r="P81" s="295"/>
    </row>
    <row r="82" spans="11:16" ht="12.75">
      <c r="K82" s="294"/>
      <c r="L82" s="295"/>
      <c r="M82" s="295"/>
      <c r="N82" s="295"/>
      <c r="O82" s="295"/>
      <c r="P82" s="295"/>
    </row>
    <row r="83" spans="11:16" ht="12.75">
      <c r="K83" s="294"/>
      <c r="L83" s="295"/>
      <c r="M83" s="295"/>
      <c r="N83" s="295"/>
      <c r="O83" s="295"/>
      <c r="P83" s="295"/>
    </row>
    <row r="84" spans="11:16" ht="12.75">
      <c r="K84" s="294"/>
      <c r="L84" s="295"/>
      <c r="M84" s="295"/>
      <c r="N84" s="295"/>
      <c r="O84" s="295"/>
      <c r="P84" s="295"/>
    </row>
    <row r="85" spans="11:16" ht="12.75">
      <c r="K85" s="294"/>
      <c r="L85" s="295"/>
      <c r="M85" s="295"/>
      <c r="N85" s="295"/>
      <c r="O85" s="295"/>
      <c r="P85" s="295"/>
    </row>
    <row r="86" spans="11:16" ht="12.75">
      <c r="K86" s="294"/>
      <c r="L86" s="295"/>
      <c r="M86" s="295"/>
      <c r="N86" s="295"/>
      <c r="O86" s="295"/>
      <c r="P86" s="295"/>
    </row>
    <row r="87" spans="11:16" ht="12.75">
      <c r="K87" s="294"/>
      <c r="L87" s="295"/>
      <c r="M87" s="295"/>
      <c r="N87" s="295"/>
      <c r="O87" s="295"/>
      <c r="P87" s="295"/>
    </row>
    <row r="88" spans="11:16" ht="12.75">
      <c r="K88" s="294"/>
      <c r="L88" s="295"/>
      <c r="M88" s="295"/>
      <c r="N88" s="295"/>
      <c r="O88" s="295"/>
      <c r="P88" s="295"/>
    </row>
    <row r="89" spans="11:16" ht="12.75">
      <c r="K89" s="294"/>
      <c r="L89" s="295"/>
      <c r="M89" s="295"/>
      <c r="N89" s="295"/>
      <c r="O89" s="295"/>
      <c r="P89" s="295"/>
    </row>
    <row r="90" spans="11:16" ht="12.75">
      <c r="K90" s="294" t="s">
        <v>35</v>
      </c>
      <c r="L90" s="295"/>
      <c r="M90" s="295"/>
      <c r="N90" s="295"/>
      <c r="O90" s="295"/>
      <c r="P90" s="295"/>
    </row>
    <row r="91" spans="11:16" ht="12.75">
      <c r="K91" s="294" t="s">
        <v>105</v>
      </c>
      <c r="L91" s="295"/>
      <c r="M91" s="295"/>
      <c r="N91" s="295"/>
      <c r="O91" s="295"/>
      <c r="P91" s="295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D32" sqref="D32"/>
    </sheetView>
  </sheetViews>
  <sheetFormatPr defaultColWidth="9.00390625" defaultRowHeight="12.75" customHeight="1" zeroHeight="1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0" style="96" hidden="1" customWidth="1"/>
    <col min="22" max="254" width="0" style="1" hidden="1" customWidth="1"/>
    <col min="255" max="255" width="5.25390625" style="1" customWidth="1"/>
    <col min="256" max="16384" width="9.125" style="1" customWidth="1"/>
  </cols>
  <sheetData>
    <row r="1" spans="2:19" ht="40.5" customHeight="1">
      <c r="B1" s="355" t="s">
        <v>0</v>
      </c>
      <c r="C1" s="355"/>
      <c r="D1" s="357" t="s">
        <v>1</v>
      </c>
      <c r="E1" s="357"/>
      <c r="F1" s="357"/>
      <c r="G1" s="357"/>
      <c r="H1" s="357"/>
      <c r="I1" s="357"/>
      <c r="K1" s="2" t="s">
        <v>2</v>
      </c>
      <c r="L1" s="408" t="s">
        <v>93</v>
      </c>
      <c r="M1" s="408"/>
      <c r="N1" s="408"/>
      <c r="O1" s="359" t="s">
        <v>4</v>
      </c>
      <c r="P1" s="359"/>
      <c r="Q1" s="409">
        <v>42389</v>
      </c>
      <c r="R1" s="409"/>
      <c r="S1" s="409"/>
    </row>
    <row r="2" spans="2:3" ht="9.75" customHeight="1" thickBot="1">
      <c r="B2" s="356"/>
      <c r="C2" s="356"/>
    </row>
    <row r="3" spans="1:19" ht="19.5" customHeight="1" thickBot="1">
      <c r="A3" s="4" t="s">
        <v>5</v>
      </c>
      <c r="B3" s="410" t="s">
        <v>81</v>
      </c>
      <c r="C3" s="411"/>
      <c r="D3" s="411"/>
      <c r="E3" s="411"/>
      <c r="F3" s="411"/>
      <c r="G3" s="411"/>
      <c r="H3" s="411"/>
      <c r="I3" s="412"/>
      <c r="K3" s="4" t="s">
        <v>7</v>
      </c>
      <c r="L3" s="410" t="s">
        <v>76</v>
      </c>
      <c r="M3" s="411"/>
      <c r="N3" s="411"/>
      <c r="O3" s="411"/>
      <c r="P3" s="411"/>
      <c r="Q3" s="411"/>
      <c r="R3" s="411"/>
      <c r="S3" s="412"/>
    </row>
    <row r="4" ht="4.5" customHeight="1"/>
    <row r="5" spans="1:19" ht="12.75" customHeight="1">
      <c r="A5" s="303" t="s">
        <v>9</v>
      </c>
      <c r="B5" s="298"/>
      <c r="C5" s="348" t="s">
        <v>10</v>
      </c>
      <c r="D5" s="350" t="s">
        <v>11</v>
      </c>
      <c r="E5" s="351"/>
      <c r="F5" s="351"/>
      <c r="G5" s="352"/>
      <c r="H5" s="5"/>
      <c r="I5" s="6" t="s">
        <v>12</v>
      </c>
      <c r="K5" s="303" t="s">
        <v>9</v>
      </c>
      <c r="L5" s="298"/>
      <c r="M5" s="348" t="s">
        <v>10</v>
      </c>
      <c r="N5" s="350" t="s">
        <v>11</v>
      </c>
      <c r="O5" s="351"/>
      <c r="P5" s="351"/>
      <c r="Q5" s="352"/>
      <c r="R5" s="5"/>
      <c r="S5" s="6" t="s">
        <v>12</v>
      </c>
    </row>
    <row r="6" spans="1:19" ht="12.75" customHeight="1">
      <c r="A6" s="353" t="s">
        <v>13</v>
      </c>
      <c r="B6" s="354"/>
      <c r="C6" s="349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353" t="s">
        <v>13</v>
      </c>
      <c r="L6" s="354"/>
      <c r="M6" s="349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>
      <c r="A7" s="12"/>
      <c r="B7" s="12"/>
      <c r="K7" s="12"/>
      <c r="L7" s="12"/>
    </row>
    <row r="8" spans="1:19" ht="12.75" customHeight="1">
      <c r="A8" s="393" t="str">
        <f>DGET('[6]soupisky'!$A$1:$E$484,"PRIJM",A12:A13)</f>
        <v>Mrzílek</v>
      </c>
      <c r="B8" s="406"/>
      <c r="C8" s="13">
        <v>1</v>
      </c>
      <c r="D8" s="14">
        <v>143</v>
      </c>
      <c r="E8" s="15">
        <v>53</v>
      </c>
      <c r="F8" s="15">
        <v>6</v>
      </c>
      <c r="G8" s="16">
        <f>IF(ISBLANK(D8),"",D8+E8)</f>
        <v>196</v>
      </c>
      <c r="H8" s="17"/>
      <c r="I8" s="18"/>
      <c r="K8" s="393" t="str">
        <f>DGET('[6]soupisky'!$A$1:$E$484,"PRIJM",K12:K13)</f>
        <v>Smékal</v>
      </c>
      <c r="L8" s="406"/>
      <c r="M8" s="13">
        <v>2</v>
      </c>
      <c r="N8" s="14">
        <v>156</v>
      </c>
      <c r="O8" s="15">
        <v>44</v>
      </c>
      <c r="P8" s="15">
        <v>8</v>
      </c>
      <c r="Q8" s="16">
        <f>IF(ISBLANK(N8),"",N8+O8)</f>
        <v>200</v>
      </c>
      <c r="R8" s="17"/>
      <c r="S8" s="18"/>
    </row>
    <row r="9" spans="1:19" ht="12.75" customHeight="1">
      <c r="A9" s="395"/>
      <c r="B9" s="407"/>
      <c r="C9" s="19">
        <v>2</v>
      </c>
      <c r="D9" s="20">
        <v>159</v>
      </c>
      <c r="E9" s="21">
        <v>79</v>
      </c>
      <c r="F9" s="21">
        <v>2</v>
      </c>
      <c r="G9" s="22">
        <f>IF(ISBLANK(D9),"",D9+E9)</f>
        <v>238</v>
      </c>
      <c r="H9" s="17"/>
      <c r="I9" s="18"/>
      <c r="K9" s="395"/>
      <c r="L9" s="407"/>
      <c r="M9" s="19">
        <v>1</v>
      </c>
      <c r="N9" s="20">
        <v>135</v>
      </c>
      <c r="O9" s="21">
        <v>53</v>
      </c>
      <c r="P9" s="21">
        <v>7</v>
      </c>
      <c r="Q9" s="22">
        <f>IF(ISBLANK(N9),"",N9+O9)</f>
        <v>188</v>
      </c>
      <c r="R9" s="17"/>
      <c r="S9" s="18"/>
    </row>
    <row r="10" spans="1:19" ht="9.75" customHeight="1">
      <c r="A10" s="393" t="str">
        <f>DGET('[6]soupisky'!$A$1:$E$484,"JMENO",A12:A13)</f>
        <v>Jiří</v>
      </c>
      <c r="B10" s="394"/>
      <c r="C10" s="23"/>
      <c r="D10" s="24"/>
      <c r="E10" s="24"/>
      <c r="F10" s="24"/>
      <c r="G10" s="25">
        <f>IF(ISBLANK(D10),"",D10+E10)</f>
      </c>
      <c r="H10" s="17"/>
      <c r="I10" s="26"/>
      <c r="K10" s="393" t="str">
        <f>DGET('[6]soupisky'!$A$1:$E$484,"jmeno",K12:K13)</f>
        <v>Tomáš</v>
      </c>
      <c r="L10" s="394"/>
      <c r="M10" s="23"/>
      <c r="N10" s="24"/>
      <c r="O10" s="24"/>
      <c r="P10" s="24"/>
      <c r="Q10" s="25">
        <f>IF(ISBLANK(N10),"",N10+O10)</f>
      </c>
      <c r="R10" s="17"/>
      <c r="S10" s="26"/>
    </row>
    <row r="11" spans="1:19" ht="9.75" customHeight="1" thickBot="1">
      <c r="A11" s="395"/>
      <c r="B11" s="396"/>
      <c r="C11" s="27"/>
      <c r="D11" s="28"/>
      <c r="E11" s="28"/>
      <c r="F11" s="28"/>
      <c r="G11" s="29">
        <f>IF(ISBLANK(D11),"",D11+E11)</f>
      </c>
      <c r="H11" s="17"/>
      <c r="I11" s="397">
        <f>IF(ISNUMBER(G13),IF(G13&gt;Q13,2,IF(G13=Q13,1,0)),"")</f>
        <v>2</v>
      </c>
      <c r="K11" s="395"/>
      <c r="L11" s="396"/>
      <c r="M11" s="27"/>
      <c r="N11" s="28"/>
      <c r="O11" s="28"/>
      <c r="P11" s="28"/>
      <c r="Q11" s="29">
        <f>IF(ISBLANK(N11),"",N11+O11)</f>
      </c>
      <c r="R11" s="17"/>
      <c r="S11" s="397">
        <f>IF(ISNUMBER(Q13),IF(G13&lt;Q13,2,IF(G13=Q13,1,0)),"")</f>
        <v>0</v>
      </c>
    </row>
    <row r="12" spans="1:19" ht="9.75" customHeight="1" hidden="1" thickBot="1">
      <c r="A12" s="30" t="s">
        <v>19</v>
      </c>
      <c r="B12" s="31"/>
      <c r="C12" s="32"/>
      <c r="D12" s="17"/>
      <c r="E12" s="17"/>
      <c r="F12" s="17"/>
      <c r="G12" s="17"/>
      <c r="H12" s="17"/>
      <c r="I12" s="398"/>
      <c r="K12" s="30" t="s">
        <v>19</v>
      </c>
      <c r="L12" s="31"/>
      <c r="M12" s="32"/>
      <c r="N12" s="17"/>
      <c r="O12" s="17"/>
      <c r="P12" s="17"/>
      <c r="Q12" s="17"/>
      <c r="R12" s="17"/>
      <c r="S12" s="398"/>
    </row>
    <row r="13" spans="1:19" ht="15.75" customHeight="1" thickBot="1">
      <c r="A13" s="400">
        <v>20060</v>
      </c>
      <c r="B13" s="401"/>
      <c r="C13" s="35" t="s">
        <v>17</v>
      </c>
      <c r="D13" s="36">
        <f>IF(ISNUMBER(D8),SUM(D8:D11),"")</f>
        <v>302</v>
      </c>
      <c r="E13" s="37">
        <f>IF(ISNUMBER(E8),SUM(E8:E11),"")</f>
        <v>132</v>
      </c>
      <c r="F13" s="38">
        <f>IF(ISNUMBER(F8),SUM(F8:F11),"")</f>
        <v>8</v>
      </c>
      <c r="G13" s="39">
        <f>IF(ISNUMBER(G8),SUM(G8:G11),"")</f>
        <v>434</v>
      </c>
      <c r="H13" s="40"/>
      <c r="I13" s="399"/>
      <c r="K13" s="400">
        <v>17966</v>
      </c>
      <c r="L13" s="401"/>
      <c r="M13" s="35" t="s">
        <v>17</v>
      </c>
      <c r="N13" s="36">
        <f>IF(ISNUMBER(N8),SUM(N8:N11),"")</f>
        <v>291</v>
      </c>
      <c r="O13" s="37">
        <f>IF(ISNUMBER(O8),SUM(O8:O11),"")</f>
        <v>97</v>
      </c>
      <c r="P13" s="38">
        <f>IF(ISNUMBER(P8),SUM(P8:P11),"")</f>
        <v>15</v>
      </c>
      <c r="Q13" s="39">
        <f>IF(ISNUMBER(Q8),SUM(Q8:Q11),"")</f>
        <v>388</v>
      </c>
      <c r="R13" s="40"/>
      <c r="S13" s="399"/>
    </row>
    <row r="14" spans="1:19" ht="12.75" customHeight="1" thickTop="1">
      <c r="A14" s="404" t="str">
        <f>DGET('[6]soupisky'!$A$1:$E$484,"PRIJM",A18:A19)</f>
        <v>Havrdová</v>
      </c>
      <c r="B14" s="405"/>
      <c r="C14" s="41">
        <v>1</v>
      </c>
      <c r="D14" s="42">
        <v>150</v>
      </c>
      <c r="E14" s="43">
        <v>54</v>
      </c>
      <c r="F14" s="43">
        <v>4</v>
      </c>
      <c r="G14" s="44">
        <f>IF(ISBLANK(D14),"",D14+E14)</f>
        <v>204</v>
      </c>
      <c r="H14" s="17"/>
      <c r="I14" s="18"/>
      <c r="K14" s="404" t="str">
        <f>DGET('[6]soupisky'!$A$1:$E$484,"PRIJM",K18:K19)</f>
        <v>Sýkora</v>
      </c>
      <c r="L14" s="405"/>
      <c r="M14" s="41">
        <v>2</v>
      </c>
      <c r="N14" s="42">
        <v>123</v>
      </c>
      <c r="O14" s="43">
        <v>34</v>
      </c>
      <c r="P14" s="43">
        <v>8</v>
      </c>
      <c r="Q14" s="44">
        <f>IF(ISBLANK(N14),"",N14+O14)</f>
        <v>157</v>
      </c>
      <c r="R14" s="17"/>
      <c r="S14" s="18"/>
    </row>
    <row r="15" spans="1:19" ht="12.75" customHeight="1">
      <c r="A15" s="395"/>
      <c r="B15" s="396"/>
      <c r="C15" s="19">
        <v>2</v>
      </c>
      <c r="D15" s="20">
        <v>155</v>
      </c>
      <c r="E15" s="21">
        <v>53</v>
      </c>
      <c r="F15" s="21">
        <v>1</v>
      </c>
      <c r="G15" s="22">
        <f>IF(ISBLANK(D15),"",D15+E15)</f>
        <v>208</v>
      </c>
      <c r="H15" s="17"/>
      <c r="I15" s="18"/>
      <c r="K15" s="395"/>
      <c r="L15" s="396"/>
      <c r="M15" s="19">
        <v>1</v>
      </c>
      <c r="N15" s="20">
        <v>128</v>
      </c>
      <c r="O15" s="21">
        <v>44</v>
      </c>
      <c r="P15" s="21">
        <v>12</v>
      </c>
      <c r="Q15" s="22">
        <f>IF(ISBLANK(N15),"",N15+O15)</f>
        <v>172</v>
      </c>
      <c r="R15" s="17"/>
      <c r="S15" s="18"/>
    </row>
    <row r="16" spans="1:19" ht="9.75" customHeight="1">
      <c r="A16" s="393" t="str">
        <f>DGET('[6]soupisky'!$A$1:$E$484,"JMENO",A18:A19)</f>
        <v>Jaruška</v>
      </c>
      <c r="B16" s="394"/>
      <c r="C16" s="23"/>
      <c r="D16" s="24"/>
      <c r="E16" s="24"/>
      <c r="F16" s="24"/>
      <c r="G16" s="25">
        <f>IF(ISBLANK(D16),"",D16+E16)</f>
      </c>
      <c r="H16" s="17"/>
      <c r="I16" s="26"/>
      <c r="K16" s="393" t="str">
        <f>DGET('[6]soupisky'!$A$1:$E$484,"JMENO",K18:K19)</f>
        <v>Jiří</v>
      </c>
      <c r="L16" s="394"/>
      <c r="M16" s="23"/>
      <c r="N16" s="24"/>
      <c r="O16" s="24"/>
      <c r="P16" s="24"/>
      <c r="Q16" s="25">
        <f>IF(ISBLANK(N16),"",N16+O16)</f>
      </c>
      <c r="R16" s="17"/>
      <c r="S16" s="26"/>
    </row>
    <row r="17" spans="1:19" ht="9.75" customHeight="1" thickBot="1">
      <c r="A17" s="395"/>
      <c r="B17" s="396"/>
      <c r="C17" s="27"/>
      <c r="D17" s="28"/>
      <c r="E17" s="28"/>
      <c r="F17" s="28"/>
      <c r="G17" s="45">
        <f>IF(ISBLANK(D17),"",D17+E17)</f>
      </c>
      <c r="H17" s="17"/>
      <c r="I17" s="397">
        <f>IF(ISNUMBER(G19),IF(G19&gt;Q19,2,IF(G19=Q19,1,0)),"")</f>
        <v>2</v>
      </c>
      <c r="K17" s="395"/>
      <c r="L17" s="396"/>
      <c r="M17" s="27"/>
      <c r="N17" s="28"/>
      <c r="O17" s="28"/>
      <c r="P17" s="28"/>
      <c r="Q17" s="45">
        <f>IF(ISBLANK(N17),"",N17+O17)</f>
      </c>
      <c r="R17" s="17"/>
      <c r="S17" s="397">
        <f>IF(ISNUMBER(Q19),IF(G19&lt;Q19,2,IF(G19=Q19,1,0)),"")</f>
        <v>0</v>
      </c>
    </row>
    <row r="18" spans="1:19" ht="9.75" customHeight="1" hidden="1" thickBot="1">
      <c r="A18" s="30" t="s">
        <v>19</v>
      </c>
      <c r="B18" s="31"/>
      <c r="C18" s="32"/>
      <c r="D18" s="17"/>
      <c r="E18" s="17"/>
      <c r="F18" s="17"/>
      <c r="G18" s="17"/>
      <c r="H18" s="17"/>
      <c r="I18" s="398"/>
      <c r="K18" s="30" t="s">
        <v>19</v>
      </c>
      <c r="L18" s="31"/>
      <c r="M18" s="32"/>
      <c r="N18" s="17"/>
      <c r="O18" s="17"/>
      <c r="P18" s="17"/>
      <c r="Q18" s="17"/>
      <c r="R18" s="17"/>
      <c r="S18" s="398"/>
    </row>
    <row r="19" spans="1:19" ht="15.75" customHeight="1" thickBot="1">
      <c r="A19" s="400">
        <v>14501</v>
      </c>
      <c r="B19" s="401"/>
      <c r="C19" s="35" t="s">
        <v>17</v>
      </c>
      <c r="D19" s="36">
        <f>IF(ISNUMBER(D14),SUM(D14:D17),"")</f>
        <v>305</v>
      </c>
      <c r="E19" s="37">
        <f>IF(ISNUMBER(E14),SUM(E14:E17),"")</f>
        <v>107</v>
      </c>
      <c r="F19" s="38">
        <f>IF(ISNUMBER(F14),SUM(F14:F17),"")</f>
        <v>5</v>
      </c>
      <c r="G19" s="39">
        <f>IF(ISNUMBER(G14),SUM(G14:G17),"")</f>
        <v>412</v>
      </c>
      <c r="H19" s="40"/>
      <c r="I19" s="399"/>
      <c r="K19" s="400">
        <v>1222</v>
      </c>
      <c r="L19" s="401"/>
      <c r="M19" s="35" t="s">
        <v>17</v>
      </c>
      <c r="N19" s="36">
        <f>IF(ISNUMBER(N14),SUM(N14:N17),"")</f>
        <v>251</v>
      </c>
      <c r="O19" s="37">
        <f>IF(ISNUMBER(O14),SUM(O14:O17),"")</f>
        <v>78</v>
      </c>
      <c r="P19" s="38">
        <f>IF(ISNUMBER(P14),SUM(P14:P17),"")</f>
        <v>20</v>
      </c>
      <c r="Q19" s="39">
        <f>IF(ISNUMBER(Q14),SUM(Q14:Q17),"")</f>
        <v>329</v>
      </c>
      <c r="R19" s="40"/>
      <c r="S19" s="399"/>
    </row>
    <row r="20" spans="1:19" ht="12.75" customHeight="1" thickTop="1">
      <c r="A20" s="393" t="str">
        <f>DGET('[6]soupisky'!$A$1:$E$484,"PRIJM",A24:A25)</f>
        <v>Kučerka</v>
      </c>
      <c r="B20" s="394"/>
      <c r="C20" s="41">
        <v>1</v>
      </c>
      <c r="D20" s="42">
        <v>135</v>
      </c>
      <c r="E20" s="43">
        <v>62</v>
      </c>
      <c r="F20" s="43">
        <v>3</v>
      </c>
      <c r="G20" s="44">
        <f>IF(ISBLANK(D20),"",D20+E20)</f>
        <v>197</v>
      </c>
      <c r="H20" s="17"/>
      <c r="I20" s="18"/>
      <c r="K20" s="393" t="str">
        <f>DGET('[6]soupisky'!$A$1:$E$484,"PRIJM",K24:K25)</f>
        <v>Kšír</v>
      </c>
      <c r="L20" s="394"/>
      <c r="M20" s="41">
        <v>2</v>
      </c>
      <c r="N20" s="42">
        <v>121</v>
      </c>
      <c r="O20" s="43">
        <v>32</v>
      </c>
      <c r="P20" s="43">
        <v>10</v>
      </c>
      <c r="Q20" s="44">
        <f>IF(ISBLANK(N20),"",N20+O20)</f>
        <v>153</v>
      </c>
      <c r="R20" s="17"/>
      <c r="S20" s="18"/>
    </row>
    <row r="21" spans="1:19" ht="12.75" customHeight="1">
      <c r="A21" s="395"/>
      <c r="B21" s="396"/>
      <c r="C21" s="19">
        <v>2</v>
      </c>
      <c r="D21" s="20">
        <v>142</v>
      </c>
      <c r="E21" s="21">
        <v>61</v>
      </c>
      <c r="F21" s="21">
        <v>5</v>
      </c>
      <c r="G21" s="22">
        <f>IF(ISBLANK(D21),"",D21+E21)</f>
        <v>203</v>
      </c>
      <c r="H21" s="17"/>
      <c r="I21" s="18"/>
      <c r="K21" s="395"/>
      <c r="L21" s="396"/>
      <c r="M21" s="19">
        <v>1</v>
      </c>
      <c r="N21" s="20">
        <v>139</v>
      </c>
      <c r="O21" s="21">
        <v>54</v>
      </c>
      <c r="P21" s="21">
        <v>8</v>
      </c>
      <c r="Q21" s="22">
        <f>IF(ISBLANK(N21),"",N21+O21)</f>
        <v>193</v>
      </c>
      <c r="R21" s="17"/>
      <c r="S21" s="18"/>
    </row>
    <row r="22" spans="1:19" ht="9.75" customHeight="1">
      <c r="A22" s="393" t="str">
        <f>DGET('[6]soupisky'!$A$1:$E$484,"JMENO",A24:A25)</f>
        <v>Martin</v>
      </c>
      <c r="B22" s="394"/>
      <c r="C22" s="23"/>
      <c r="D22" s="24"/>
      <c r="E22" s="24"/>
      <c r="F22" s="24"/>
      <c r="G22" s="25">
        <f>IF(ISBLANK(D22),"",D22+E22)</f>
      </c>
      <c r="H22" s="17"/>
      <c r="I22" s="26"/>
      <c r="K22" s="393" t="str">
        <f>DGET('[6]soupisky'!$A$1:$E$484,"JMENO",K24:K25)</f>
        <v>Petr</v>
      </c>
      <c r="L22" s="394"/>
      <c r="M22" s="23"/>
      <c r="N22" s="24"/>
      <c r="O22" s="24"/>
      <c r="P22" s="24"/>
      <c r="Q22" s="25">
        <f>IF(ISBLANK(N22),"",N22+O22)</f>
      </c>
      <c r="R22" s="17"/>
      <c r="S22" s="26"/>
    </row>
    <row r="23" spans="1:19" ht="9.75" customHeight="1" thickBot="1">
      <c r="A23" s="395"/>
      <c r="B23" s="396"/>
      <c r="C23" s="27"/>
      <c r="D23" s="28"/>
      <c r="E23" s="28"/>
      <c r="F23" s="28"/>
      <c r="G23" s="45">
        <f>IF(ISBLANK(D23),"",D23+E23)</f>
      </c>
      <c r="H23" s="17"/>
      <c r="I23" s="397">
        <f>IF(ISNUMBER(G25),IF(G25&gt;Q25,2,IF(G25=Q25,1,0)),"")</f>
        <v>2</v>
      </c>
      <c r="K23" s="395"/>
      <c r="L23" s="396"/>
      <c r="M23" s="27"/>
      <c r="N23" s="28"/>
      <c r="O23" s="28"/>
      <c r="P23" s="28"/>
      <c r="Q23" s="45">
        <f>IF(ISBLANK(N23),"",N23+O23)</f>
      </c>
      <c r="R23" s="17"/>
      <c r="S23" s="397">
        <f>IF(ISNUMBER(Q25),IF(G25&lt;Q25,2,IF(G25=Q25,1,0)),"")</f>
        <v>0</v>
      </c>
    </row>
    <row r="24" spans="1:19" ht="9.75" customHeight="1" hidden="1" thickBot="1">
      <c r="A24" s="30" t="s">
        <v>19</v>
      </c>
      <c r="B24" s="31"/>
      <c r="C24" s="32"/>
      <c r="D24" s="17"/>
      <c r="E24" s="17"/>
      <c r="F24" s="17"/>
      <c r="G24" s="17"/>
      <c r="H24" s="17"/>
      <c r="I24" s="398"/>
      <c r="K24" s="30" t="s">
        <v>19</v>
      </c>
      <c r="L24" s="31"/>
      <c r="M24" s="32"/>
      <c r="N24" s="17"/>
      <c r="O24" s="17"/>
      <c r="P24" s="17"/>
      <c r="Q24" s="17"/>
      <c r="R24" s="17"/>
      <c r="S24" s="398"/>
    </row>
    <row r="25" spans="1:19" ht="15.75" customHeight="1" thickBot="1">
      <c r="A25" s="400">
        <v>20061</v>
      </c>
      <c r="B25" s="401"/>
      <c r="C25" s="35" t="s">
        <v>17</v>
      </c>
      <c r="D25" s="36">
        <f>IF(ISNUMBER(D20),SUM(D20:D23),"")</f>
        <v>277</v>
      </c>
      <c r="E25" s="37">
        <f>IF(ISNUMBER(E20),SUM(E20:E23),"")</f>
        <v>123</v>
      </c>
      <c r="F25" s="38">
        <f>IF(ISNUMBER(F20),SUM(F20:F23),"")</f>
        <v>8</v>
      </c>
      <c r="G25" s="39">
        <f>IF(ISNUMBER(G20),SUM(G20:G23),"")</f>
        <v>400</v>
      </c>
      <c r="H25" s="40"/>
      <c r="I25" s="399"/>
      <c r="K25" s="400">
        <v>20783</v>
      </c>
      <c r="L25" s="401"/>
      <c r="M25" s="35" t="s">
        <v>17</v>
      </c>
      <c r="N25" s="36">
        <f>IF(ISNUMBER(N20),SUM(N20:N23),"")</f>
        <v>260</v>
      </c>
      <c r="O25" s="37">
        <f>IF(ISNUMBER(O20),SUM(O20:O23),"")</f>
        <v>86</v>
      </c>
      <c r="P25" s="38">
        <f>IF(ISNUMBER(P20),SUM(P20:P23),"")</f>
        <v>18</v>
      </c>
      <c r="Q25" s="39">
        <f>IF(ISNUMBER(Q20),SUM(Q20:Q23),"")</f>
        <v>346</v>
      </c>
      <c r="R25" s="40"/>
      <c r="S25" s="399"/>
    </row>
    <row r="26" spans="1:19" ht="12.75" customHeight="1" thickTop="1">
      <c r="A26" s="345" t="str">
        <f>DGET('[6]soupisky'!$A$1:$E$484,"PRIJM",A30:A31)</f>
        <v>Vodešil</v>
      </c>
      <c r="B26" s="346"/>
      <c r="C26" s="41">
        <v>1</v>
      </c>
      <c r="D26" s="42">
        <v>141</v>
      </c>
      <c r="E26" s="43">
        <v>45</v>
      </c>
      <c r="F26" s="43">
        <v>6</v>
      </c>
      <c r="G26" s="44">
        <f>IF(ISBLANK(D26),"",D26+E26)</f>
        <v>186</v>
      </c>
      <c r="H26" s="17"/>
      <c r="I26" s="18"/>
      <c r="K26" s="393" t="s">
        <v>132</v>
      </c>
      <c r="L26" s="394"/>
      <c r="M26" s="41">
        <v>2</v>
      </c>
      <c r="N26" s="42">
        <v>144</v>
      </c>
      <c r="O26" s="43">
        <v>52</v>
      </c>
      <c r="P26" s="43">
        <v>6</v>
      </c>
      <c r="Q26" s="44">
        <f>IF(ISBLANK(N26),"",N26+O26)</f>
        <v>196</v>
      </c>
      <c r="R26" s="17"/>
      <c r="S26" s="18"/>
    </row>
    <row r="27" spans="1:19" ht="12.75" customHeight="1">
      <c r="A27" s="402"/>
      <c r="B27" s="403"/>
      <c r="C27" s="19">
        <v>2</v>
      </c>
      <c r="D27" s="20">
        <v>144</v>
      </c>
      <c r="E27" s="21">
        <v>52</v>
      </c>
      <c r="F27" s="21">
        <v>5</v>
      </c>
      <c r="G27" s="22">
        <f>IF(ISBLANK(D27),"",D27+E27)</f>
        <v>196</v>
      </c>
      <c r="H27" s="17"/>
      <c r="I27" s="18"/>
      <c r="K27" s="395"/>
      <c r="L27" s="396"/>
      <c r="M27" s="19">
        <v>1</v>
      </c>
      <c r="N27" s="20">
        <v>138</v>
      </c>
      <c r="O27" s="21">
        <v>72</v>
      </c>
      <c r="P27" s="21">
        <v>1</v>
      </c>
      <c r="Q27" s="22">
        <f>IF(ISBLANK(N27),"",N27+O27)</f>
        <v>210</v>
      </c>
      <c r="R27" s="17"/>
      <c r="S27" s="18"/>
    </row>
    <row r="28" spans="1:19" ht="9.75" customHeight="1">
      <c r="A28" s="345" t="str">
        <f>DGET('[6]soupisky'!$A$1:$E$484,"JMENO",A30:A31)</f>
        <v>Josef</v>
      </c>
      <c r="B28" s="346"/>
      <c r="C28" s="23"/>
      <c r="D28" s="24"/>
      <c r="E28" s="24"/>
      <c r="F28" s="24"/>
      <c r="G28" s="25">
        <f>IF(ISBLANK(D28),"",D28+E28)</f>
      </c>
      <c r="H28" s="17"/>
      <c r="I28" s="26"/>
      <c r="K28" s="393" t="s">
        <v>133</v>
      </c>
      <c r="L28" s="394"/>
      <c r="M28" s="23"/>
      <c r="N28" s="24"/>
      <c r="O28" s="24"/>
      <c r="P28" s="24"/>
      <c r="Q28" s="25">
        <f>IF(ISBLANK(N28),"",N28+O28)</f>
      </c>
      <c r="R28" s="17"/>
      <c r="S28" s="26"/>
    </row>
    <row r="29" spans="1:19" ht="9.75" customHeight="1" thickBot="1">
      <c r="A29" s="402"/>
      <c r="B29" s="403"/>
      <c r="C29" s="27"/>
      <c r="D29" s="28"/>
      <c r="E29" s="28"/>
      <c r="F29" s="28"/>
      <c r="G29" s="45">
        <f>IF(ISBLANK(D29),"",D29+E29)</f>
      </c>
      <c r="H29" s="17"/>
      <c r="I29" s="397">
        <f>IF(ISNUMBER(G31),IF(G31&gt;Q31,2,IF(G31=Q31,1,0)),"")</f>
        <v>0</v>
      </c>
      <c r="K29" s="395"/>
      <c r="L29" s="396"/>
      <c r="M29" s="27"/>
      <c r="N29" s="28"/>
      <c r="O29" s="28"/>
      <c r="P29" s="28"/>
      <c r="Q29" s="45">
        <f>IF(ISBLANK(N29),"",N29+O29)</f>
      </c>
      <c r="R29" s="17"/>
      <c r="S29" s="397">
        <f>IF(ISNUMBER(Q31),IF(G31&lt;Q31,2,IF(G31=Q31,1,0)),"")</f>
        <v>2</v>
      </c>
    </row>
    <row r="30" spans="1:19" ht="9.75" customHeight="1" hidden="1" thickBot="1">
      <c r="A30" s="30" t="s">
        <v>19</v>
      </c>
      <c r="B30" s="31"/>
      <c r="C30" s="32"/>
      <c r="D30" s="17"/>
      <c r="E30" s="17"/>
      <c r="F30" s="17"/>
      <c r="G30" s="17"/>
      <c r="H30" s="17"/>
      <c r="I30" s="398"/>
      <c r="K30" s="30" t="s">
        <v>19</v>
      </c>
      <c r="L30" s="31"/>
      <c r="M30" s="32"/>
      <c r="N30" s="17"/>
      <c r="O30" s="17"/>
      <c r="P30" s="17"/>
      <c r="Q30" s="17"/>
      <c r="R30" s="17"/>
      <c r="S30" s="398"/>
    </row>
    <row r="31" spans="1:19" ht="15.75" customHeight="1" thickBot="1">
      <c r="A31" s="400">
        <v>2585</v>
      </c>
      <c r="B31" s="401"/>
      <c r="C31" s="35" t="s">
        <v>17</v>
      </c>
      <c r="D31" s="36">
        <f>IF(ISNUMBER(D26),SUM(D26:D29),"")</f>
        <v>285</v>
      </c>
      <c r="E31" s="37">
        <f>IF(ISNUMBER(E26),SUM(E26:E29),"")</f>
        <v>97</v>
      </c>
      <c r="F31" s="38">
        <f>IF(ISNUMBER(F26),SUM(F26:F29),"")</f>
        <v>11</v>
      </c>
      <c r="G31" s="39">
        <f>IF(ISNUMBER(G26),SUM(G26:G29),"")</f>
        <v>382</v>
      </c>
      <c r="H31" s="40"/>
      <c r="I31" s="399"/>
      <c r="K31" s="400">
        <v>1070</v>
      </c>
      <c r="L31" s="401"/>
      <c r="M31" s="35" t="s">
        <v>17</v>
      </c>
      <c r="N31" s="36">
        <f>IF(ISNUMBER(N26),SUM(N26:N29),"")</f>
        <v>282</v>
      </c>
      <c r="O31" s="37">
        <f>IF(ISNUMBER(O26),SUM(O26:O29),"")</f>
        <v>124</v>
      </c>
      <c r="P31" s="38">
        <f>IF(ISNUMBER(P26),SUM(P26:P29),"")</f>
        <v>7</v>
      </c>
      <c r="Q31" s="39">
        <f>IF(ISNUMBER(Q26),SUM(Q26:Q29),"")</f>
        <v>406</v>
      </c>
      <c r="R31" s="40"/>
      <c r="S31" s="399"/>
    </row>
    <row r="32" spans="1:19" ht="12.75" customHeight="1" thickTop="1">
      <c r="A32" s="345" t="s">
        <v>134</v>
      </c>
      <c r="B32" s="346"/>
      <c r="C32" s="41">
        <v>1</v>
      </c>
      <c r="D32" s="42">
        <v>133</v>
      </c>
      <c r="E32" s="43">
        <v>40</v>
      </c>
      <c r="F32" s="43">
        <v>9</v>
      </c>
      <c r="G32" s="44">
        <f>IF(ISBLANK(D32),"",D32+E32)</f>
        <v>173</v>
      </c>
      <c r="H32" s="17"/>
      <c r="I32" s="18"/>
      <c r="K32" s="393" t="str">
        <f>DGET('[6]soupisky'!$A$1:$E$484,"PRIJM",K36:K37)</f>
        <v>Kovář</v>
      </c>
      <c r="L32" s="394"/>
      <c r="M32" s="41">
        <v>2</v>
      </c>
      <c r="N32" s="42">
        <v>130</v>
      </c>
      <c r="O32" s="43">
        <v>43</v>
      </c>
      <c r="P32" s="43">
        <v>7</v>
      </c>
      <c r="Q32" s="44">
        <f>IF(ISBLANK(N32),"",N32+O32)</f>
        <v>173</v>
      </c>
      <c r="R32" s="17"/>
      <c r="S32" s="18"/>
    </row>
    <row r="33" spans="1:19" ht="12.75" customHeight="1">
      <c r="A33" s="402"/>
      <c r="B33" s="403"/>
      <c r="C33" s="19">
        <v>2</v>
      </c>
      <c r="D33" s="20">
        <v>138</v>
      </c>
      <c r="E33" s="21">
        <v>35</v>
      </c>
      <c r="F33" s="21">
        <v>10</v>
      </c>
      <c r="G33" s="22">
        <f>IF(ISBLANK(D33),"",D33+E33)</f>
        <v>173</v>
      </c>
      <c r="H33" s="17"/>
      <c r="I33" s="18"/>
      <c r="K33" s="395"/>
      <c r="L33" s="396"/>
      <c r="M33" s="19">
        <v>1</v>
      </c>
      <c r="N33" s="20">
        <v>156</v>
      </c>
      <c r="O33" s="21">
        <v>59</v>
      </c>
      <c r="P33" s="21">
        <v>1</v>
      </c>
      <c r="Q33" s="22">
        <f>IF(ISBLANK(N33),"",N33+O33)</f>
        <v>215</v>
      </c>
      <c r="R33" s="17"/>
      <c r="S33" s="18"/>
    </row>
    <row r="34" spans="1:19" ht="9.75" customHeight="1">
      <c r="A34" s="345" t="s">
        <v>135</v>
      </c>
      <c r="B34" s="346"/>
      <c r="C34" s="23"/>
      <c r="D34" s="24"/>
      <c r="E34" s="24"/>
      <c r="F34" s="24"/>
      <c r="G34" s="25">
        <f>IF(ISBLANK(D34),"",D34+E34)</f>
      </c>
      <c r="H34" s="17"/>
      <c r="I34" s="26"/>
      <c r="K34" s="393" t="str">
        <f>DGET('[6]soupisky'!$A$1:$E$484,"JMENO",K36:K37)</f>
        <v>Martin</v>
      </c>
      <c r="L34" s="394"/>
      <c r="M34" s="23"/>
      <c r="N34" s="24"/>
      <c r="O34" s="24"/>
      <c r="P34" s="24"/>
      <c r="Q34" s="25">
        <f>IF(ISBLANK(N34),"",N34+O34)</f>
      </c>
      <c r="R34" s="17"/>
      <c r="S34" s="26"/>
    </row>
    <row r="35" spans="1:19" ht="9.75" customHeight="1" thickBot="1">
      <c r="A35" s="402"/>
      <c r="B35" s="403"/>
      <c r="C35" s="27"/>
      <c r="D35" s="28"/>
      <c r="E35" s="28"/>
      <c r="F35" s="28"/>
      <c r="G35" s="45">
        <f>IF(ISBLANK(D35),"",D35+E35)</f>
      </c>
      <c r="H35" s="17"/>
      <c r="I35" s="397">
        <f>IF(ISNUMBER(G37),IF(G37&gt;Q37,2,IF(G37=Q37,1,0)),"")</f>
        <v>0</v>
      </c>
      <c r="K35" s="395"/>
      <c r="L35" s="396"/>
      <c r="M35" s="27"/>
      <c r="N35" s="28"/>
      <c r="O35" s="28"/>
      <c r="P35" s="28"/>
      <c r="Q35" s="45">
        <f>IF(ISBLANK(N35),"",N35+O35)</f>
      </c>
      <c r="R35" s="17"/>
      <c r="S35" s="397">
        <f>IF(ISNUMBER(Q37),IF(G37&lt;Q37,2,IF(G37=Q37,1,0)),"")</f>
        <v>2</v>
      </c>
    </row>
    <row r="36" spans="1:19" ht="9.75" customHeight="1" hidden="1" thickBot="1">
      <c r="A36" s="30" t="s">
        <v>19</v>
      </c>
      <c r="B36" s="31"/>
      <c r="C36" s="32"/>
      <c r="D36" s="17"/>
      <c r="E36" s="17"/>
      <c r="F36" s="17"/>
      <c r="G36" s="17"/>
      <c r="H36" s="17"/>
      <c r="I36" s="398"/>
      <c r="K36" s="30" t="s">
        <v>19</v>
      </c>
      <c r="L36" s="31"/>
      <c r="M36" s="32"/>
      <c r="N36" s="17"/>
      <c r="O36" s="17"/>
      <c r="P36" s="17"/>
      <c r="Q36" s="17"/>
      <c r="R36" s="17"/>
      <c r="S36" s="398"/>
    </row>
    <row r="37" spans="1:19" ht="15.75" customHeight="1" thickBot="1">
      <c r="A37" s="400">
        <v>8577</v>
      </c>
      <c r="B37" s="401"/>
      <c r="C37" s="35" t="s">
        <v>17</v>
      </c>
      <c r="D37" s="36">
        <f>IF(ISNUMBER(D32),SUM(D32:D35),"")</f>
        <v>271</v>
      </c>
      <c r="E37" s="37">
        <f>IF(ISNUMBER(E32),SUM(E32:E35),"")</f>
        <v>75</v>
      </c>
      <c r="F37" s="38">
        <f>IF(ISNUMBER(F32),SUM(F32:F35),"")</f>
        <v>19</v>
      </c>
      <c r="G37" s="39">
        <f>IF(ISNUMBER(G32),SUM(G32:G35),"")</f>
        <v>346</v>
      </c>
      <c r="H37" s="40"/>
      <c r="I37" s="399"/>
      <c r="K37" s="400">
        <v>20740</v>
      </c>
      <c r="L37" s="401"/>
      <c r="M37" s="35" t="s">
        <v>17</v>
      </c>
      <c r="N37" s="36">
        <f>IF(ISNUMBER(N32),SUM(N32:N35),"")</f>
        <v>286</v>
      </c>
      <c r="O37" s="37">
        <f>IF(ISNUMBER(O32),SUM(O32:O35),"")</f>
        <v>102</v>
      </c>
      <c r="P37" s="38">
        <f>IF(ISNUMBER(P32),SUM(P32:P35),"")</f>
        <v>8</v>
      </c>
      <c r="Q37" s="39">
        <f>IF(ISNUMBER(Q32),SUM(Q32:Q35),"")</f>
        <v>388</v>
      </c>
      <c r="R37" s="40"/>
      <c r="S37" s="399"/>
    </row>
    <row r="38" spans="1:19" ht="12.75" customHeight="1" thickTop="1">
      <c r="A38" s="393" t="str">
        <f>DGET('[6]soupisky'!$A$1:$E$484,"PRIJM",A42:A43)</f>
        <v>Balliš</v>
      </c>
      <c r="B38" s="394"/>
      <c r="C38" s="41">
        <v>1</v>
      </c>
      <c r="D38" s="42">
        <v>146</v>
      </c>
      <c r="E38" s="43">
        <v>58</v>
      </c>
      <c r="F38" s="43">
        <v>2</v>
      </c>
      <c r="G38" s="44">
        <f>IF(ISBLANK(D38),"",D38+E38)</f>
        <v>204</v>
      </c>
      <c r="H38" s="17"/>
      <c r="I38" s="18"/>
      <c r="K38" s="393" t="str">
        <f>DGET('[6]soupisky'!$A$1:$E$484,"PRIJM",K42:K43)</f>
        <v>Maňour</v>
      </c>
      <c r="L38" s="394"/>
      <c r="M38" s="41">
        <v>2</v>
      </c>
      <c r="N38" s="42">
        <v>144</v>
      </c>
      <c r="O38" s="43">
        <v>68</v>
      </c>
      <c r="P38" s="43">
        <v>1</v>
      </c>
      <c r="Q38" s="44">
        <f>IF(ISBLANK(N38),"",N38+O38)</f>
        <v>212</v>
      </c>
      <c r="R38" s="17"/>
      <c r="S38" s="18"/>
    </row>
    <row r="39" spans="1:19" ht="12.75" customHeight="1">
      <c r="A39" s="395"/>
      <c r="B39" s="396"/>
      <c r="C39" s="19">
        <v>2</v>
      </c>
      <c r="D39" s="20">
        <v>149</v>
      </c>
      <c r="E39" s="21">
        <v>72</v>
      </c>
      <c r="F39" s="21">
        <v>1</v>
      </c>
      <c r="G39" s="22">
        <f>IF(ISBLANK(D39),"",D39+E39)</f>
        <v>221</v>
      </c>
      <c r="H39" s="17"/>
      <c r="I39" s="18"/>
      <c r="K39" s="395"/>
      <c r="L39" s="396"/>
      <c r="M39" s="19">
        <v>1</v>
      </c>
      <c r="N39" s="20">
        <v>145</v>
      </c>
      <c r="O39" s="21">
        <v>78</v>
      </c>
      <c r="P39" s="21">
        <v>1</v>
      </c>
      <c r="Q39" s="22">
        <f>IF(ISBLANK(N39),"",N39+O39)</f>
        <v>223</v>
      </c>
      <c r="R39" s="17"/>
      <c r="S39" s="18"/>
    </row>
    <row r="40" spans="1:19" ht="9.75" customHeight="1">
      <c r="A40" s="393" t="str">
        <f>DGET('[6]soupisky'!$A$1:$E$484,"JMENO",A42:A43)</f>
        <v>Karel</v>
      </c>
      <c r="B40" s="394"/>
      <c r="C40" s="23"/>
      <c r="D40" s="24"/>
      <c r="E40" s="24"/>
      <c r="F40" s="24"/>
      <c r="G40" s="25">
        <f>IF(ISBLANK(D40),"",D40+E40)</f>
      </c>
      <c r="H40" s="17"/>
      <c r="I40" s="26"/>
      <c r="K40" s="393" t="str">
        <f>DGET('[6]soupisky'!$A$1:$E$484,"JMENO",K42:K43)</f>
        <v>Ondřej</v>
      </c>
      <c r="L40" s="394"/>
      <c r="M40" s="23"/>
      <c r="N40" s="24"/>
      <c r="O40" s="24"/>
      <c r="P40" s="24"/>
      <c r="Q40" s="25">
        <f>IF(ISBLANK(N40),"",N40+O40)</f>
      </c>
      <c r="R40" s="17"/>
      <c r="S40" s="26"/>
    </row>
    <row r="41" spans="1:19" ht="9.75" customHeight="1" thickBot="1">
      <c r="A41" s="395"/>
      <c r="B41" s="396"/>
      <c r="C41" s="27"/>
      <c r="D41" s="28"/>
      <c r="E41" s="28"/>
      <c r="F41" s="28"/>
      <c r="G41" s="45">
        <f>IF(ISBLANK(D41),"",D41+E41)</f>
      </c>
      <c r="H41" s="17"/>
      <c r="I41" s="397">
        <f>IF(ISNUMBER(G43),IF(G43&gt;Q43,2,IF(G43=Q43,1,0)),"")</f>
        <v>0</v>
      </c>
      <c r="K41" s="395"/>
      <c r="L41" s="396"/>
      <c r="M41" s="27"/>
      <c r="N41" s="28"/>
      <c r="O41" s="28"/>
      <c r="P41" s="28"/>
      <c r="Q41" s="45">
        <f>IF(ISBLANK(N41),"",N41+O41)</f>
      </c>
      <c r="R41" s="17"/>
      <c r="S41" s="397">
        <f>IF(ISNUMBER(Q43),IF(G43&lt;Q43,2,IF(G43=Q43,1,0)),"")</f>
        <v>2</v>
      </c>
    </row>
    <row r="42" spans="1:19" ht="9.75" customHeight="1" hidden="1" thickBot="1">
      <c r="A42" s="30" t="s">
        <v>19</v>
      </c>
      <c r="B42" s="31"/>
      <c r="C42" s="32"/>
      <c r="D42" s="17"/>
      <c r="E42" s="17"/>
      <c r="F42" s="17"/>
      <c r="G42" s="17"/>
      <c r="H42" s="17"/>
      <c r="I42" s="398"/>
      <c r="K42" s="30" t="s">
        <v>19</v>
      </c>
      <c r="L42" s="31"/>
      <c r="M42" s="32"/>
      <c r="N42" s="17"/>
      <c r="O42" s="17"/>
      <c r="P42" s="17"/>
      <c r="Q42" s="17"/>
      <c r="R42" s="17"/>
      <c r="S42" s="398"/>
    </row>
    <row r="43" spans="1:19" ht="15.75" customHeight="1" thickBot="1">
      <c r="A43" s="400">
        <v>11929</v>
      </c>
      <c r="B43" s="401"/>
      <c r="C43" s="35" t="s">
        <v>17</v>
      </c>
      <c r="D43" s="36">
        <f>IF(ISNUMBER(D38),SUM(D38:D41),"")</f>
        <v>295</v>
      </c>
      <c r="E43" s="37">
        <f>IF(ISNUMBER(E38),SUM(E38:E41),"")</f>
        <v>130</v>
      </c>
      <c r="F43" s="38">
        <f>IF(ISNUMBER(F38),SUM(F38:F41),"")</f>
        <v>3</v>
      </c>
      <c r="G43" s="39">
        <f>IF(ISNUMBER(G38),SUM(G38:G41),"")</f>
        <v>425</v>
      </c>
      <c r="H43" s="40"/>
      <c r="I43" s="399"/>
      <c r="K43" s="400">
        <v>20739</v>
      </c>
      <c r="L43" s="401"/>
      <c r="M43" s="35" t="s">
        <v>17</v>
      </c>
      <c r="N43" s="36">
        <f>IF(ISNUMBER(N38),SUM(N38:N41),"")</f>
        <v>289</v>
      </c>
      <c r="O43" s="37">
        <f>IF(ISNUMBER(O38),SUM(O38:O41),"")</f>
        <v>146</v>
      </c>
      <c r="P43" s="38">
        <f>IF(ISNUMBER(P38),SUM(P38:P41),"")</f>
        <v>2</v>
      </c>
      <c r="Q43" s="39">
        <f>IF(ISNUMBER(Q38),SUM(Q38:Q41),"")</f>
        <v>435</v>
      </c>
      <c r="R43" s="40"/>
      <c r="S43" s="399"/>
    </row>
    <row r="44" ht="4.5" customHeight="1" thickBot="1" thickTop="1"/>
    <row r="45" spans="1:19" ht="19.5" customHeight="1" thickBot="1">
      <c r="A45" s="46"/>
      <c r="B45" s="47"/>
      <c r="C45" s="48" t="s">
        <v>24</v>
      </c>
      <c r="D45" s="49">
        <f>IF(ISNUMBER(D13),SUM(D13,D19,D25,D31,D37,D43),"")</f>
        <v>1735</v>
      </c>
      <c r="E45" s="50">
        <f>IF(ISNUMBER(E13),SUM(E13,E19,E25,E31,E37,E43),"")</f>
        <v>664</v>
      </c>
      <c r="F45" s="51">
        <f>IF(ISNUMBER(F13),SUM(F13,F19,F25,F31,F37,F43),"")</f>
        <v>54</v>
      </c>
      <c r="G45" s="52">
        <f>IF(ISNUMBER(G13),SUM(G13,G19,G25,G31,G37,G43),"")</f>
        <v>2399</v>
      </c>
      <c r="H45" s="53"/>
      <c r="I45" s="54">
        <f>IF(ISNUMBER(G45),IF(G45&gt;Q45,4,IF(G45=Q45,2,0)),"")</f>
        <v>4</v>
      </c>
      <c r="K45" s="46"/>
      <c r="L45" s="47"/>
      <c r="M45" s="48" t="s">
        <v>24</v>
      </c>
      <c r="N45" s="49">
        <f>IF(ISNUMBER(N13),SUM(N13,N19,N25,N31,N37,N43),"")</f>
        <v>1659</v>
      </c>
      <c r="O45" s="50">
        <f>IF(ISNUMBER(O13),SUM(O13,O19,O25,O31,O37,O43),"")</f>
        <v>633</v>
      </c>
      <c r="P45" s="51">
        <f>IF(ISNUMBER(P13),SUM(P13,P19,P25,P31,P37,P43),"")</f>
        <v>70</v>
      </c>
      <c r="Q45" s="52">
        <f>IF(ISNUMBER(Q13),SUM(Q13,Q19,Q25,Q31,Q37,Q43),"")</f>
        <v>2292</v>
      </c>
      <c r="R45" s="53"/>
      <c r="S45" s="54">
        <f>IF(ISNUMBER(Q45),IF(G45&lt;Q45,4,IF(G45=Q45,2,0)),"")</f>
        <v>0</v>
      </c>
    </row>
    <row r="46" ht="4.5" customHeight="1" thickBot="1"/>
    <row r="47" spans="1:19" ht="21.75" customHeight="1" thickBot="1">
      <c r="A47" s="55"/>
      <c r="B47" s="56" t="s">
        <v>25</v>
      </c>
      <c r="C47" s="391"/>
      <c r="D47" s="391"/>
      <c r="E47" s="391"/>
      <c r="G47" s="333" t="s">
        <v>27</v>
      </c>
      <c r="H47" s="334"/>
      <c r="I47" s="57">
        <f>IF(ISNUMBER(I11),SUM(I11,I17,I23,I29,I35,I41,I45),"")</f>
        <v>10</v>
      </c>
      <c r="K47" s="55"/>
      <c r="L47" s="56" t="s">
        <v>25</v>
      </c>
      <c r="M47" s="391"/>
      <c r="N47" s="391"/>
      <c r="O47" s="391"/>
      <c r="Q47" s="333" t="s">
        <v>27</v>
      </c>
      <c r="R47" s="334"/>
      <c r="S47" s="57">
        <f>IF(ISNUMBER(S11),SUM(S11,S17,S23,S29,S35,S41,S45),"")</f>
        <v>6</v>
      </c>
    </row>
    <row r="48" spans="1:19" ht="19.5" customHeight="1">
      <c r="A48" s="55"/>
      <c r="B48" s="56" t="s">
        <v>29</v>
      </c>
      <c r="C48" s="392"/>
      <c r="D48" s="392"/>
      <c r="E48" s="392"/>
      <c r="F48" s="58"/>
      <c r="G48" s="58"/>
      <c r="H48" s="58"/>
      <c r="I48" s="58"/>
      <c r="J48" s="58"/>
      <c r="K48" s="55"/>
      <c r="L48" s="56" t="s">
        <v>29</v>
      </c>
      <c r="M48" s="392"/>
      <c r="N48" s="392"/>
      <c r="O48" s="392"/>
      <c r="P48" s="59"/>
      <c r="Q48" s="12"/>
      <c r="R48" s="12"/>
      <c r="S48" s="12"/>
    </row>
    <row r="49" spans="1:19" ht="20.25" customHeight="1">
      <c r="A49" s="56" t="s">
        <v>30</v>
      </c>
      <c r="B49" s="56" t="s">
        <v>31</v>
      </c>
      <c r="C49" s="382"/>
      <c r="D49" s="382"/>
      <c r="E49" s="382"/>
      <c r="F49" s="382"/>
      <c r="G49" s="382"/>
      <c r="H49" s="382"/>
      <c r="I49" s="56"/>
      <c r="J49" s="56"/>
      <c r="K49" s="56" t="s">
        <v>32</v>
      </c>
      <c r="L49" s="383"/>
      <c r="M49" s="383"/>
      <c r="O49" s="56" t="s">
        <v>29</v>
      </c>
      <c r="P49" s="384"/>
      <c r="Q49" s="384"/>
      <c r="R49" s="384"/>
      <c r="S49" s="384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33</v>
      </c>
    </row>
    <row r="52" spans="2:11" ht="19.5" customHeight="1">
      <c r="B52" s="3" t="s">
        <v>34</v>
      </c>
      <c r="C52" s="385" t="s">
        <v>35</v>
      </c>
      <c r="D52" s="385"/>
      <c r="I52" s="3" t="s">
        <v>36</v>
      </c>
      <c r="J52" s="386">
        <v>20</v>
      </c>
      <c r="K52" s="386"/>
    </row>
    <row r="53" spans="2:19" ht="19.5" customHeight="1">
      <c r="B53" s="3" t="s">
        <v>37</v>
      </c>
      <c r="C53" s="387" t="s">
        <v>89</v>
      </c>
      <c r="D53" s="387"/>
      <c r="I53" s="3" t="s">
        <v>39</v>
      </c>
      <c r="J53" s="388">
        <v>2</v>
      </c>
      <c r="K53" s="388"/>
      <c r="P53" s="3" t="s">
        <v>40</v>
      </c>
      <c r="Q53" s="389">
        <v>42597</v>
      </c>
      <c r="R53" s="390"/>
      <c r="S53" s="390"/>
    </row>
    <row r="54" ht="9.75" customHeight="1"/>
    <row r="55" spans="1:19" ht="15" customHeight="1">
      <c r="A55" s="303" t="s">
        <v>41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5"/>
    </row>
    <row r="56" spans="1:19" ht="90" customHeight="1">
      <c r="A56" s="367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9"/>
    </row>
    <row r="57" spans="1:19" ht="4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5" customHeight="1">
      <c r="A58" s="379" t="s">
        <v>42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1"/>
    </row>
    <row r="59" spans="1:19" ht="6.7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7"/>
    </row>
    <row r="60" spans="1:19" ht="18" customHeight="1">
      <c r="A60" s="68" t="s">
        <v>5</v>
      </c>
      <c r="B60" s="66"/>
      <c r="C60" s="66"/>
      <c r="D60" s="66"/>
      <c r="E60" s="66"/>
      <c r="F60" s="66"/>
      <c r="G60" s="66"/>
      <c r="H60" s="66"/>
      <c r="I60" s="66"/>
      <c r="J60" s="66"/>
      <c r="K60" s="69" t="s">
        <v>7</v>
      </c>
      <c r="L60" s="66"/>
      <c r="M60" s="66"/>
      <c r="N60" s="66"/>
      <c r="O60" s="66"/>
      <c r="P60" s="66"/>
      <c r="Q60" s="66"/>
      <c r="R60" s="66"/>
      <c r="S60" s="67"/>
    </row>
    <row r="61" spans="1:19" ht="18" customHeight="1">
      <c r="A61" s="70"/>
      <c r="B61" s="71" t="s">
        <v>43</v>
      </c>
      <c r="C61" s="72"/>
      <c r="D61" s="73"/>
      <c r="E61" s="71" t="s">
        <v>44</v>
      </c>
      <c r="F61" s="72"/>
      <c r="G61" s="72"/>
      <c r="H61" s="72"/>
      <c r="I61" s="73"/>
      <c r="J61" s="66"/>
      <c r="K61" s="74"/>
      <c r="L61" s="71" t="s">
        <v>43</v>
      </c>
      <c r="M61" s="72"/>
      <c r="N61" s="73"/>
      <c r="O61" s="71" t="s">
        <v>44</v>
      </c>
      <c r="P61" s="72"/>
      <c r="Q61" s="72"/>
      <c r="R61" s="72"/>
      <c r="S61" s="75"/>
    </row>
    <row r="62" spans="1:19" ht="18" customHeight="1">
      <c r="A62" s="76" t="s">
        <v>45</v>
      </c>
      <c r="B62" s="77" t="s">
        <v>46</v>
      </c>
      <c r="C62" s="78"/>
      <c r="D62" s="79" t="s">
        <v>47</v>
      </c>
      <c r="E62" s="77" t="s">
        <v>46</v>
      </c>
      <c r="F62" s="80"/>
      <c r="G62" s="80"/>
      <c r="H62" s="81"/>
      <c r="I62" s="79" t="s">
        <v>47</v>
      </c>
      <c r="J62" s="66"/>
      <c r="K62" s="82" t="s">
        <v>45</v>
      </c>
      <c r="L62" s="77" t="s">
        <v>46</v>
      </c>
      <c r="M62" s="78"/>
      <c r="N62" s="79" t="s">
        <v>47</v>
      </c>
      <c r="O62" s="77" t="s">
        <v>46</v>
      </c>
      <c r="P62" s="80"/>
      <c r="Q62" s="80"/>
      <c r="R62" s="81"/>
      <c r="S62" s="83" t="s">
        <v>47</v>
      </c>
    </row>
    <row r="63" spans="1:19" ht="18" customHeight="1">
      <c r="A63" s="84"/>
      <c r="B63" s="370"/>
      <c r="C63" s="371"/>
      <c r="D63" s="85"/>
      <c r="E63" s="370"/>
      <c r="F63" s="372"/>
      <c r="G63" s="372"/>
      <c r="H63" s="371"/>
      <c r="I63" s="85"/>
      <c r="J63" s="86"/>
      <c r="K63" s="87">
        <v>51</v>
      </c>
      <c r="L63" s="370" t="s">
        <v>136</v>
      </c>
      <c r="M63" s="371"/>
      <c r="N63" s="85">
        <v>23788</v>
      </c>
      <c r="O63" s="370" t="s">
        <v>137</v>
      </c>
      <c r="P63" s="372"/>
      <c r="Q63" s="372"/>
      <c r="R63" s="371"/>
      <c r="S63" s="88">
        <v>1222</v>
      </c>
    </row>
    <row r="64" spans="1:19" ht="18" customHeight="1">
      <c r="A64" s="84"/>
      <c r="B64" s="370"/>
      <c r="C64" s="371"/>
      <c r="D64" s="85"/>
      <c r="E64" s="370"/>
      <c r="F64" s="372"/>
      <c r="G64" s="372"/>
      <c r="H64" s="371"/>
      <c r="I64" s="85"/>
      <c r="J64" s="86"/>
      <c r="K64" s="87"/>
      <c r="L64" s="370"/>
      <c r="M64" s="371"/>
      <c r="N64" s="85"/>
      <c r="O64" s="370"/>
      <c r="P64" s="372"/>
      <c r="Q64" s="372"/>
      <c r="R64" s="371"/>
      <c r="S64" s="88"/>
    </row>
    <row r="65" spans="1:19" ht="11.25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19" ht="3.75" customHeight="1">
      <c r="A66" s="69"/>
      <c r="B66" s="66"/>
      <c r="C66" s="66"/>
      <c r="D66" s="66"/>
      <c r="E66" s="66"/>
      <c r="F66" s="66"/>
      <c r="G66" s="66"/>
      <c r="H66" s="66"/>
      <c r="I66" s="66"/>
      <c r="J66" s="66"/>
      <c r="K66" s="69"/>
      <c r="L66" s="66"/>
      <c r="M66" s="66"/>
      <c r="N66" s="66"/>
      <c r="O66" s="66"/>
      <c r="P66" s="66"/>
      <c r="Q66" s="66"/>
      <c r="R66" s="66"/>
      <c r="S66" s="66"/>
    </row>
    <row r="67" spans="1:19" ht="19.5" customHeight="1">
      <c r="A67" s="373" t="s">
        <v>48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5"/>
    </row>
    <row r="68" spans="1:19" ht="90" customHeight="1">
      <c r="A68" s="376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8"/>
    </row>
    <row r="69" spans="1:19" ht="4.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5" customHeight="1">
      <c r="A70" s="364" t="s">
        <v>49</v>
      </c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6"/>
    </row>
    <row r="71" spans="1:19" ht="90" customHeight="1">
      <c r="A71" s="367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9"/>
    </row>
    <row r="72" spans="1:8" ht="30" customHeight="1">
      <c r="A72" s="309" t="s">
        <v>50</v>
      </c>
      <c r="B72" s="309"/>
      <c r="C72" s="310"/>
      <c r="D72" s="310"/>
      <c r="E72" s="310"/>
      <c r="F72" s="310"/>
      <c r="G72" s="310"/>
      <c r="H72" s="310"/>
    </row>
    <row r="73" spans="11:16" ht="12.75">
      <c r="K73" s="92" t="s">
        <v>51</v>
      </c>
      <c r="L73" s="93" t="s">
        <v>6</v>
      </c>
      <c r="M73" s="94"/>
      <c r="N73" s="94"/>
      <c r="O73" s="93" t="s">
        <v>52</v>
      </c>
      <c r="P73" s="95"/>
    </row>
    <row r="74" spans="11:16" ht="12.75">
      <c r="K74" s="92" t="s">
        <v>53</v>
      </c>
      <c r="L74" s="93" t="s">
        <v>54</v>
      </c>
      <c r="M74" s="94"/>
      <c r="N74" s="94"/>
      <c r="O74" s="93" t="s">
        <v>55</v>
      </c>
      <c r="P74" s="95"/>
    </row>
    <row r="75" spans="11:16" ht="12.75">
      <c r="K75" s="92" t="s">
        <v>35</v>
      </c>
      <c r="L75" s="93" t="s">
        <v>8</v>
      </c>
      <c r="M75" s="94"/>
      <c r="N75" s="94"/>
      <c r="O75" s="93" t="s">
        <v>56</v>
      </c>
      <c r="P75" s="95"/>
    </row>
    <row r="76" spans="11:16" ht="12.75">
      <c r="K76" s="92" t="s">
        <v>57</v>
      </c>
      <c r="L76" s="93" t="s">
        <v>58</v>
      </c>
      <c r="M76" s="94"/>
      <c r="N76" s="94"/>
      <c r="O76" s="93" t="s">
        <v>59</v>
      </c>
      <c r="P76" s="95"/>
    </row>
    <row r="77" spans="11:16" ht="12.75">
      <c r="K77" s="92" t="s">
        <v>60</v>
      </c>
      <c r="L77" s="93" t="s">
        <v>61</v>
      </c>
      <c r="M77" s="94"/>
      <c r="N77" s="94"/>
      <c r="O77" s="93" t="s">
        <v>62</v>
      </c>
      <c r="P77" s="95"/>
    </row>
    <row r="78" spans="11:16" ht="12.75">
      <c r="K78" s="92" t="s">
        <v>63</v>
      </c>
      <c r="L78" s="93" t="s">
        <v>64</v>
      </c>
      <c r="M78" s="94"/>
      <c r="N78" s="94"/>
      <c r="O78" s="93" t="s">
        <v>65</v>
      </c>
      <c r="P78" s="95"/>
    </row>
    <row r="79" spans="11:16" ht="12.75">
      <c r="K79" s="92" t="s">
        <v>66</v>
      </c>
      <c r="L79" s="93" t="s">
        <v>67</v>
      </c>
      <c r="M79" s="94"/>
      <c r="N79" s="94"/>
      <c r="O79" s="93" t="s">
        <v>68</v>
      </c>
      <c r="P79" s="95"/>
    </row>
    <row r="80" spans="11:16" ht="12.75">
      <c r="K80" s="92" t="s">
        <v>69</v>
      </c>
      <c r="L80" s="93" t="s">
        <v>70</v>
      </c>
      <c r="M80" s="94"/>
      <c r="N80" s="94"/>
      <c r="O80" s="93" t="s">
        <v>71</v>
      </c>
      <c r="P80" s="95"/>
    </row>
    <row r="81" spans="11:16" ht="12.75">
      <c r="K81" s="92" t="s">
        <v>72</v>
      </c>
      <c r="L81" s="93" t="s">
        <v>73</v>
      </c>
      <c r="M81" s="94"/>
      <c r="N81" s="94"/>
      <c r="O81" s="93" t="s">
        <v>74</v>
      </c>
      <c r="P81" s="95"/>
    </row>
    <row r="82" spans="11:16" ht="12.75">
      <c r="K82" s="92" t="s">
        <v>75</v>
      </c>
      <c r="L82" s="93" t="s">
        <v>76</v>
      </c>
      <c r="M82" s="94"/>
      <c r="N82" s="94"/>
      <c r="O82" s="93" t="s">
        <v>77</v>
      </c>
      <c r="P82" s="95"/>
    </row>
    <row r="83" spans="11:16" ht="12.75">
      <c r="K83" s="92" t="s">
        <v>78</v>
      </c>
      <c r="L83" s="93" t="s">
        <v>79</v>
      </c>
      <c r="M83" s="94"/>
      <c r="N83" s="94"/>
      <c r="O83" s="93" t="s">
        <v>3</v>
      </c>
      <c r="P83" s="95"/>
    </row>
    <row r="84" spans="11:16" ht="12.75">
      <c r="K84" s="92" t="s">
        <v>80</v>
      </c>
      <c r="L84" s="93" t="s">
        <v>81</v>
      </c>
      <c r="M84" s="94"/>
      <c r="N84" s="94"/>
      <c r="O84" s="93" t="s">
        <v>82</v>
      </c>
      <c r="P84" s="95"/>
    </row>
    <row r="85" spans="11:16" ht="12.75">
      <c r="K85" s="92" t="s">
        <v>83</v>
      </c>
      <c r="L85" s="93" t="s">
        <v>84</v>
      </c>
      <c r="M85" s="94"/>
      <c r="N85" s="94"/>
      <c r="O85" s="93" t="s">
        <v>85</v>
      </c>
      <c r="P85" s="95"/>
    </row>
    <row r="86" spans="11:16" ht="12.75">
      <c r="K86" s="92" t="s">
        <v>86</v>
      </c>
      <c r="L86" s="93" t="s">
        <v>87</v>
      </c>
      <c r="M86" s="94"/>
      <c r="N86" s="94"/>
      <c r="O86" s="93" t="s">
        <v>88</v>
      </c>
      <c r="P86" s="95"/>
    </row>
    <row r="87" spans="11:16" ht="12.75">
      <c r="K87" s="92" t="s">
        <v>89</v>
      </c>
      <c r="L87" s="93"/>
      <c r="M87" s="94"/>
      <c r="N87" s="94"/>
      <c r="O87" s="93" t="s">
        <v>90</v>
      </c>
      <c r="P87" s="95"/>
    </row>
    <row r="88" spans="11:16" ht="12.75">
      <c r="K88" s="92" t="s">
        <v>91</v>
      </c>
      <c r="L88" s="93"/>
      <c r="M88" s="94"/>
      <c r="N88" s="94"/>
      <c r="O88" s="93" t="s">
        <v>92</v>
      </c>
      <c r="P88" s="95"/>
    </row>
    <row r="89" spans="11:16" ht="12.75">
      <c r="K89" s="92" t="s">
        <v>38</v>
      </c>
      <c r="L89" s="64"/>
      <c r="M89" s="64"/>
      <c r="N89" s="64"/>
      <c r="O89" s="93" t="s">
        <v>93</v>
      </c>
      <c r="P89" s="95"/>
    </row>
    <row r="90" spans="11:16" ht="12.75">
      <c r="K90" s="92" t="s">
        <v>94</v>
      </c>
      <c r="L90" s="64"/>
      <c r="M90" s="64"/>
      <c r="N90" s="64"/>
      <c r="O90" s="93" t="s">
        <v>95</v>
      </c>
      <c r="P90" s="95"/>
    </row>
    <row r="91" spans="11:16" ht="12.75">
      <c r="K91" s="92" t="s">
        <v>96</v>
      </c>
      <c r="L91" s="64"/>
      <c r="M91" s="64"/>
      <c r="N91" s="64"/>
      <c r="O91" s="93" t="s">
        <v>97</v>
      </c>
      <c r="P91" s="95"/>
    </row>
    <row r="92" spans="11:16" ht="12.75">
      <c r="K92" s="92" t="s">
        <v>98</v>
      </c>
      <c r="L92" s="64"/>
      <c r="M92" s="64"/>
      <c r="N92" s="64"/>
      <c r="O92" s="93" t="s">
        <v>99</v>
      </c>
      <c r="P92" s="95"/>
    </row>
    <row r="93" spans="11:16" ht="12.75">
      <c r="K93" s="92" t="s">
        <v>100</v>
      </c>
      <c r="L93" s="64"/>
      <c r="M93" s="64"/>
      <c r="N93" s="64"/>
      <c r="O93" s="93" t="s">
        <v>101</v>
      </c>
      <c r="P93" s="95"/>
    </row>
    <row r="94" spans="11:16" ht="12.75">
      <c r="K94" s="92" t="s">
        <v>102</v>
      </c>
      <c r="L94" s="64"/>
      <c r="M94" s="64"/>
      <c r="N94" s="64"/>
      <c r="O94" s="64"/>
      <c r="P94" s="64"/>
    </row>
    <row r="95" spans="11:16" ht="12.75">
      <c r="K95" s="92" t="s">
        <v>103</v>
      </c>
      <c r="L95" s="64"/>
      <c r="M95" s="64"/>
      <c r="N95" s="64"/>
      <c r="O95" s="64"/>
      <c r="P95" s="64"/>
    </row>
    <row r="96" spans="11:16" ht="12.75">
      <c r="K96" s="92" t="s">
        <v>104</v>
      </c>
      <c r="L96" s="64"/>
      <c r="M96" s="64"/>
      <c r="N96" s="64"/>
      <c r="O96" s="64"/>
      <c r="P96" s="64"/>
    </row>
    <row r="97" spans="11:16" ht="12.75">
      <c r="K97" s="92" t="s">
        <v>105</v>
      </c>
      <c r="L97" s="64"/>
      <c r="M97" s="64"/>
      <c r="N97" s="64"/>
      <c r="O97" s="64"/>
      <c r="P97" s="64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K14:L15"/>
    <mergeCell ref="A16:B17"/>
    <mergeCell ref="K16:L17"/>
    <mergeCell ref="I17:I19"/>
    <mergeCell ref="S17:S19"/>
    <mergeCell ref="A19:B19"/>
    <mergeCell ref="K19:L19"/>
    <mergeCell ref="A20:B21"/>
    <mergeCell ref="K20:L21"/>
    <mergeCell ref="A22:B23"/>
    <mergeCell ref="K22:L23"/>
    <mergeCell ref="I23:I25"/>
    <mergeCell ref="S23:S25"/>
    <mergeCell ref="A25:B25"/>
    <mergeCell ref="K25:L25"/>
    <mergeCell ref="A26:B27"/>
    <mergeCell ref="K26:L27"/>
    <mergeCell ref="A28:B29"/>
    <mergeCell ref="K28:L29"/>
    <mergeCell ref="I29:I31"/>
    <mergeCell ref="S29:S31"/>
    <mergeCell ref="A31:B31"/>
    <mergeCell ref="K31:L31"/>
    <mergeCell ref="A32:B33"/>
    <mergeCell ref="K32:L33"/>
    <mergeCell ref="A34:B35"/>
    <mergeCell ref="K34:L35"/>
    <mergeCell ref="I35:I37"/>
    <mergeCell ref="S35:S37"/>
    <mergeCell ref="A37:B37"/>
    <mergeCell ref="K37:L37"/>
    <mergeCell ref="A38:B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A70:S70"/>
    <mergeCell ref="A71:S71"/>
    <mergeCell ref="A72:B72"/>
    <mergeCell ref="C72:H72"/>
    <mergeCell ref="B64:C64"/>
    <mergeCell ref="E64:H64"/>
    <mergeCell ref="L64:M64"/>
    <mergeCell ref="O64:R64"/>
    <mergeCell ref="A67:S67"/>
    <mergeCell ref="A68:S68"/>
  </mergeCells>
  <conditionalFormatting sqref="A8:B9">
    <cfRule type="containsErrors" priority="24" dxfId="144" stopIfTrue="1">
      <formula>ISERROR(A8)</formula>
    </cfRule>
  </conditionalFormatting>
  <conditionalFormatting sqref="A10:B11">
    <cfRule type="containsErrors" priority="23" dxfId="144" stopIfTrue="1">
      <formula>ISERROR(A10)</formula>
    </cfRule>
  </conditionalFormatting>
  <conditionalFormatting sqref="A14:B15">
    <cfRule type="containsErrors" priority="22" dxfId="144" stopIfTrue="1">
      <formula>ISERROR(A14)</formula>
    </cfRule>
  </conditionalFormatting>
  <conditionalFormatting sqref="A16:B17">
    <cfRule type="containsErrors" priority="21" dxfId="144" stopIfTrue="1">
      <formula>ISERROR(A16)</formula>
    </cfRule>
  </conditionalFormatting>
  <conditionalFormatting sqref="A20:B21">
    <cfRule type="containsErrors" priority="20" dxfId="144" stopIfTrue="1">
      <formula>ISERROR(A20)</formula>
    </cfRule>
  </conditionalFormatting>
  <conditionalFormatting sqref="A22:B23">
    <cfRule type="containsErrors" priority="19" dxfId="144" stopIfTrue="1">
      <formula>ISERROR(A22)</formula>
    </cfRule>
  </conditionalFormatting>
  <conditionalFormatting sqref="A26:B27">
    <cfRule type="containsErrors" priority="18" dxfId="144" stopIfTrue="1">
      <formula>ISERROR(A26)</formula>
    </cfRule>
  </conditionalFormatting>
  <conditionalFormatting sqref="A28:B29">
    <cfRule type="containsErrors" priority="17" dxfId="144" stopIfTrue="1">
      <formula>ISERROR(A28)</formula>
    </cfRule>
  </conditionalFormatting>
  <conditionalFormatting sqref="A32:B33">
    <cfRule type="containsErrors" priority="16" dxfId="144" stopIfTrue="1">
      <formula>ISERROR(A32)</formula>
    </cfRule>
  </conditionalFormatting>
  <conditionalFormatting sqref="A34:B35">
    <cfRule type="containsErrors" priority="15" dxfId="144" stopIfTrue="1">
      <formula>ISERROR(A34)</formula>
    </cfRule>
  </conditionalFormatting>
  <conditionalFormatting sqref="A38:B39">
    <cfRule type="containsErrors" priority="14" dxfId="144" stopIfTrue="1">
      <formula>ISERROR(A38)</formula>
    </cfRule>
  </conditionalFormatting>
  <conditionalFormatting sqref="A40:B41">
    <cfRule type="containsErrors" priority="13" dxfId="144" stopIfTrue="1">
      <formula>ISERROR(A40)</formula>
    </cfRule>
  </conditionalFormatting>
  <conditionalFormatting sqref="K8:L9">
    <cfRule type="containsErrors" priority="12" dxfId="144" stopIfTrue="1">
      <formula>ISERROR(K8)</formula>
    </cfRule>
  </conditionalFormatting>
  <conditionalFormatting sqref="K10:L11">
    <cfRule type="containsErrors" priority="11" dxfId="144" stopIfTrue="1">
      <formula>ISERROR(K10)</formula>
    </cfRule>
  </conditionalFormatting>
  <conditionalFormatting sqref="K14:L15">
    <cfRule type="containsErrors" priority="10" dxfId="144" stopIfTrue="1">
      <formula>ISERROR(K14)</formula>
    </cfRule>
  </conditionalFormatting>
  <conditionalFormatting sqref="K16:L17">
    <cfRule type="containsErrors" priority="9" dxfId="144" stopIfTrue="1">
      <formula>ISERROR(K16)</formula>
    </cfRule>
  </conditionalFormatting>
  <conditionalFormatting sqref="K20:L21">
    <cfRule type="containsErrors" priority="8" dxfId="144" stopIfTrue="1">
      <formula>ISERROR(K20)</formula>
    </cfRule>
  </conditionalFormatting>
  <conditionalFormatting sqref="K22:L23">
    <cfRule type="containsErrors" priority="7" dxfId="144" stopIfTrue="1">
      <formula>ISERROR(K22)</formula>
    </cfRule>
  </conditionalFormatting>
  <conditionalFormatting sqref="K26:L27">
    <cfRule type="containsErrors" priority="6" dxfId="144" stopIfTrue="1">
      <formula>ISERROR(K26)</formula>
    </cfRule>
  </conditionalFormatting>
  <conditionalFormatting sqref="K28:L29">
    <cfRule type="containsErrors" priority="5" dxfId="144" stopIfTrue="1">
      <formula>ISERROR(K28)</formula>
    </cfRule>
  </conditionalFormatting>
  <conditionalFormatting sqref="K32:L33">
    <cfRule type="containsErrors" priority="4" dxfId="144" stopIfTrue="1">
      <formula>ISERROR(K32)</formula>
    </cfRule>
  </conditionalFormatting>
  <conditionalFormatting sqref="K34:L35">
    <cfRule type="containsErrors" priority="3" dxfId="144" stopIfTrue="1">
      <formula>ISERROR(K34)</formula>
    </cfRule>
  </conditionalFormatting>
  <conditionalFormatting sqref="K38:L39">
    <cfRule type="containsErrors" priority="2" dxfId="144" stopIfTrue="1">
      <formula>ISERROR(K38)</formula>
    </cfRule>
  </conditionalFormatting>
  <conditionalFormatting sqref="K40:L41">
    <cfRule type="containsErrors" priority="1" dxfId="144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 L3:S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R37" sqref="R37"/>
    </sheetView>
  </sheetViews>
  <sheetFormatPr defaultColWidth="9.00390625" defaultRowHeight="12.75" customHeight="1" zeroHeight="1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0" style="96" hidden="1" customWidth="1"/>
    <col min="22" max="254" width="0" style="1" hidden="1" customWidth="1"/>
    <col min="255" max="255" width="5.25390625" style="1" customWidth="1"/>
    <col min="256" max="16384" width="9.125" style="1" customWidth="1"/>
  </cols>
  <sheetData>
    <row r="1" spans="2:19" ht="40.5" customHeight="1">
      <c r="B1" s="355" t="s">
        <v>0</v>
      </c>
      <c r="C1" s="355"/>
      <c r="D1" s="357" t="s">
        <v>1</v>
      </c>
      <c r="E1" s="357"/>
      <c r="F1" s="357"/>
      <c r="G1" s="357"/>
      <c r="H1" s="357"/>
      <c r="I1" s="357"/>
      <c r="K1" s="2" t="s">
        <v>2</v>
      </c>
      <c r="L1" s="408" t="s">
        <v>3</v>
      </c>
      <c r="M1" s="408"/>
      <c r="N1" s="408"/>
      <c r="O1" s="359" t="s">
        <v>4</v>
      </c>
      <c r="P1" s="359"/>
      <c r="Q1" s="409">
        <v>42388</v>
      </c>
      <c r="R1" s="409"/>
      <c r="S1" s="409"/>
    </row>
    <row r="2" spans="2:3" ht="9.75" customHeight="1" thickBot="1">
      <c r="B2" s="356"/>
      <c r="C2" s="356"/>
    </row>
    <row r="3" spans="1:19" ht="19.5" customHeight="1" thickBot="1">
      <c r="A3" s="4" t="s">
        <v>5</v>
      </c>
      <c r="B3" s="410" t="s">
        <v>6</v>
      </c>
      <c r="C3" s="411"/>
      <c r="D3" s="411"/>
      <c r="E3" s="411"/>
      <c r="F3" s="411"/>
      <c r="G3" s="411"/>
      <c r="H3" s="411"/>
      <c r="I3" s="412"/>
      <c r="K3" s="4" t="s">
        <v>7</v>
      </c>
      <c r="L3" s="410" t="s">
        <v>8</v>
      </c>
      <c r="M3" s="411"/>
      <c r="N3" s="411"/>
      <c r="O3" s="411"/>
      <c r="P3" s="411"/>
      <c r="Q3" s="411"/>
      <c r="R3" s="411"/>
      <c r="S3" s="412"/>
    </row>
    <row r="4" ht="4.5" customHeight="1"/>
    <row r="5" spans="1:19" ht="12.75" customHeight="1">
      <c r="A5" s="303" t="s">
        <v>9</v>
      </c>
      <c r="B5" s="298"/>
      <c r="C5" s="348" t="s">
        <v>10</v>
      </c>
      <c r="D5" s="350" t="s">
        <v>11</v>
      </c>
      <c r="E5" s="351"/>
      <c r="F5" s="351"/>
      <c r="G5" s="352"/>
      <c r="H5" s="5"/>
      <c r="I5" s="6" t="s">
        <v>12</v>
      </c>
      <c r="K5" s="303" t="s">
        <v>9</v>
      </c>
      <c r="L5" s="298"/>
      <c r="M5" s="348" t="s">
        <v>10</v>
      </c>
      <c r="N5" s="350" t="s">
        <v>11</v>
      </c>
      <c r="O5" s="351"/>
      <c r="P5" s="351"/>
      <c r="Q5" s="352"/>
      <c r="R5" s="5"/>
      <c r="S5" s="6" t="s">
        <v>12</v>
      </c>
    </row>
    <row r="6" spans="1:19" ht="12.75" customHeight="1">
      <c r="A6" s="353" t="s">
        <v>13</v>
      </c>
      <c r="B6" s="354"/>
      <c r="C6" s="349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353" t="s">
        <v>13</v>
      </c>
      <c r="L6" s="354"/>
      <c r="M6" s="349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>
      <c r="A7" s="12"/>
      <c r="B7" s="12"/>
      <c r="K7" s="12"/>
      <c r="L7" s="12"/>
    </row>
    <row r="8" spans="1:19" ht="12.75" customHeight="1">
      <c r="A8" s="393" t="str">
        <f>DGET('[1]soupisky'!$A$1:$E$484,"PRIJM",A12:A13)</f>
        <v>Císař</v>
      </c>
      <c r="B8" s="406"/>
      <c r="C8" s="13">
        <v>1</v>
      </c>
      <c r="D8" s="14">
        <v>141</v>
      </c>
      <c r="E8" s="15">
        <v>50</v>
      </c>
      <c r="F8" s="15">
        <v>4</v>
      </c>
      <c r="G8" s="16">
        <f>IF(ISBLANK(D8),"",D8+E8)</f>
        <v>191</v>
      </c>
      <c r="H8" s="17"/>
      <c r="I8" s="18"/>
      <c r="K8" s="393" t="str">
        <f>DGET('[1]soupisky'!$A$1:$E$484,"PRIJM",K12:K13)</f>
        <v>Máca</v>
      </c>
      <c r="L8" s="406"/>
      <c r="M8" s="13">
        <v>2</v>
      </c>
      <c r="N8" s="14">
        <v>148</v>
      </c>
      <c r="O8" s="15">
        <v>51</v>
      </c>
      <c r="P8" s="15">
        <v>4</v>
      </c>
      <c r="Q8" s="16">
        <f>IF(ISBLANK(N8),"",N8+O8)</f>
        <v>199</v>
      </c>
      <c r="R8" s="17"/>
      <c r="S8" s="18"/>
    </row>
    <row r="9" spans="1:19" ht="12.75" customHeight="1">
      <c r="A9" s="395"/>
      <c r="B9" s="407"/>
      <c r="C9" s="19">
        <v>2</v>
      </c>
      <c r="D9" s="20">
        <v>131</v>
      </c>
      <c r="E9" s="21">
        <v>45</v>
      </c>
      <c r="F9" s="21">
        <v>4</v>
      </c>
      <c r="G9" s="22">
        <f>IF(ISBLANK(D9),"",D9+E9)</f>
        <v>176</v>
      </c>
      <c r="H9" s="17"/>
      <c r="I9" s="18"/>
      <c r="K9" s="395"/>
      <c r="L9" s="407"/>
      <c r="M9" s="19">
        <v>1</v>
      </c>
      <c r="N9" s="20">
        <v>129</v>
      </c>
      <c r="O9" s="21">
        <v>42</v>
      </c>
      <c r="P9" s="21">
        <v>8</v>
      </c>
      <c r="Q9" s="22">
        <f>IF(ISBLANK(N9),"",N9+O9)</f>
        <v>171</v>
      </c>
      <c r="R9" s="17"/>
      <c r="S9" s="18"/>
    </row>
    <row r="10" spans="1:19" ht="9.75" customHeight="1">
      <c r="A10" s="393" t="str">
        <f>DGET('[1]soupisky'!$A$1:$E$484,"JMENO",A12:A13)</f>
        <v>Josef</v>
      </c>
      <c r="B10" s="394"/>
      <c r="C10" s="23"/>
      <c r="D10" s="24"/>
      <c r="E10" s="24"/>
      <c r="F10" s="24"/>
      <c r="G10" s="25">
        <f>IF(ISBLANK(D10),"",D10+E10)</f>
      </c>
      <c r="H10" s="17"/>
      <c r="I10" s="26"/>
      <c r="K10" s="393" t="str">
        <f>DGET('[1]soupisky'!$A$1:$E$484,"jmeno",K12:K13)</f>
        <v>Vojtěch</v>
      </c>
      <c r="L10" s="394"/>
      <c r="M10" s="23"/>
      <c r="N10" s="24"/>
      <c r="O10" s="24"/>
      <c r="P10" s="24"/>
      <c r="Q10" s="25">
        <f>IF(ISBLANK(N10),"",N10+O10)</f>
      </c>
      <c r="R10" s="17"/>
      <c r="S10" s="26"/>
    </row>
    <row r="11" spans="1:19" ht="9.75" customHeight="1" thickBot="1">
      <c r="A11" s="395"/>
      <c r="B11" s="396"/>
      <c r="C11" s="27"/>
      <c r="D11" s="28"/>
      <c r="E11" s="28"/>
      <c r="F11" s="28"/>
      <c r="G11" s="29">
        <f>IF(ISBLANK(D11),"",D11+E11)</f>
      </c>
      <c r="H11" s="17"/>
      <c r="I11" s="397">
        <f>IF(ISNUMBER(G13),IF(G13&gt;Q13,2,IF(G13=Q13,1,0)),"")</f>
        <v>0</v>
      </c>
      <c r="K11" s="395"/>
      <c r="L11" s="396"/>
      <c r="M11" s="27"/>
      <c r="N11" s="28"/>
      <c r="O11" s="28"/>
      <c r="P11" s="28"/>
      <c r="Q11" s="29">
        <f>IF(ISBLANK(N11),"",N11+O11)</f>
      </c>
      <c r="R11" s="17"/>
      <c r="S11" s="397">
        <f>IF(ISNUMBER(Q13),IF(G13&lt;Q13,2,IF(G13=Q13,1,0)),"")</f>
        <v>2</v>
      </c>
    </row>
    <row r="12" spans="1:19" ht="9.75" customHeight="1" hidden="1">
      <c r="A12" s="30" t="s">
        <v>19</v>
      </c>
      <c r="B12" s="31"/>
      <c r="C12" s="32"/>
      <c r="D12" s="17"/>
      <c r="E12" s="17"/>
      <c r="F12" s="17"/>
      <c r="G12" s="17"/>
      <c r="H12" s="17"/>
      <c r="I12" s="398"/>
      <c r="K12" s="30" t="s">
        <v>19</v>
      </c>
      <c r="L12" s="31"/>
      <c r="M12" s="32"/>
      <c r="N12" s="17"/>
      <c r="O12" s="17"/>
      <c r="P12" s="17"/>
      <c r="Q12" s="17"/>
      <c r="R12" s="17"/>
      <c r="S12" s="398"/>
    </row>
    <row r="13" spans="1:19" ht="15.75" customHeight="1" thickBot="1">
      <c r="A13" s="400">
        <v>807</v>
      </c>
      <c r="B13" s="401"/>
      <c r="C13" s="35" t="s">
        <v>17</v>
      </c>
      <c r="D13" s="36">
        <f>IF(ISNUMBER(D8),SUM(D8:D11),"")</f>
        <v>272</v>
      </c>
      <c r="E13" s="37">
        <f>IF(ISNUMBER(E8),SUM(E8:E11),"")</f>
        <v>95</v>
      </c>
      <c r="F13" s="38">
        <f>IF(ISNUMBER(F8),SUM(F8:F11),"")</f>
        <v>8</v>
      </c>
      <c r="G13" s="39">
        <f>IF(ISNUMBER(G8),SUM(G8:G11),"")</f>
        <v>367</v>
      </c>
      <c r="H13" s="40"/>
      <c r="I13" s="399"/>
      <c r="K13" s="400">
        <v>894</v>
      </c>
      <c r="L13" s="401"/>
      <c r="M13" s="35" t="s">
        <v>17</v>
      </c>
      <c r="N13" s="36">
        <f>IF(ISNUMBER(N8),SUM(N8:N11),"")</f>
        <v>277</v>
      </c>
      <c r="O13" s="37">
        <f>IF(ISNUMBER(O8),SUM(O8:O11),"")</f>
        <v>93</v>
      </c>
      <c r="P13" s="38">
        <f>IF(ISNUMBER(P8),SUM(P8:P11),"")</f>
        <v>12</v>
      </c>
      <c r="Q13" s="39">
        <f>IF(ISNUMBER(Q8),SUM(Q8:Q11),"")</f>
        <v>370</v>
      </c>
      <c r="R13" s="40"/>
      <c r="S13" s="399"/>
    </row>
    <row r="14" spans="1:19" ht="12.75" customHeight="1" thickTop="1">
      <c r="A14" s="404" t="str">
        <f>DGET('[1]soupisky'!$A$1:$E$484,"PRIJM",A18:A19)</f>
        <v>Kliment</v>
      </c>
      <c r="B14" s="405"/>
      <c r="C14" s="41">
        <v>1</v>
      </c>
      <c r="D14" s="42">
        <v>120</v>
      </c>
      <c r="E14" s="43">
        <v>63</v>
      </c>
      <c r="F14" s="43">
        <v>2</v>
      </c>
      <c r="G14" s="44">
        <f>IF(ISBLANK(D14),"",D14+E14)</f>
        <v>183</v>
      </c>
      <c r="H14" s="17"/>
      <c r="I14" s="18"/>
      <c r="K14" s="404" t="str">
        <f>DGET('[1]soupisky'!$A$1:$E$484,"PRIJM",K18:K19)</f>
        <v>Pleinerová</v>
      </c>
      <c r="L14" s="405"/>
      <c r="M14" s="41">
        <v>2</v>
      </c>
      <c r="N14" s="42">
        <v>101</v>
      </c>
      <c r="O14" s="43">
        <v>52</v>
      </c>
      <c r="P14" s="43">
        <v>9</v>
      </c>
      <c r="Q14" s="44">
        <f>IF(ISBLANK(N14),"",N14+O14)</f>
        <v>153</v>
      </c>
      <c r="R14" s="17"/>
      <c r="S14" s="18"/>
    </row>
    <row r="15" spans="1:19" ht="12.75" customHeight="1">
      <c r="A15" s="395"/>
      <c r="B15" s="396"/>
      <c r="C15" s="19">
        <v>2</v>
      </c>
      <c r="D15" s="20">
        <v>138</v>
      </c>
      <c r="E15" s="21">
        <v>69</v>
      </c>
      <c r="F15" s="21">
        <v>1</v>
      </c>
      <c r="G15" s="22">
        <f>IF(ISBLANK(D15),"",D15+E15)</f>
        <v>207</v>
      </c>
      <c r="H15" s="17"/>
      <c r="I15" s="18"/>
      <c r="K15" s="395"/>
      <c r="L15" s="396"/>
      <c r="M15" s="19">
        <v>1</v>
      </c>
      <c r="N15" s="20">
        <v>114</v>
      </c>
      <c r="O15" s="21">
        <v>45</v>
      </c>
      <c r="P15" s="21">
        <v>7</v>
      </c>
      <c r="Q15" s="22">
        <f>IF(ISBLANK(N15),"",N15+O15)</f>
        <v>159</v>
      </c>
      <c r="R15" s="17"/>
      <c r="S15" s="18"/>
    </row>
    <row r="16" spans="1:19" ht="9.75" customHeight="1">
      <c r="A16" s="393" t="str">
        <f>DGET('[1]soupisky'!$A$1:$E$484,"JMENO",A18:A19)</f>
        <v>Michal</v>
      </c>
      <c r="B16" s="394"/>
      <c r="C16" s="23"/>
      <c r="D16" s="24"/>
      <c r="E16" s="24"/>
      <c r="F16" s="24"/>
      <c r="G16" s="25">
        <f>IF(ISBLANK(D16),"",D16+E16)</f>
      </c>
      <c r="H16" s="17"/>
      <c r="I16" s="26"/>
      <c r="K16" s="393" t="str">
        <f>DGET('[1]soupisky'!$A$1:$E$484,"JMENO",K18:K19)</f>
        <v>Yvetta</v>
      </c>
      <c r="L16" s="394"/>
      <c r="M16" s="23"/>
      <c r="N16" s="24"/>
      <c r="O16" s="24"/>
      <c r="P16" s="24"/>
      <c r="Q16" s="25">
        <f>IF(ISBLANK(N16),"",N16+O16)</f>
      </c>
      <c r="R16" s="17"/>
      <c r="S16" s="26"/>
    </row>
    <row r="17" spans="1:19" ht="9.75" customHeight="1" thickBot="1">
      <c r="A17" s="395"/>
      <c r="B17" s="396"/>
      <c r="C17" s="27"/>
      <c r="D17" s="28"/>
      <c r="E17" s="28"/>
      <c r="F17" s="28"/>
      <c r="G17" s="45">
        <f>IF(ISBLANK(D17),"",D17+E17)</f>
      </c>
      <c r="H17" s="17"/>
      <c r="I17" s="397">
        <f>IF(ISNUMBER(G19),IF(G19&gt;Q19,2,IF(G19=Q19,1,0)),"")</f>
        <v>2</v>
      </c>
      <c r="K17" s="395"/>
      <c r="L17" s="396"/>
      <c r="M17" s="27"/>
      <c r="N17" s="28"/>
      <c r="O17" s="28"/>
      <c r="P17" s="28"/>
      <c r="Q17" s="45">
        <f>IF(ISBLANK(N17),"",N17+O17)</f>
      </c>
      <c r="R17" s="17"/>
      <c r="S17" s="397">
        <f>IF(ISNUMBER(Q19),IF(G19&lt;Q19,2,IF(G19=Q19,1,0)),"")</f>
        <v>0</v>
      </c>
    </row>
    <row r="18" spans="1:19" ht="9.75" customHeight="1" hidden="1">
      <c r="A18" s="30" t="s">
        <v>19</v>
      </c>
      <c r="B18" s="31"/>
      <c r="C18" s="32"/>
      <c r="D18" s="17"/>
      <c r="E18" s="17"/>
      <c r="F18" s="17"/>
      <c r="G18" s="17"/>
      <c r="H18" s="17"/>
      <c r="I18" s="398"/>
      <c r="K18" s="30" t="s">
        <v>19</v>
      </c>
      <c r="L18" s="31"/>
      <c r="M18" s="32"/>
      <c r="N18" s="17"/>
      <c r="O18" s="17"/>
      <c r="P18" s="17"/>
      <c r="Q18" s="17"/>
      <c r="R18" s="17"/>
      <c r="S18" s="398"/>
    </row>
    <row r="19" spans="1:19" ht="15.75" customHeight="1" thickBot="1">
      <c r="A19" s="400">
        <v>868</v>
      </c>
      <c r="B19" s="401"/>
      <c r="C19" s="35" t="s">
        <v>17</v>
      </c>
      <c r="D19" s="36">
        <f>IF(ISNUMBER(D14),SUM(D14:D17),"")</f>
        <v>258</v>
      </c>
      <c r="E19" s="37">
        <f>IF(ISNUMBER(E14),SUM(E14:E17),"")</f>
        <v>132</v>
      </c>
      <c r="F19" s="38">
        <f>IF(ISNUMBER(F14),SUM(F14:F17),"")</f>
        <v>3</v>
      </c>
      <c r="G19" s="39">
        <f>IF(ISNUMBER(G14),SUM(G14:G17),"")</f>
        <v>390</v>
      </c>
      <c r="H19" s="40"/>
      <c r="I19" s="399"/>
      <c r="K19" s="400">
        <v>23279</v>
      </c>
      <c r="L19" s="401"/>
      <c r="M19" s="35" t="s">
        <v>17</v>
      </c>
      <c r="N19" s="36">
        <f>IF(ISNUMBER(N14),SUM(N14:N17),"")</f>
        <v>215</v>
      </c>
      <c r="O19" s="37">
        <f>IF(ISNUMBER(O14),SUM(O14:O17),"")</f>
        <v>97</v>
      </c>
      <c r="P19" s="38">
        <f>IF(ISNUMBER(P14),SUM(P14:P17),"")</f>
        <v>16</v>
      </c>
      <c r="Q19" s="39">
        <f>IF(ISNUMBER(Q14),SUM(Q14:Q17),"")</f>
        <v>312</v>
      </c>
      <c r="R19" s="40"/>
      <c r="S19" s="399"/>
    </row>
    <row r="20" spans="1:19" ht="12.75" customHeight="1" thickTop="1">
      <c r="A20" s="393" t="str">
        <f>DGET('[1]soupisky'!$A$1:$E$484,"PRIJM",A24:A25)</f>
        <v>Krčma</v>
      </c>
      <c r="B20" s="394"/>
      <c r="C20" s="41">
        <v>1</v>
      </c>
      <c r="D20" s="42">
        <v>122</v>
      </c>
      <c r="E20" s="43">
        <v>45</v>
      </c>
      <c r="F20" s="43">
        <v>9</v>
      </c>
      <c r="G20" s="44">
        <f>IF(ISBLANK(D20),"",D20+E20)</f>
        <v>167</v>
      </c>
      <c r="H20" s="17"/>
      <c r="I20" s="18"/>
      <c r="K20" s="393" t="str">
        <f>DGET('[1]soupisky'!$A$1:$E$484,"PRIJM",K24:K25)</f>
        <v>Macháčková</v>
      </c>
      <c r="L20" s="394"/>
      <c r="M20" s="41">
        <v>2</v>
      </c>
      <c r="N20" s="42">
        <v>127</v>
      </c>
      <c r="O20" s="43">
        <v>44</v>
      </c>
      <c r="P20" s="43">
        <v>6</v>
      </c>
      <c r="Q20" s="44">
        <f>IF(ISBLANK(N20),"",N20+O20)</f>
        <v>171</v>
      </c>
      <c r="R20" s="17"/>
      <c r="S20" s="18"/>
    </row>
    <row r="21" spans="1:19" ht="12.75" customHeight="1">
      <c r="A21" s="395"/>
      <c r="B21" s="396"/>
      <c r="C21" s="19">
        <v>2</v>
      </c>
      <c r="D21" s="20">
        <v>134</v>
      </c>
      <c r="E21" s="21">
        <v>45</v>
      </c>
      <c r="F21" s="21">
        <v>5</v>
      </c>
      <c r="G21" s="22">
        <f>IF(ISBLANK(D21),"",D21+E21)</f>
        <v>179</v>
      </c>
      <c r="H21" s="17"/>
      <c r="I21" s="18"/>
      <c r="K21" s="395"/>
      <c r="L21" s="396"/>
      <c r="M21" s="19">
        <v>1</v>
      </c>
      <c r="N21" s="20">
        <v>114</v>
      </c>
      <c r="O21" s="21">
        <v>42</v>
      </c>
      <c r="P21" s="21">
        <v>9</v>
      </c>
      <c r="Q21" s="22">
        <f>IF(ISBLANK(N21),"",N21+O21)</f>
        <v>156</v>
      </c>
      <c r="R21" s="17"/>
      <c r="S21" s="18"/>
    </row>
    <row r="22" spans="1:19" ht="9.75" customHeight="1">
      <c r="A22" s="393" t="str">
        <f>DGET('[1]soupisky'!$A$1:$E$484,"JMENO",A24:A25)</f>
        <v>Jaroslav</v>
      </c>
      <c r="B22" s="394"/>
      <c r="C22" s="23"/>
      <c r="D22" s="24"/>
      <c r="E22" s="24"/>
      <c r="F22" s="24"/>
      <c r="G22" s="25">
        <f>IF(ISBLANK(D22),"",D22+E22)</f>
      </c>
      <c r="H22" s="17"/>
      <c r="I22" s="26"/>
      <c r="K22" s="393" t="str">
        <f>DGET('[1]soupisky'!$A$1:$E$484,"JMENO",K24:K25)</f>
        <v>Václava</v>
      </c>
      <c r="L22" s="394"/>
      <c r="M22" s="23"/>
      <c r="N22" s="24"/>
      <c r="O22" s="24"/>
      <c r="P22" s="24"/>
      <c r="Q22" s="25">
        <f>IF(ISBLANK(N22),"",N22+O22)</f>
      </c>
      <c r="R22" s="17"/>
      <c r="S22" s="26"/>
    </row>
    <row r="23" spans="1:19" ht="9.75" customHeight="1" thickBot="1">
      <c r="A23" s="395"/>
      <c r="B23" s="396"/>
      <c r="C23" s="27"/>
      <c r="D23" s="28"/>
      <c r="E23" s="28"/>
      <c r="F23" s="28"/>
      <c r="G23" s="45">
        <f>IF(ISBLANK(D23),"",D23+E23)</f>
      </c>
      <c r="H23" s="17"/>
      <c r="I23" s="397">
        <f>IF(ISNUMBER(G25),IF(G25&gt;Q25,2,IF(G25=Q25,1,0)),"")</f>
        <v>2</v>
      </c>
      <c r="K23" s="395"/>
      <c r="L23" s="396"/>
      <c r="M23" s="27"/>
      <c r="N23" s="28"/>
      <c r="O23" s="28"/>
      <c r="P23" s="28"/>
      <c r="Q23" s="45">
        <f>IF(ISBLANK(N23),"",N23+O23)</f>
      </c>
      <c r="R23" s="17"/>
      <c r="S23" s="397">
        <f>IF(ISNUMBER(Q25),IF(G25&lt;Q25,2,IF(G25=Q25,1,0)),"")</f>
        <v>0</v>
      </c>
    </row>
    <row r="24" spans="1:19" ht="9.75" customHeight="1" hidden="1">
      <c r="A24" s="30" t="s">
        <v>19</v>
      </c>
      <c r="B24" s="31"/>
      <c r="C24" s="32"/>
      <c r="D24" s="17"/>
      <c r="E24" s="17"/>
      <c r="F24" s="17"/>
      <c r="G24" s="17"/>
      <c r="H24" s="17"/>
      <c r="I24" s="398"/>
      <c r="K24" s="30" t="s">
        <v>19</v>
      </c>
      <c r="L24" s="31"/>
      <c r="M24" s="32"/>
      <c r="N24" s="17"/>
      <c r="O24" s="17"/>
      <c r="P24" s="17"/>
      <c r="Q24" s="17"/>
      <c r="R24" s="17"/>
      <c r="S24" s="398"/>
    </row>
    <row r="25" spans="1:19" ht="15.75" customHeight="1" thickBot="1">
      <c r="A25" s="400">
        <v>819</v>
      </c>
      <c r="B25" s="401"/>
      <c r="C25" s="35" t="s">
        <v>17</v>
      </c>
      <c r="D25" s="36">
        <f>IF(ISNUMBER(D20),SUM(D20:D23),"")</f>
        <v>256</v>
      </c>
      <c r="E25" s="37">
        <f>IF(ISNUMBER(E20),SUM(E20:E23),"")</f>
        <v>90</v>
      </c>
      <c r="F25" s="38">
        <f>IF(ISNUMBER(F20),SUM(F20:F23),"")</f>
        <v>14</v>
      </c>
      <c r="G25" s="39">
        <f>IF(ISNUMBER(G20),SUM(G20:G23),"")</f>
        <v>346</v>
      </c>
      <c r="H25" s="40"/>
      <c r="I25" s="399"/>
      <c r="K25" s="400">
        <v>23332</v>
      </c>
      <c r="L25" s="401"/>
      <c r="M25" s="35" t="s">
        <v>17</v>
      </c>
      <c r="N25" s="36">
        <f>IF(ISNUMBER(N20),SUM(N20:N23),"")</f>
        <v>241</v>
      </c>
      <c r="O25" s="37">
        <f>IF(ISNUMBER(O20),SUM(O20:O23),"")</f>
        <v>86</v>
      </c>
      <c r="P25" s="38">
        <f>IF(ISNUMBER(P20),SUM(P20:P23),"")</f>
        <v>15</v>
      </c>
      <c r="Q25" s="39">
        <f>IF(ISNUMBER(Q20),SUM(Q20:Q23),"")</f>
        <v>327</v>
      </c>
      <c r="R25" s="40"/>
      <c r="S25" s="399"/>
    </row>
    <row r="26" spans="1:19" ht="12.75" customHeight="1" thickTop="1">
      <c r="A26" s="345" t="str">
        <f>DGET('[1]soupisky'!$A$1:$E$484,"PRIJM",A30:A31)</f>
        <v>Vojtíšek</v>
      </c>
      <c r="B26" s="346"/>
      <c r="C26" s="41">
        <v>1</v>
      </c>
      <c r="D26" s="42">
        <v>153</v>
      </c>
      <c r="E26" s="43">
        <v>71</v>
      </c>
      <c r="F26" s="43">
        <v>1</v>
      </c>
      <c r="G26" s="44">
        <f>IF(ISBLANK(D26),"",D26+E26)</f>
        <v>224</v>
      </c>
      <c r="H26" s="17"/>
      <c r="I26" s="18"/>
      <c r="K26" s="393" t="s">
        <v>20</v>
      </c>
      <c r="L26" s="394"/>
      <c r="M26" s="41">
        <v>2</v>
      </c>
      <c r="N26" s="42">
        <v>133</v>
      </c>
      <c r="O26" s="43">
        <v>61</v>
      </c>
      <c r="P26" s="43">
        <v>2</v>
      </c>
      <c r="Q26" s="44">
        <f>IF(ISBLANK(N26),"",N26+O26)</f>
        <v>194</v>
      </c>
      <c r="R26" s="17"/>
      <c r="S26" s="18"/>
    </row>
    <row r="27" spans="1:19" ht="12.75" customHeight="1">
      <c r="A27" s="402"/>
      <c r="B27" s="403"/>
      <c r="C27" s="19">
        <v>2</v>
      </c>
      <c r="D27" s="20">
        <v>142</v>
      </c>
      <c r="E27" s="21">
        <v>69</v>
      </c>
      <c r="F27" s="21">
        <v>1</v>
      </c>
      <c r="G27" s="22">
        <f>IF(ISBLANK(D27),"",D27+E27)</f>
        <v>211</v>
      </c>
      <c r="H27" s="17"/>
      <c r="I27" s="18"/>
      <c r="K27" s="395"/>
      <c r="L27" s="396"/>
      <c r="M27" s="19">
        <v>1</v>
      </c>
      <c r="N27" s="20">
        <v>141</v>
      </c>
      <c r="O27" s="21">
        <v>43</v>
      </c>
      <c r="P27" s="21">
        <v>6</v>
      </c>
      <c r="Q27" s="22">
        <f>IF(ISBLANK(N27),"",N27+O27)</f>
        <v>184</v>
      </c>
      <c r="R27" s="17"/>
      <c r="S27" s="18"/>
    </row>
    <row r="28" spans="1:19" ht="9.75" customHeight="1">
      <c r="A28" s="345" t="str">
        <f>DGET('[1]soupisky'!$A$1:$E$484,"JMENO",A30:A31)</f>
        <v>Vojtěch</v>
      </c>
      <c r="B28" s="346"/>
      <c r="C28" s="23"/>
      <c r="D28" s="24"/>
      <c r="E28" s="24"/>
      <c r="F28" s="24"/>
      <c r="G28" s="25">
        <f>IF(ISBLANK(D28),"",D28+E28)</f>
      </c>
      <c r="H28" s="17"/>
      <c r="I28" s="26"/>
      <c r="K28" s="393" t="s">
        <v>21</v>
      </c>
      <c r="L28" s="394"/>
      <c r="M28" s="23"/>
      <c r="N28" s="24"/>
      <c r="O28" s="24"/>
      <c r="P28" s="24"/>
      <c r="Q28" s="25">
        <f>IF(ISBLANK(N28),"",N28+O28)</f>
      </c>
      <c r="R28" s="17"/>
      <c r="S28" s="26"/>
    </row>
    <row r="29" spans="1:19" ht="9.75" customHeight="1" thickBot="1">
      <c r="A29" s="402"/>
      <c r="B29" s="403"/>
      <c r="C29" s="27"/>
      <c r="D29" s="28"/>
      <c r="E29" s="28"/>
      <c r="F29" s="28"/>
      <c r="G29" s="45">
        <f>IF(ISBLANK(D29),"",D29+E29)</f>
      </c>
      <c r="H29" s="17"/>
      <c r="I29" s="397">
        <f>IF(ISNUMBER(G31),IF(G31&gt;Q31,2,IF(G31=Q31,1,0)),"")</f>
        <v>2</v>
      </c>
      <c r="K29" s="395"/>
      <c r="L29" s="396"/>
      <c r="M29" s="27"/>
      <c r="N29" s="28"/>
      <c r="O29" s="28"/>
      <c r="P29" s="28"/>
      <c r="Q29" s="45">
        <f>IF(ISBLANK(N29),"",N29+O29)</f>
      </c>
      <c r="R29" s="17"/>
      <c r="S29" s="397">
        <f>IF(ISNUMBER(Q31),IF(G31&lt;Q31,2,IF(G31=Q31,1,0)),"")</f>
        <v>0</v>
      </c>
    </row>
    <row r="30" spans="1:19" ht="9.75" customHeight="1" hidden="1">
      <c r="A30" s="30" t="s">
        <v>19</v>
      </c>
      <c r="B30" s="31"/>
      <c r="C30" s="32"/>
      <c r="D30" s="17"/>
      <c r="E30" s="17"/>
      <c r="F30" s="17"/>
      <c r="G30" s="17"/>
      <c r="H30" s="17"/>
      <c r="I30" s="398"/>
      <c r="K30" s="30" t="s">
        <v>19</v>
      </c>
      <c r="L30" s="31"/>
      <c r="M30" s="32"/>
      <c r="N30" s="17"/>
      <c r="O30" s="17"/>
      <c r="P30" s="17"/>
      <c r="Q30" s="17"/>
      <c r="R30" s="17"/>
      <c r="S30" s="398"/>
    </row>
    <row r="31" spans="1:19" ht="15.75" customHeight="1" thickBot="1">
      <c r="A31" s="400">
        <v>841</v>
      </c>
      <c r="B31" s="401"/>
      <c r="C31" s="35" t="s">
        <v>17</v>
      </c>
      <c r="D31" s="36">
        <f>IF(ISNUMBER(D26),SUM(D26:D29),"")</f>
        <v>295</v>
      </c>
      <c r="E31" s="37">
        <f>IF(ISNUMBER(E26),SUM(E26:E29),"")</f>
        <v>140</v>
      </c>
      <c r="F31" s="38">
        <f>IF(ISNUMBER(F26),SUM(F26:F29),"")</f>
        <v>2</v>
      </c>
      <c r="G31" s="39">
        <f>IF(ISNUMBER(G26),SUM(G26:G29),"")</f>
        <v>435</v>
      </c>
      <c r="H31" s="40"/>
      <c r="I31" s="399"/>
      <c r="K31" s="400">
        <v>1306</v>
      </c>
      <c r="L31" s="401"/>
      <c r="M31" s="35" t="s">
        <v>17</v>
      </c>
      <c r="N31" s="36">
        <f>IF(ISNUMBER(N26),SUM(N26:N29),"")</f>
        <v>274</v>
      </c>
      <c r="O31" s="37">
        <f>IF(ISNUMBER(O26),SUM(O26:O29),"")</f>
        <v>104</v>
      </c>
      <c r="P31" s="38">
        <f>IF(ISNUMBER(P26),SUM(P26:P29),"")</f>
        <v>8</v>
      </c>
      <c r="Q31" s="39">
        <f>IF(ISNUMBER(Q26),SUM(Q26:Q29),"")</f>
        <v>378</v>
      </c>
      <c r="R31" s="40"/>
      <c r="S31" s="399"/>
    </row>
    <row r="32" spans="1:19" ht="12.75" customHeight="1" thickTop="1">
      <c r="A32" s="345" t="str">
        <f>DGET('[1]soupisky'!$A$1:$E$484,"PRIJM",A36:A37)</f>
        <v>Fůra</v>
      </c>
      <c r="B32" s="346"/>
      <c r="C32" s="41">
        <v>1</v>
      </c>
      <c r="D32" s="42">
        <v>126</v>
      </c>
      <c r="E32" s="43">
        <v>54</v>
      </c>
      <c r="F32" s="43">
        <v>6</v>
      </c>
      <c r="G32" s="44">
        <f>IF(ISBLANK(D32),"",D32+E32)</f>
        <v>180</v>
      </c>
      <c r="H32" s="17"/>
      <c r="I32" s="18"/>
      <c r="K32" s="393" t="str">
        <f>DGET('[1]soupisky'!$A$1:$E$484,"PRIJM",K36:K37)</f>
        <v>Sionová</v>
      </c>
      <c r="L32" s="394"/>
      <c r="M32" s="41">
        <v>2</v>
      </c>
      <c r="N32" s="42">
        <v>135</v>
      </c>
      <c r="O32" s="43">
        <v>52</v>
      </c>
      <c r="P32" s="43">
        <v>6</v>
      </c>
      <c r="Q32" s="44">
        <f>IF(ISBLANK(N32),"",N32+O32)</f>
        <v>187</v>
      </c>
      <c r="R32" s="17"/>
      <c r="S32" s="18"/>
    </row>
    <row r="33" spans="1:19" ht="12.75" customHeight="1">
      <c r="A33" s="402"/>
      <c r="B33" s="403"/>
      <c r="C33" s="19">
        <v>2</v>
      </c>
      <c r="D33" s="20">
        <v>133</v>
      </c>
      <c r="E33" s="21">
        <v>53</v>
      </c>
      <c r="F33" s="21">
        <v>4</v>
      </c>
      <c r="G33" s="22">
        <f>IF(ISBLANK(D33),"",D33+E33)</f>
        <v>186</v>
      </c>
      <c r="H33" s="17"/>
      <c r="I33" s="18"/>
      <c r="K33" s="395"/>
      <c r="L33" s="396"/>
      <c r="M33" s="19">
        <v>1</v>
      </c>
      <c r="N33" s="20">
        <v>148</v>
      </c>
      <c r="O33" s="21">
        <v>60</v>
      </c>
      <c r="P33" s="21">
        <v>4</v>
      </c>
      <c r="Q33" s="22">
        <f>IF(ISBLANK(N33),"",N33+O33)</f>
        <v>208</v>
      </c>
      <c r="R33" s="17"/>
      <c r="S33" s="18"/>
    </row>
    <row r="34" spans="1:19" ht="9.75" customHeight="1">
      <c r="A34" s="345" t="str">
        <f>DGET('[1]soupisky'!$A$1:$E$484,"JMENO",A36:A37)</f>
        <v>Zdeněk</v>
      </c>
      <c r="B34" s="346"/>
      <c r="C34" s="23"/>
      <c r="D34" s="24"/>
      <c r="E34" s="24"/>
      <c r="F34" s="24"/>
      <c r="G34" s="25">
        <f>IF(ISBLANK(D34),"",D34+E34)</f>
      </c>
      <c r="H34" s="17"/>
      <c r="I34" s="26"/>
      <c r="K34" s="393" t="str">
        <f>DGET('[1]soupisky'!$A$1:$E$484,"JMENO",K36:K37)</f>
        <v>Kristýna</v>
      </c>
      <c r="L34" s="394"/>
      <c r="M34" s="23"/>
      <c r="N34" s="24"/>
      <c r="O34" s="24"/>
      <c r="P34" s="24"/>
      <c r="Q34" s="25">
        <f>IF(ISBLANK(N34),"",N34+O34)</f>
      </c>
      <c r="R34" s="17"/>
      <c r="S34" s="26"/>
    </row>
    <row r="35" spans="1:19" ht="9.75" customHeight="1" thickBot="1">
      <c r="A35" s="402"/>
      <c r="B35" s="403"/>
      <c r="C35" s="27"/>
      <c r="D35" s="28"/>
      <c r="E35" s="28"/>
      <c r="F35" s="28"/>
      <c r="G35" s="45">
        <f>IF(ISBLANK(D35),"",D35+E35)</f>
      </c>
      <c r="H35" s="17"/>
      <c r="I35" s="397">
        <f>IF(ISNUMBER(G37),IF(G37&gt;Q37,2,IF(G37=Q37,1,0)),"")</f>
        <v>0</v>
      </c>
      <c r="K35" s="395"/>
      <c r="L35" s="396"/>
      <c r="M35" s="27"/>
      <c r="N35" s="28"/>
      <c r="O35" s="28"/>
      <c r="P35" s="28"/>
      <c r="Q35" s="45">
        <f>IF(ISBLANK(N35),"",N35+O35)</f>
      </c>
      <c r="R35" s="17"/>
      <c r="S35" s="397">
        <f>IF(ISNUMBER(Q37),IF(G37&lt;Q37,2,IF(G37=Q37,1,0)),"")</f>
        <v>2</v>
      </c>
    </row>
    <row r="36" spans="1:19" ht="9.75" customHeight="1" hidden="1">
      <c r="A36" s="30" t="s">
        <v>19</v>
      </c>
      <c r="B36" s="31"/>
      <c r="C36" s="32"/>
      <c r="D36" s="17"/>
      <c r="E36" s="17"/>
      <c r="F36" s="17"/>
      <c r="G36" s="17"/>
      <c r="H36" s="17"/>
      <c r="I36" s="398"/>
      <c r="K36" s="30" t="s">
        <v>19</v>
      </c>
      <c r="L36" s="31"/>
      <c r="M36" s="32"/>
      <c r="N36" s="17"/>
      <c r="O36" s="17"/>
      <c r="P36" s="17"/>
      <c r="Q36" s="17"/>
      <c r="R36" s="17"/>
      <c r="S36" s="398"/>
    </row>
    <row r="37" spans="1:19" ht="15.75" customHeight="1" thickBot="1">
      <c r="A37" s="400">
        <v>22375</v>
      </c>
      <c r="B37" s="401"/>
      <c r="C37" s="35" t="s">
        <v>17</v>
      </c>
      <c r="D37" s="36">
        <f>IF(ISNUMBER(D32),SUM(D32:D35),"")</f>
        <v>259</v>
      </c>
      <c r="E37" s="37">
        <f>IF(ISNUMBER(E32),SUM(E32:E35),"")</f>
        <v>107</v>
      </c>
      <c r="F37" s="38">
        <f>IF(ISNUMBER(F32),SUM(F32:F35),"")</f>
        <v>10</v>
      </c>
      <c r="G37" s="39">
        <f>IF(ISNUMBER(G32),SUM(G32:G35),"")</f>
        <v>366</v>
      </c>
      <c r="H37" s="40"/>
      <c r="I37" s="399"/>
      <c r="K37" s="400">
        <v>14478</v>
      </c>
      <c r="L37" s="401"/>
      <c r="M37" s="35" t="s">
        <v>17</v>
      </c>
      <c r="N37" s="36">
        <f>IF(ISNUMBER(N32),SUM(N32:N35),"")</f>
        <v>283</v>
      </c>
      <c r="O37" s="37">
        <f>IF(ISNUMBER(O32),SUM(O32:O35),"")</f>
        <v>112</v>
      </c>
      <c r="P37" s="38">
        <f>IF(ISNUMBER(P32),SUM(P32:P35),"")</f>
        <v>10</v>
      </c>
      <c r="Q37" s="39">
        <f>IF(ISNUMBER(Q32),SUM(Q32:Q35),"")</f>
        <v>395</v>
      </c>
      <c r="R37" s="40"/>
      <c r="S37" s="399"/>
    </row>
    <row r="38" spans="1:19" ht="12.75" customHeight="1" thickTop="1">
      <c r="A38" s="393" t="str">
        <f>DGET('[1]soupisky'!$A$1:$E$484,"PRIJM",A42:A43)</f>
        <v>Kovač</v>
      </c>
      <c r="B38" s="394"/>
      <c r="C38" s="41">
        <v>1</v>
      </c>
      <c r="D38" s="42">
        <v>138</v>
      </c>
      <c r="E38" s="43">
        <v>63</v>
      </c>
      <c r="F38" s="43">
        <v>0</v>
      </c>
      <c r="G38" s="44">
        <f>IF(ISBLANK(D38),"",D38+E38)</f>
        <v>201</v>
      </c>
      <c r="H38" s="17"/>
      <c r="I38" s="18"/>
      <c r="K38" s="393" t="s">
        <v>22</v>
      </c>
      <c r="L38" s="394"/>
      <c r="M38" s="41">
        <v>2</v>
      </c>
      <c r="N38" s="42">
        <v>141</v>
      </c>
      <c r="O38" s="43">
        <v>45</v>
      </c>
      <c r="P38" s="43">
        <v>6</v>
      </c>
      <c r="Q38" s="44">
        <f>IF(ISBLANK(N38),"",N38+O38)</f>
        <v>186</v>
      </c>
      <c r="R38" s="17"/>
      <c r="S38" s="18"/>
    </row>
    <row r="39" spans="1:19" ht="12.75" customHeight="1">
      <c r="A39" s="395"/>
      <c r="B39" s="396"/>
      <c r="C39" s="19">
        <v>2</v>
      </c>
      <c r="D39" s="20">
        <v>142</v>
      </c>
      <c r="E39" s="21">
        <v>42</v>
      </c>
      <c r="F39" s="21">
        <v>6</v>
      </c>
      <c r="G39" s="22">
        <f>IF(ISBLANK(D39),"",D39+E39)</f>
        <v>184</v>
      </c>
      <c r="H39" s="17"/>
      <c r="I39" s="18"/>
      <c r="K39" s="395"/>
      <c r="L39" s="396"/>
      <c r="M39" s="19">
        <v>1</v>
      </c>
      <c r="N39" s="20">
        <v>118</v>
      </c>
      <c r="O39" s="21">
        <v>35</v>
      </c>
      <c r="P39" s="21">
        <v>10</v>
      </c>
      <c r="Q39" s="22">
        <f>IF(ISBLANK(N39),"",N39+O39)</f>
        <v>153</v>
      </c>
      <c r="R39" s="17"/>
      <c r="S39" s="18"/>
    </row>
    <row r="40" spans="1:19" ht="9.75" customHeight="1">
      <c r="A40" s="393" t="str">
        <f>DGET('[1]soupisky'!$A$1:$E$484,"JMENO",A42:A43)</f>
        <v>Marian</v>
      </c>
      <c r="B40" s="394"/>
      <c r="C40" s="23"/>
      <c r="D40" s="24"/>
      <c r="E40" s="24"/>
      <c r="F40" s="24"/>
      <c r="G40" s="25">
        <f>IF(ISBLANK(D40),"",D40+E40)</f>
      </c>
      <c r="H40" s="17"/>
      <c r="I40" s="26"/>
      <c r="K40" s="393" t="s">
        <v>23</v>
      </c>
      <c r="L40" s="394"/>
      <c r="M40" s="23"/>
      <c r="N40" s="24"/>
      <c r="O40" s="24"/>
      <c r="P40" s="24"/>
      <c r="Q40" s="25">
        <f>IF(ISBLANK(N40),"",N40+O40)</f>
      </c>
      <c r="R40" s="17"/>
      <c r="S40" s="26"/>
    </row>
    <row r="41" spans="1:19" ht="9.75" customHeight="1" thickBot="1">
      <c r="A41" s="395"/>
      <c r="B41" s="396"/>
      <c r="C41" s="27"/>
      <c r="D41" s="28"/>
      <c r="E41" s="28"/>
      <c r="F41" s="28"/>
      <c r="G41" s="45">
        <f>IF(ISBLANK(D41),"",D41+E41)</f>
      </c>
      <c r="H41" s="17"/>
      <c r="I41" s="397">
        <f>IF(ISNUMBER(G43),IF(G43&gt;Q43,2,IF(G43=Q43,1,0)),"")</f>
        <v>2</v>
      </c>
      <c r="K41" s="395"/>
      <c r="L41" s="396"/>
      <c r="M41" s="27"/>
      <c r="N41" s="28"/>
      <c r="O41" s="28"/>
      <c r="P41" s="28"/>
      <c r="Q41" s="45">
        <f>IF(ISBLANK(N41),"",N41+O41)</f>
      </c>
      <c r="R41" s="17"/>
      <c r="S41" s="397">
        <f>IF(ISNUMBER(Q43),IF(G43&lt;Q43,2,IF(G43=Q43,1,0)),"")</f>
        <v>0</v>
      </c>
    </row>
    <row r="42" spans="1:19" ht="9.75" customHeight="1" hidden="1">
      <c r="A42" s="30" t="s">
        <v>19</v>
      </c>
      <c r="B42" s="31"/>
      <c r="C42" s="32"/>
      <c r="D42" s="17"/>
      <c r="E42" s="17"/>
      <c r="F42" s="17"/>
      <c r="G42" s="17"/>
      <c r="H42" s="17"/>
      <c r="I42" s="398"/>
      <c r="K42" s="30" t="s">
        <v>19</v>
      </c>
      <c r="L42" s="31"/>
      <c r="M42" s="32"/>
      <c r="N42" s="17"/>
      <c r="O42" s="17"/>
      <c r="P42" s="17"/>
      <c r="Q42" s="17"/>
      <c r="R42" s="17"/>
      <c r="S42" s="398"/>
    </row>
    <row r="43" spans="1:19" ht="15.75" customHeight="1" thickBot="1">
      <c r="A43" s="400">
        <v>20443</v>
      </c>
      <c r="B43" s="401"/>
      <c r="C43" s="35" t="s">
        <v>17</v>
      </c>
      <c r="D43" s="36">
        <f>IF(ISNUMBER(D38),SUM(D38:D41),"")</f>
        <v>280</v>
      </c>
      <c r="E43" s="37">
        <f>IF(ISNUMBER(E38),SUM(E38:E41),"")</f>
        <v>105</v>
      </c>
      <c r="F43" s="38">
        <f>IF(ISNUMBER(F38),SUM(F38:F41),"")</f>
        <v>6</v>
      </c>
      <c r="G43" s="39">
        <f>IF(ISNUMBER(G38),SUM(G38:G41),"")</f>
        <v>385</v>
      </c>
      <c r="H43" s="40"/>
      <c r="I43" s="399"/>
      <c r="K43" s="400">
        <v>17959</v>
      </c>
      <c r="L43" s="401"/>
      <c r="M43" s="35" t="s">
        <v>17</v>
      </c>
      <c r="N43" s="36">
        <f>IF(ISNUMBER(N38),SUM(N38:N41),"")</f>
        <v>259</v>
      </c>
      <c r="O43" s="37">
        <f>IF(ISNUMBER(O38),SUM(O38:O41),"")</f>
        <v>80</v>
      </c>
      <c r="P43" s="38">
        <f>IF(ISNUMBER(P38),SUM(P38:P41),"")</f>
        <v>16</v>
      </c>
      <c r="Q43" s="39">
        <f>IF(ISNUMBER(Q38),SUM(Q38:Q41),"")</f>
        <v>339</v>
      </c>
      <c r="R43" s="40"/>
      <c r="S43" s="399"/>
    </row>
    <row r="44" ht="4.5" customHeight="1" thickBot="1" thickTop="1"/>
    <row r="45" spans="1:19" ht="19.5" customHeight="1" thickBot="1">
      <c r="A45" s="46"/>
      <c r="B45" s="47"/>
      <c r="C45" s="48" t="s">
        <v>24</v>
      </c>
      <c r="D45" s="49">
        <f>IF(ISNUMBER(D13),SUM(D13,D19,D25,D31,D37,D43),"")</f>
        <v>1620</v>
      </c>
      <c r="E45" s="50">
        <f>IF(ISNUMBER(E13),SUM(E13,E19,E25,E31,E37,E43),"")</f>
        <v>669</v>
      </c>
      <c r="F45" s="51">
        <f>IF(ISNUMBER(F13),SUM(F13,F19,F25,F31,F37,F43),"")</f>
        <v>43</v>
      </c>
      <c r="G45" s="52">
        <f>IF(ISNUMBER(G13),SUM(G13,G19,G25,G31,G37,G43),"")</f>
        <v>2289</v>
      </c>
      <c r="H45" s="53"/>
      <c r="I45" s="54">
        <f>IF(ISNUMBER(G45),IF(G45&gt;Q45,4,IF(G45=Q45,2,0)),"")</f>
        <v>4</v>
      </c>
      <c r="K45" s="46"/>
      <c r="L45" s="47"/>
      <c r="M45" s="48" t="s">
        <v>24</v>
      </c>
      <c r="N45" s="49">
        <f>IF(ISNUMBER(N13),SUM(N13,N19,N25,N31,N37,N43),"")</f>
        <v>1549</v>
      </c>
      <c r="O45" s="50">
        <f>IF(ISNUMBER(O13),SUM(O13,O19,O25,O31,O37,O43),"")</f>
        <v>572</v>
      </c>
      <c r="P45" s="51">
        <f>IF(ISNUMBER(P13),SUM(P13,P19,P25,P31,P37,P43),"")</f>
        <v>77</v>
      </c>
      <c r="Q45" s="52">
        <f>IF(ISNUMBER(Q13),SUM(Q13,Q19,Q25,Q31,Q37,Q43),"")</f>
        <v>2121</v>
      </c>
      <c r="R45" s="53"/>
      <c r="S45" s="54">
        <f>IF(ISNUMBER(Q45),IF(G45&lt;Q45,4,IF(G45=Q45,2,0)),"")</f>
        <v>0</v>
      </c>
    </row>
    <row r="46" ht="4.5" customHeight="1" thickBot="1"/>
    <row r="47" spans="1:19" ht="21.75" customHeight="1" thickBot="1">
      <c r="A47" s="55"/>
      <c r="B47" s="56" t="s">
        <v>25</v>
      </c>
      <c r="C47" s="391" t="s">
        <v>26</v>
      </c>
      <c r="D47" s="391"/>
      <c r="E47" s="391"/>
      <c r="G47" s="333" t="s">
        <v>27</v>
      </c>
      <c r="H47" s="334"/>
      <c r="I47" s="57">
        <f>IF(ISNUMBER(I11),SUM(I11,I17,I23,I29,I35,I41,I45),"")</f>
        <v>12</v>
      </c>
      <c r="K47" s="55"/>
      <c r="L47" s="56" t="s">
        <v>25</v>
      </c>
      <c r="M47" s="391" t="s">
        <v>28</v>
      </c>
      <c r="N47" s="391"/>
      <c r="O47" s="391"/>
      <c r="Q47" s="333" t="s">
        <v>27</v>
      </c>
      <c r="R47" s="334"/>
      <c r="S47" s="57">
        <f>IF(ISNUMBER(S11),SUM(S11,S17,S23,S29,S35,S41,S45),"")</f>
        <v>4</v>
      </c>
    </row>
    <row r="48" spans="1:19" ht="19.5" customHeight="1">
      <c r="A48" s="55"/>
      <c r="B48" s="56" t="s">
        <v>29</v>
      </c>
      <c r="C48" s="392"/>
      <c r="D48" s="392"/>
      <c r="E48" s="392"/>
      <c r="F48" s="58"/>
      <c r="G48" s="58"/>
      <c r="H48" s="58"/>
      <c r="I48" s="58"/>
      <c r="J48" s="58"/>
      <c r="K48" s="55"/>
      <c r="L48" s="56" t="s">
        <v>29</v>
      </c>
      <c r="M48" s="392"/>
      <c r="N48" s="392"/>
      <c r="O48" s="392"/>
      <c r="P48" s="59"/>
      <c r="Q48" s="12"/>
      <c r="R48" s="12"/>
      <c r="S48" s="12"/>
    </row>
    <row r="49" spans="1:19" ht="20.25" customHeight="1">
      <c r="A49" s="56" t="s">
        <v>30</v>
      </c>
      <c r="B49" s="56" t="s">
        <v>31</v>
      </c>
      <c r="C49" s="382"/>
      <c r="D49" s="382"/>
      <c r="E49" s="382"/>
      <c r="F49" s="382"/>
      <c r="G49" s="382"/>
      <c r="H49" s="382"/>
      <c r="I49" s="56"/>
      <c r="J49" s="56"/>
      <c r="K49" s="56" t="s">
        <v>32</v>
      </c>
      <c r="L49" s="383"/>
      <c r="M49" s="383"/>
      <c r="O49" s="56" t="s">
        <v>29</v>
      </c>
      <c r="P49" s="384"/>
      <c r="Q49" s="384"/>
      <c r="R49" s="384"/>
      <c r="S49" s="384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33</v>
      </c>
    </row>
    <row r="52" spans="2:11" ht="19.5" customHeight="1">
      <c r="B52" s="3" t="s">
        <v>34</v>
      </c>
      <c r="C52" s="385" t="s">
        <v>35</v>
      </c>
      <c r="D52" s="385"/>
      <c r="I52" s="3" t="s">
        <v>36</v>
      </c>
      <c r="J52" s="386">
        <v>20</v>
      </c>
      <c r="K52" s="386"/>
    </row>
    <row r="53" spans="2:19" ht="19.5" customHeight="1">
      <c r="B53" s="3" t="s">
        <v>37</v>
      </c>
      <c r="C53" s="387" t="s">
        <v>38</v>
      </c>
      <c r="D53" s="387"/>
      <c r="I53" s="3" t="s">
        <v>39</v>
      </c>
      <c r="J53" s="388">
        <v>2</v>
      </c>
      <c r="K53" s="388"/>
      <c r="P53" s="3" t="s">
        <v>40</v>
      </c>
      <c r="Q53" s="389">
        <v>42597</v>
      </c>
      <c r="R53" s="390"/>
      <c r="S53" s="390"/>
    </row>
    <row r="54" ht="9.75" customHeight="1"/>
    <row r="55" spans="1:19" ht="15" customHeight="1">
      <c r="A55" s="303" t="s">
        <v>41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5"/>
    </row>
    <row r="56" spans="1:19" ht="90" customHeight="1">
      <c r="A56" s="367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9"/>
    </row>
    <row r="57" spans="1:19" ht="4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5" customHeight="1">
      <c r="A58" s="379" t="s">
        <v>42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1"/>
    </row>
    <row r="59" spans="1:19" ht="6.7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7"/>
    </row>
    <row r="60" spans="1:19" ht="18" customHeight="1">
      <c r="A60" s="68" t="s">
        <v>5</v>
      </c>
      <c r="B60" s="66"/>
      <c r="C60" s="66"/>
      <c r="D60" s="66"/>
      <c r="E60" s="66"/>
      <c r="F60" s="66"/>
      <c r="G60" s="66"/>
      <c r="H60" s="66"/>
      <c r="I60" s="66"/>
      <c r="J60" s="66"/>
      <c r="K60" s="69" t="s">
        <v>7</v>
      </c>
      <c r="L60" s="66"/>
      <c r="M60" s="66"/>
      <c r="N60" s="66"/>
      <c r="O60" s="66"/>
      <c r="P60" s="66"/>
      <c r="Q60" s="66"/>
      <c r="R60" s="66"/>
      <c r="S60" s="67"/>
    </row>
    <row r="61" spans="1:19" ht="18" customHeight="1">
      <c r="A61" s="70"/>
      <c r="B61" s="71" t="s">
        <v>43</v>
      </c>
      <c r="C61" s="72"/>
      <c r="D61" s="73"/>
      <c r="E61" s="71" t="s">
        <v>44</v>
      </c>
      <c r="F61" s="72"/>
      <c r="G61" s="72"/>
      <c r="H61" s="72"/>
      <c r="I61" s="73"/>
      <c r="J61" s="66"/>
      <c r="K61" s="74"/>
      <c r="L61" s="71" t="s">
        <v>43</v>
      </c>
      <c r="M61" s="72"/>
      <c r="N61" s="73"/>
      <c r="O61" s="71" t="s">
        <v>44</v>
      </c>
      <c r="P61" s="72"/>
      <c r="Q61" s="72"/>
      <c r="R61" s="72"/>
      <c r="S61" s="75"/>
    </row>
    <row r="62" spans="1:19" ht="18" customHeight="1">
      <c r="A62" s="76" t="s">
        <v>45</v>
      </c>
      <c r="B62" s="77" t="s">
        <v>46</v>
      </c>
      <c r="C62" s="78"/>
      <c r="D62" s="79" t="s">
        <v>47</v>
      </c>
      <c r="E62" s="77" t="s">
        <v>46</v>
      </c>
      <c r="F62" s="80"/>
      <c r="G62" s="80"/>
      <c r="H62" s="81"/>
      <c r="I62" s="79" t="s">
        <v>47</v>
      </c>
      <c r="J62" s="66"/>
      <c r="K62" s="82" t="s">
        <v>45</v>
      </c>
      <c r="L62" s="77" t="s">
        <v>46</v>
      </c>
      <c r="M62" s="78"/>
      <c r="N62" s="79" t="s">
        <v>47</v>
      </c>
      <c r="O62" s="77" t="s">
        <v>46</v>
      </c>
      <c r="P62" s="80"/>
      <c r="Q62" s="80"/>
      <c r="R62" s="81"/>
      <c r="S62" s="83" t="s">
        <v>47</v>
      </c>
    </row>
    <row r="63" spans="1:19" ht="18" customHeight="1">
      <c r="A63" s="84"/>
      <c r="B63" s="370"/>
      <c r="C63" s="371"/>
      <c r="D63" s="85"/>
      <c r="E63" s="370"/>
      <c r="F63" s="372"/>
      <c r="G63" s="372"/>
      <c r="H63" s="371"/>
      <c r="I63" s="85"/>
      <c r="J63" s="86"/>
      <c r="K63" s="87"/>
      <c r="L63" s="370"/>
      <c r="M63" s="371"/>
      <c r="N63" s="85"/>
      <c r="O63" s="370"/>
      <c r="P63" s="372"/>
      <c r="Q63" s="372"/>
      <c r="R63" s="371"/>
      <c r="S63" s="88"/>
    </row>
    <row r="64" spans="1:19" ht="18" customHeight="1">
      <c r="A64" s="84"/>
      <c r="B64" s="370"/>
      <c r="C64" s="371"/>
      <c r="D64" s="85"/>
      <c r="E64" s="370"/>
      <c r="F64" s="372"/>
      <c r="G64" s="372"/>
      <c r="H64" s="371"/>
      <c r="I64" s="85"/>
      <c r="J64" s="86"/>
      <c r="K64" s="87"/>
      <c r="L64" s="370"/>
      <c r="M64" s="371"/>
      <c r="N64" s="85"/>
      <c r="O64" s="370"/>
      <c r="P64" s="372"/>
      <c r="Q64" s="372"/>
      <c r="R64" s="371"/>
      <c r="S64" s="88"/>
    </row>
    <row r="65" spans="1:19" ht="11.25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19" ht="3.75" customHeight="1">
      <c r="A66" s="69"/>
      <c r="B66" s="66"/>
      <c r="C66" s="66"/>
      <c r="D66" s="66"/>
      <c r="E66" s="66"/>
      <c r="F66" s="66"/>
      <c r="G66" s="66"/>
      <c r="H66" s="66"/>
      <c r="I66" s="66"/>
      <c r="J66" s="66"/>
      <c r="K66" s="69"/>
      <c r="L66" s="66"/>
      <c r="M66" s="66"/>
      <c r="N66" s="66"/>
      <c r="O66" s="66"/>
      <c r="P66" s="66"/>
      <c r="Q66" s="66"/>
      <c r="R66" s="66"/>
      <c r="S66" s="66"/>
    </row>
    <row r="67" spans="1:19" ht="19.5" customHeight="1">
      <c r="A67" s="373" t="s">
        <v>48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5"/>
    </row>
    <row r="68" spans="1:19" ht="90" customHeight="1">
      <c r="A68" s="376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8"/>
    </row>
    <row r="69" spans="1:19" ht="4.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5" customHeight="1">
      <c r="A70" s="364" t="s">
        <v>49</v>
      </c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6"/>
    </row>
    <row r="71" spans="1:19" ht="90" customHeight="1">
      <c r="A71" s="367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9"/>
    </row>
    <row r="72" spans="1:8" ht="30" customHeight="1">
      <c r="A72" s="309" t="s">
        <v>50</v>
      </c>
      <c r="B72" s="309"/>
      <c r="C72" s="310"/>
      <c r="D72" s="310"/>
      <c r="E72" s="310"/>
      <c r="F72" s="310"/>
      <c r="G72" s="310"/>
      <c r="H72" s="310"/>
    </row>
    <row r="73" spans="11:16" ht="12.75">
      <c r="K73" s="92" t="s">
        <v>51</v>
      </c>
      <c r="L73" s="93" t="s">
        <v>6</v>
      </c>
      <c r="M73" s="94"/>
      <c r="N73" s="94"/>
      <c r="O73" s="93" t="s">
        <v>52</v>
      </c>
      <c r="P73" s="95"/>
    </row>
    <row r="74" spans="11:16" ht="12.75">
      <c r="K74" s="92" t="s">
        <v>53</v>
      </c>
      <c r="L74" s="93" t="s">
        <v>54</v>
      </c>
      <c r="M74" s="94"/>
      <c r="N74" s="94"/>
      <c r="O74" s="93" t="s">
        <v>55</v>
      </c>
      <c r="P74" s="95"/>
    </row>
    <row r="75" spans="11:16" ht="12.75">
      <c r="K75" s="92" t="s">
        <v>35</v>
      </c>
      <c r="L75" s="93" t="s">
        <v>8</v>
      </c>
      <c r="M75" s="94"/>
      <c r="N75" s="94"/>
      <c r="O75" s="93" t="s">
        <v>56</v>
      </c>
      <c r="P75" s="95"/>
    </row>
    <row r="76" spans="11:16" ht="12.75">
      <c r="K76" s="92" t="s">
        <v>57</v>
      </c>
      <c r="L76" s="93" t="s">
        <v>58</v>
      </c>
      <c r="M76" s="94"/>
      <c r="N76" s="94"/>
      <c r="O76" s="93" t="s">
        <v>59</v>
      </c>
      <c r="P76" s="95"/>
    </row>
    <row r="77" spans="11:16" ht="12.75">
      <c r="K77" s="92" t="s">
        <v>60</v>
      </c>
      <c r="L77" s="93" t="s">
        <v>61</v>
      </c>
      <c r="M77" s="94"/>
      <c r="N77" s="94"/>
      <c r="O77" s="93" t="s">
        <v>62</v>
      </c>
      <c r="P77" s="95"/>
    </row>
    <row r="78" spans="11:16" ht="12.75">
      <c r="K78" s="92" t="s">
        <v>63</v>
      </c>
      <c r="L78" s="93" t="s">
        <v>64</v>
      </c>
      <c r="M78" s="94"/>
      <c r="N78" s="94"/>
      <c r="O78" s="93" t="s">
        <v>65</v>
      </c>
      <c r="P78" s="95"/>
    </row>
    <row r="79" spans="11:16" ht="12.75">
      <c r="K79" s="92" t="s">
        <v>66</v>
      </c>
      <c r="L79" s="93" t="s">
        <v>67</v>
      </c>
      <c r="M79" s="94"/>
      <c r="N79" s="94"/>
      <c r="O79" s="93" t="s">
        <v>68</v>
      </c>
      <c r="P79" s="95"/>
    </row>
    <row r="80" spans="11:16" ht="12.75">
      <c r="K80" s="92" t="s">
        <v>69</v>
      </c>
      <c r="L80" s="93" t="s">
        <v>70</v>
      </c>
      <c r="M80" s="94"/>
      <c r="N80" s="94"/>
      <c r="O80" s="93" t="s">
        <v>71</v>
      </c>
      <c r="P80" s="95"/>
    </row>
    <row r="81" spans="11:16" ht="12.75">
      <c r="K81" s="92" t="s">
        <v>72</v>
      </c>
      <c r="L81" s="93" t="s">
        <v>73</v>
      </c>
      <c r="M81" s="94"/>
      <c r="N81" s="94"/>
      <c r="O81" s="93" t="s">
        <v>74</v>
      </c>
      <c r="P81" s="95"/>
    </row>
    <row r="82" spans="11:16" ht="12.75">
      <c r="K82" s="92" t="s">
        <v>75</v>
      </c>
      <c r="L82" s="93" t="s">
        <v>76</v>
      </c>
      <c r="M82" s="94"/>
      <c r="N82" s="94"/>
      <c r="O82" s="93" t="s">
        <v>77</v>
      </c>
      <c r="P82" s="95"/>
    </row>
    <row r="83" spans="11:16" ht="12.75">
      <c r="K83" s="92" t="s">
        <v>78</v>
      </c>
      <c r="L83" s="93" t="s">
        <v>79</v>
      </c>
      <c r="M83" s="94"/>
      <c r="N83" s="94"/>
      <c r="O83" s="93" t="s">
        <v>3</v>
      </c>
      <c r="P83" s="95"/>
    </row>
    <row r="84" spans="11:16" ht="12.75">
      <c r="K84" s="92" t="s">
        <v>80</v>
      </c>
      <c r="L84" s="93" t="s">
        <v>81</v>
      </c>
      <c r="M84" s="94"/>
      <c r="N84" s="94"/>
      <c r="O84" s="93" t="s">
        <v>82</v>
      </c>
      <c r="P84" s="95"/>
    </row>
    <row r="85" spans="11:16" ht="12.75">
      <c r="K85" s="92" t="s">
        <v>83</v>
      </c>
      <c r="L85" s="93" t="s">
        <v>84</v>
      </c>
      <c r="M85" s="94"/>
      <c r="N85" s="94"/>
      <c r="O85" s="93" t="s">
        <v>85</v>
      </c>
      <c r="P85" s="95"/>
    </row>
    <row r="86" spans="11:16" ht="12.75">
      <c r="K86" s="92" t="s">
        <v>86</v>
      </c>
      <c r="L86" s="93" t="s">
        <v>87</v>
      </c>
      <c r="M86" s="94"/>
      <c r="N86" s="94"/>
      <c r="O86" s="93" t="s">
        <v>88</v>
      </c>
      <c r="P86" s="95"/>
    </row>
    <row r="87" spans="11:16" ht="12.75">
      <c r="K87" s="92" t="s">
        <v>89</v>
      </c>
      <c r="L87" s="93"/>
      <c r="M87" s="94"/>
      <c r="N87" s="94"/>
      <c r="O87" s="93" t="s">
        <v>90</v>
      </c>
      <c r="P87" s="95"/>
    </row>
    <row r="88" spans="11:16" ht="12.75">
      <c r="K88" s="92" t="s">
        <v>91</v>
      </c>
      <c r="L88" s="93"/>
      <c r="M88" s="94"/>
      <c r="N88" s="94"/>
      <c r="O88" s="93" t="s">
        <v>92</v>
      </c>
      <c r="P88" s="95"/>
    </row>
    <row r="89" spans="11:16" ht="12.75">
      <c r="K89" s="92" t="s">
        <v>38</v>
      </c>
      <c r="L89" s="64"/>
      <c r="M89" s="64"/>
      <c r="N89" s="64"/>
      <c r="O89" s="93" t="s">
        <v>93</v>
      </c>
      <c r="P89" s="95"/>
    </row>
    <row r="90" spans="11:16" ht="12.75">
      <c r="K90" s="92" t="s">
        <v>94</v>
      </c>
      <c r="L90" s="64"/>
      <c r="M90" s="64"/>
      <c r="N90" s="64"/>
      <c r="O90" s="93" t="s">
        <v>95</v>
      </c>
      <c r="P90" s="95"/>
    </row>
    <row r="91" spans="11:16" ht="12.75">
      <c r="K91" s="92" t="s">
        <v>96</v>
      </c>
      <c r="L91" s="64"/>
      <c r="M91" s="64"/>
      <c r="N91" s="64"/>
      <c r="O91" s="93" t="s">
        <v>97</v>
      </c>
      <c r="P91" s="95"/>
    </row>
    <row r="92" spans="11:16" ht="12.75">
      <c r="K92" s="92" t="s">
        <v>98</v>
      </c>
      <c r="L92" s="64"/>
      <c r="M92" s="64"/>
      <c r="N92" s="64"/>
      <c r="O92" s="93" t="s">
        <v>99</v>
      </c>
      <c r="P92" s="95"/>
    </row>
    <row r="93" spans="11:16" ht="12.75">
      <c r="K93" s="92" t="s">
        <v>100</v>
      </c>
      <c r="L93" s="64"/>
      <c r="M93" s="64"/>
      <c r="N93" s="64"/>
      <c r="O93" s="93" t="s">
        <v>101</v>
      </c>
      <c r="P93" s="95"/>
    </row>
    <row r="94" spans="11:16" ht="12.75">
      <c r="K94" s="92" t="s">
        <v>102</v>
      </c>
      <c r="L94" s="64"/>
      <c r="M94" s="64"/>
      <c r="N94" s="64"/>
      <c r="O94" s="64"/>
      <c r="P94" s="64"/>
    </row>
    <row r="95" spans="11:16" ht="12.75">
      <c r="K95" s="92" t="s">
        <v>103</v>
      </c>
      <c r="L95" s="64"/>
      <c r="M95" s="64"/>
      <c r="N95" s="64"/>
      <c r="O95" s="64"/>
      <c r="P95" s="64"/>
    </row>
    <row r="96" spans="11:16" ht="12.75">
      <c r="K96" s="92" t="s">
        <v>104</v>
      </c>
      <c r="L96" s="64"/>
      <c r="M96" s="64"/>
      <c r="N96" s="64"/>
      <c r="O96" s="64"/>
      <c r="P96" s="64"/>
    </row>
    <row r="97" spans="11:16" ht="12.75">
      <c r="K97" s="92" t="s">
        <v>105</v>
      </c>
      <c r="L97" s="64"/>
      <c r="M97" s="64"/>
      <c r="N97" s="64"/>
      <c r="O97" s="64"/>
      <c r="P97" s="64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K14:L15"/>
    <mergeCell ref="A16:B17"/>
    <mergeCell ref="K16:L17"/>
    <mergeCell ref="I17:I19"/>
    <mergeCell ref="S17:S19"/>
    <mergeCell ref="A19:B19"/>
    <mergeCell ref="K19:L19"/>
    <mergeCell ref="A20:B21"/>
    <mergeCell ref="K20:L21"/>
    <mergeCell ref="A22:B23"/>
    <mergeCell ref="K22:L23"/>
    <mergeCell ref="I23:I25"/>
    <mergeCell ref="S23:S25"/>
    <mergeCell ref="A25:B25"/>
    <mergeCell ref="K25:L25"/>
    <mergeCell ref="A26:B27"/>
    <mergeCell ref="K26:L27"/>
    <mergeCell ref="A28:B29"/>
    <mergeCell ref="K28:L29"/>
    <mergeCell ref="I29:I31"/>
    <mergeCell ref="S29:S31"/>
    <mergeCell ref="A31:B31"/>
    <mergeCell ref="K31:L31"/>
    <mergeCell ref="A32:B33"/>
    <mergeCell ref="K32:L33"/>
    <mergeCell ref="A34:B35"/>
    <mergeCell ref="K34:L35"/>
    <mergeCell ref="I35:I37"/>
    <mergeCell ref="S35:S37"/>
    <mergeCell ref="A37:B37"/>
    <mergeCell ref="K37:L37"/>
    <mergeCell ref="A38:B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A70:S70"/>
    <mergeCell ref="A71:S71"/>
    <mergeCell ref="A72:B72"/>
    <mergeCell ref="C72:H72"/>
    <mergeCell ref="B64:C64"/>
    <mergeCell ref="E64:H64"/>
    <mergeCell ref="L64:M64"/>
    <mergeCell ref="O64:R64"/>
    <mergeCell ref="A67:S67"/>
    <mergeCell ref="A68:S68"/>
  </mergeCells>
  <conditionalFormatting sqref="A8:B9">
    <cfRule type="containsErrors" priority="24" dxfId="144" stopIfTrue="1">
      <formula>ISERROR(A8)</formula>
    </cfRule>
  </conditionalFormatting>
  <conditionalFormatting sqref="A10:B11">
    <cfRule type="containsErrors" priority="23" dxfId="144" stopIfTrue="1">
      <formula>ISERROR(A10)</formula>
    </cfRule>
  </conditionalFormatting>
  <conditionalFormatting sqref="A14:B15">
    <cfRule type="containsErrors" priority="22" dxfId="144" stopIfTrue="1">
      <formula>ISERROR(A14)</formula>
    </cfRule>
  </conditionalFormatting>
  <conditionalFormatting sqref="A16:B17">
    <cfRule type="containsErrors" priority="21" dxfId="144" stopIfTrue="1">
      <formula>ISERROR(A16)</formula>
    </cfRule>
  </conditionalFormatting>
  <conditionalFormatting sqref="A20:B21">
    <cfRule type="containsErrors" priority="20" dxfId="144" stopIfTrue="1">
      <formula>ISERROR(A20)</formula>
    </cfRule>
  </conditionalFormatting>
  <conditionalFormatting sqref="A22:B23">
    <cfRule type="containsErrors" priority="19" dxfId="144" stopIfTrue="1">
      <formula>ISERROR(A22)</formula>
    </cfRule>
  </conditionalFormatting>
  <conditionalFormatting sqref="A26:B27">
    <cfRule type="containsErrors" priority="18" dxfId="144" stopIfTrue="1">
      <formula>ISERROR(A26)</formula>
    </cfRule>
  </conditionalFormatting>
  <conditionalFormatting sqref="A28:B29">
    <cfRule type="containsErrors" priority="17" dxfId="144" stopIfTrue="1">
      <formula>ISERROR(A28)</formula>
    </cfRule>
  </conditionalFormatting>
  <conditionalFormatting sqref="A32:B33">
    <cfRule type="containsErrors" priority="16" dxfId="144" stopIfTrue="1">
      <formula>ISERROR(A32)</formula>
    </cfRule>
  </conditionalFormatting>
  <conditionalFormatting sqref="A34:B35">
    <cfRule type="containsErrors" priority="15" dxfId="144" stopIfTrue="1">
      <formula>ISERROR(A34)</formula>
    </cfRule>
  </conditionalFormatting>
  <conditionalFormatting sqref="A38:B39">
    <cfRule type="containsErrors" priority="14" dxfId="144" stopIfTrue="1">
      <formula>ISERROR(A38)</formula>
    </cfRule>
  </conditionalFormatting>
  <conditionalFormatting sqref="A40:B41">
    <cfRule type="containsErrors" priority="13" dxfId="144" stopIfTrue="1">
      <formula>ISERROR(A40)</formula>
    </cfRule>
  </conditionalFormatting>
  <conditionalFormatting sqref="K8:L9">
    <cfRule type="containsErrors" priority="12" dxfId="144" stopIfTrue="1">
      <formula>ISERROR(K8)</formula>
    </cfRule>
  </conditionalFormatting>
  <conditionalFormatting sqref="K10:L11">
    <cfRule type="containsErrors" priority="11" dxfId="144" stopIfTrue="1">
      <formula>ISERROR(K10)</formula>
    </cfRule>
  </conditionalFormatting>
  <conditionalFormatting sqref="K14:L15">
    <cfRule type="containsErrors" priority="10" dxfId="144" stopIfTrue="1">
      <formula>ISERROR(K14)</formula>
    </cfRule>
  </conditionalFormatting>
  <conditionalFormatting sqref="K16:L17">
    <cfRule type="containsErrors" priority="9" dxfId="144" stopIfTrue="1">
      <formula>ISERROR(K16)</formula>
    </cfRule>
  </conditionalFormatting>
  <conditionalFormatting sqref="K20:L21">
    <cfRule type="containsErrors" priority="8" dxfId="144" stopIfTrue="1">
      <formula>ISERROR(K20)</formula>
    </cfRule>
  </conditionalFormatting>
  <conditionalFormatting sqref="K22:L23">
    <cfRule type="containsErrors" priority="7" dxfId="144" stopIfTrue="1">
      <formula>ISERROR(K22)</formula>
    </cfRule>
  </conditionalFormatting>
  <conditionalFormatting sqref="K26:L27">
    <cfRule type="containsErrors" priority="6" dxfId="144" stopIfTrue="1">
      <formula>ISERROR(K26)</formula>
    </cfRule>
  </conditionalFormatting>
  <conditionalFormatting sqref="K28:L29">
    <cfRule type="containsErrors" priority="5" dxfId="144" stopIfTrue="1">
      <formula>ISERROR(K28)</formula>
    </cfRule>
  </conditionalFormatting>
  <conditionalFormatting sqref="K32:L33">
    <cfRule type="containsErrors" priority="4" dxfId="144" stopIfTrue="1">
      <formula>ISERROR(K32)</formula>
    </cfRule>
  </conditionalFormatting>
  <conditionalFormatting sqref="K34:L35">
    <cfRule type="containsErrors" priority="3" dxfId="144" stopIfTrue="1">
      <formula>ISERROR(K34)</formula>
    </cfRule>
  </conditionalFormatting>
  <conditionalFormatting sqref="K38:L39">
    <cfRule type="containsErrors" priority="2" dxfId="144" stopIfTrue="1">
      <formula>ISERROR(K38)</formula>
    </cfRule>
  </conditionalFormatting>
  <conditionalFormatting sqref="K40:L41">
    <cfRule type="containsErrors" priority="1" dxfId="144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 L3:S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2016-01-23T06:08:40Z</dcterms:created>
  <dcterms:modified xsi:type="dcterms:W3CDTF">2016-01-23T12:09:04Z</dcterms:modified>
  <cp:category/>
  <cp:version/>
  <cp:contentType/>
  <cp:contentStatus/>
</cp:coreProperties>
</file>