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03" activeTab="0"/>
  </bookViews>
  <sheets>
    <sheet name="USC-RudC" sheetId="1" r:id="rId1"/>
    <sheet name="RudB-UniC" sheetId="2" r:id="rId2"/>
    <sheet name="VpA-SlaviaD" sheetId="3" r:id="rId3"/>
    <sheet name="SlaviaC-KobC" sheetId="4" r:id="rId4"/>
    <sheet name="KobB-VršB" sheetId="5" r:id="rId5"/>
    <sheet name="SlavojC-Radlice" sheetId="6" r:id="rId6"/>
    <sheet name="PragB-RapA" sheetId="7" r:id="rId7"/>
  </sheets>
  <externalReferences>
    <externalReference r:id="rId10"/>
    <externalReference r:id="rId11"/>
  </externalReferences>
  <definedNames>
    <definedName name="G57A1">#REF!</definedName>
    <definedName name="_xlnm.Print_Area" localSheetId="4">'KobB-VršB'!$A$1:$S$66</definedName>
    <definedName name="_xlnm.Print_Area" localSheetId="6">'PragB-RapA'!$A$1:$S$72</definedName>
    <definedName name="_xlnm.Print_Area" localSheetId="1">'RudB-UniC'!$A$1:$S$66</definedName>
    <definedName name="_xlnm.Print_Area" localSheetId="3">'SlaviaC-KobC'!$A$1:$S$66</definedName>
    <definedName name="_xlnm.Print_Area" localSheetId="5">'SlavojC-Radlice'!$A$1:$S$66</definedName>
    <definedName name="_xlnm.Print_Area" localSheetId="0">'USC-RudC'!$A$1:$S$66</definedName>
    <definedName name="_xlnm.Print_Area" localSheetId="2">'VpA-SlaviaD'!$A$1:$S$66</definedName>
    <definedName name="výmaz" localSheetId="4">'KobB-VršB'!$D$8:$F$11,'KobB-VršB'!$D$13:$F$16,'KobB-VršB'!$D$18:$F$21,'KobB-VršB'!$D$23:$F$26,'KobB-VršB'!$D$28:$F$31,'KobB-VršB'!$D$33:$F$36,'KobB-VršB'!$N$8:$P$11,'KobB-VršB'!$N$13:$P$16,'KobB-VršB'!$N$18:$P$21,'KobB-VršB'!$N$23:$P$26,'KobB-VršB'!$N$28:$P$31,'KobB-VršB'!$N$33:$P$36,'KobB-VršB'!$A$8:$B$37,'KobB-VršB'!$K$8:$L$37</definedName>
    <definedName name="výmaz" localSheetId="6">'PragB-RapA'!$D$8:$F$11,'PragB-RapA'!$D$14:$F$17,'PragB-RapA'!$D$20:$F$23,'PragB-RapA'!$D$26:$F$29,'PragB-RapA'!$D$32:$F$35,'PragB-RapA'!$D$38:$F$41,'PragB-RapA'!$N$8:$P$11,'PragB-RapA'!$N$14:$P$17,'PragB-RapA'!$N$20:$P$23,'PragB-RapA'!$N$26:$P$29,'PragB-RapA'!$N$32:$P$35,'PragB-RapA'!$N$38:$P$41,'PragB-RapA'!$A$8:$B$43,'PragB-RapA'!$K$8:$L$43</definedName>
    <definedName name="výmaz" localSheetId="3">'SlaviaC-KobC'!$D$8:$F$11,'SlaviaC-KobC'!$D$13:$F$16,'SlaviaC-KobC'!$D$18:$F$21,'SlaviaC-KobC'!$D$23:$F$26,'SlaviaC-KobC'!$D$28:$F$31,'SlaviaC-KobC'!$D$33:$F$36,'SlaviaC-KobC'!$N$8:$P$11,'SlaviaC-KobC'!$N$13:$P$16,'SlaviaC-KobC'!$N$18:$P$21,'SlaviaC-KobC'!$N$23:$P$26,'SlaviaC-KobC'!$N$28:$P$31,'SlaviaC-KobC'!$N$33:$P$36,'SlaviaC-KobC'!$A$8:$B$37,'SlaviaC-KobC'!$K$8:$L$37</definedName>
    <definedName name="výmaz" localSheetId="5">'SlavojC-Radlice'!$D$8:$F$11,'SlavojC-Radlice'!$D$13:$F$16,'SlavojC-Radlice'!$D$18:$F$21,'SlavojC-Radlice'!$D$23:$F$26,'SlavojC-Radlice'!$D$28:$F$31,'SlavojC-Radlice'!$D$33:$F$36,'SlavojC-Radlice'!$N$8:$P$11,'SlavojC-Radlice'!$N$13:$P$16,'SlavojC-Radlice'!$N$18:$P$21,'SlavojC-Radlice'!$N$23:$P$26,'SlavojC-Radlice'!$N$28:$P$31,'SlavojC-Radlice'!$N$33:$P$36,'SlavojC-Radlice'!$A$8:$B$37,'SlavojC-Radlice'!$K$8:$L$37</definedName>
    <definedName name="výmaz" localSheetId="2">'VpA-SlaviaD'!$D$8:$F$11,'VpA-SlaviaD'!$D$13:$F$16,'VpA-SlaviaD'!$D$18:$F$21,'VpA-SlaviaD'!$D$23:$F$26,'VpA-SlaviaD'!$D$28:$F$31,'VpA-SlaviaD'!$D$33:$F$36,'VpA-SlaviaD'!$N$8:$P$11,'VpA-SlaviaD'!$N$13:$P$16,'VpA-SlaviaD'!$N$18:$P$21,'VpA-SlaviaD'!$N$23:$P$26,'VpA-SlaviaD'!$N$28:$P$31,'VpA-SlaviaD'!$N$33:$P$36,'VpA-SlaviaD'!$A$8:$B$37,'VpA-SlaviaD'!$K$8:$L$37</definedName>
    <definedName name="výmaz">('USC-RudC'!$D$8:$F$11,'USC-RudC'!$D$13:$F$16,'USC-RudC'!$D$18:$F$21,'USC-RudC'!$D$23:$F$26,'USC-RudC'!$D$28:$F$31,'USC-RudC'!$D$33:$F$36,'USC-RudC'!$N$8:$P$11,'USC-RudC'!$N$13:$P$16,'USC-RudC'!$N$18:$P$21,'USC-RudC'!$N$23:$P$26,'USC-RudC'!$N$28:$P$31,'USC-RudC'!$N$33:$P$36,'USC-RudC'!$A$8:$B$37,'USC-RudC'!$K$8:$L$37)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A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A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B3" authorId="0">
      <text>
        <r>
          <rPr>
            <b/>
            <sz val="11"/>
            <color indexed="8"/>
            <rFont val="Tahoma"/>
            <family val="2"/>
          </rPr>
          <t>DRUŽSTVO Domácí</t>
        </r>
      </text>
    </comment>
    <comment ref="K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1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1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1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2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2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28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0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2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K33" authorId="0">
      <text>
        <r>
          <rPr>
            <b/>
            <sz val="11"/>
            <color indexed="8"/>
            <rFont val="Tahoma"/>
            <family val="2"/>
          </rPr>
          <t>PŘÍJMENÍ</t>
        </r>
      </text>
    </comment>
    <comment ref="K35" authorId="0">
      <text>
        <r>
          <rPr>
            <b/>
            <sz val="11"/>
            <color indexed="8"/>
            <rFont val="Tahoma"/>
            <family val="2"/>
          </rPr>
          <t>JMÉNO</t>
        </r>
      </text>
    </comment>
    <comment ref="K37" authorId="0">
      <text>
        <r>
          <rPr>
            <b/>
            <sz val="11"/>
            <color indexed="8"/>
            <rFont val="Tahoma"/>
            <family val="2"/>
          </rPr>
          <t>REG.ČÍSLO</t>
        </r>
      </text>
    </comment>
    <comment ref="L3" authorId="0">
      <text>
        <r>
          <rPr>
            <b/>
            <sz val="11"/>
            <color indexed="8"/>
            <rFont val="Tahoma"/>
            <family val="2"/>
          </rPr>
          <t>DRUŽSTVO Hosté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4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5" authorId="0">
      <text>
        <r>
          <rPr>
            <b/>
            <sz val="11"/>
            <rFont val="Tahoma"/>
            <family val="2"/>
          </rPr>
          <t>JMÉNO</t>
        </r>
      </text>
    </comment>
    <comment ref="A35" authorId="0">
      <text>
        <r>
          <rPr>
            <b/>
            <sz val="11"/>
            <rFont val="Tahoma"/>
            <family val="2"/>
          </rPr>
          <t>JMÉNO</t>
        </r>
      </text>
    </comment>
    <comment ref="K33" authorId="0">
      <text>
        <r>
          <rPr>
            <b/>
            <sz val="11"/>
            <rFont val="Tahoma"/>
            <family val="2"/>
          </rPr>
          <t>PŘÍJMENÍ</t>
        </r>
      </text>
    </comment>
    <comment ref="A33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REG.ČÍSLO</t>
        </r>
      </text>
    </comment>
    <comment ref="K30" authorId="0">
      <text>
        <r>
          <rPr>
            <b/>
            <sz val="11"/>
            <rFont val="Tahoma"/>
            <family val="2"/>
          </rPr>
          <t>JMÉNO</t>
        </r>
      </text>
    </comment>
    <comment ref="A30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PŘÍJMENÍ</t>
        </r>
      </text>
    </comment>
    <comment ref="K27" authorId="0">
      <text>
        <r>
          <rPr>
            <b/>
            <sz val="11"/>
            <rFont val="Tahoma"/>
            <family val="2"/>
          </rPr>
          <t>REG.ČÍSLO</t>
        </r>
      </text>
    </comment>
    <comment ref="A27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JMÉNO</t>
        </r>
      </text>
    </comment>
    <comment ref="K23" authorId="0">
      <text>
        <r>
          <rPr>
            <b/>
            <sz val="11"/>
            <rFont val="Tahoma"/>
            <family val="2"/>
          </rPr>
          <t>PŘÍJMENÍ</t>
        </r>
      </text>
    </comment>
    <comment ref="A23" authorId="0">
      <text>
        <r>
          <rPr>
            <b/>
            <sz val="11"/>
            <rFont val="Tahoma"/>
            <family val="2"/>
          </rPr>
          <t>PŘÍJMENÍ</t>
        </r>
      </text>
    </comment>
    <comment ref="K22" authorId="0">
      <text>
        <r>
          <rPr>
            <b/>
            <sz val="11"/>
            <rFont val="Tahoma"/>
            <family val="2"/>
          </rPr>
          <t>REG.ČÍSLO</t>
        </r>
      </text>
    </comment>
    <comment ref="A22" authorId="0">
      <text>
        <r>
          <rPr>
            <b/>
            <sz val="11"/>
            <rFont val="Tahoma"/>
            <family val="2"/>
          </rPr>
          <t>REG.ČÍSLO</t>
        </r>
      </text>
    </comment>
    <comment ref="K20" authorId="0">
      <text>
        <r>
          <rPr>
            <b/>
            <sz val="11"/>
            <rFont val="Tahoma"/>
            <family val="2"/>
          </rPr>
          <t>JMÉNO</t>
        </r>
      </text>
    </comment>
    <comment ref="A20" authorId="0">
      <text>
        <r>
          <rPr>
            <b/>
            <sz val="11"/>
            <rFont val="Tahoma"/>
            <family val="2"/>
          </rPr>
          <t>JMÉNO</t>
        </r>
      </text>
    </comment>
    <comment ref="K18" authorId="0">
      <text>
        <r>
          <rPr>
            <b/>
            <sz val="11"/>
            <rFont val="Tahoma"/>
            <family val="2"/>
          </rPr>
          <t>PŘÍJMENÍ</t>
        </r>
      </text>
    </comment>
    <comment ref="A18" authorId="0">
      <text>
        <r>
          <rPr>
            <b/>
            <sz val="11"/>
            <rFont val="Tahoma"/>
            <family val="2"/>
          </rPr>
          <t>PŘÍJMENÍ</t>
        </r>
      </text>
    </comment>
    <comment ref="K17" authorId="0">
      <text>
        <r>
          <rPr>
            <b/>
            <sz val="11"/>
            <rFont val="Tahoma"/>
            <family val="2"/>
          </rPr>
          <t>REG.ČÍSLO</t>
        </r>
      </text>
    </comment>
    <comment ref="A17" authorId="0">
      <text>
        <r>
          <rPr>
            <b/>
            <sz val="11"/>
            <rFont val="Tahoma"/>
            <family val="2"/>
          </rPr>
          <t>REG.ČÍSLO</t>
        </r>
      </text>
    </comment>
    <comment ref="K15" authorId="0">
      <text>
        <r>
          <rPr>
            <b/>
            <sz val="11"/>
            <rFont val="Tahoma"/>
            <family val="2"/>
          </rPr>
          <t>JMÉNO</t>
        </r>
      </text>
    </comment>
    <comment ref="A15" authorId="0">
      <text>
        <r>
          <rPr>
            <b/>
            <sz val="11"/>
            <rFont val="Tahoma"/>
            <family val="2"/>
          </rPr>
          <t>JMÉNO</t>
        </r>
      </text>
    </comment>
    <comment ref="K13" authorId="0">
      <text>
        <r>
          <rPr>
            <b/>
            <sz val="11"/>
            <rFont val="Tahoma"/>
            <family val="2"/>
          </rPr>
          <t>PŘÍJMENÍ</t>
        </r>
      </text>
    </comment>
    <comment ref="A13" authorId="0">
      <text>
        <r>
          <rPr>
            <b/>
            <sz val="11"/>
            <rFont val="Tahoma"/>
            <family val="2"/>
          </rPr>
          <t>PŘÍJMENÍ</t>
        </r>
      </text>
    </comment>
    <comment ref="K12" authorId="0">
      <text>
        <r>
          <rPr>
            <b/>
            <sz val="11"/>
            <rFont val="Tahoma"/>
            <family val="2"/>
          </rPr>
          <t>REG.ČÍSLO</t>
        </r>
      </text>
    </comment>
    <comment ref="A12" authorId="0">
      <text>
        <r>
          <rPr>
            <b/>
            <sz val="11"/>
            <rFont val="Tahoma"/>
            <family val="2"/>
          </rPr>
          <t>REG.ČÍSLO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</commentList>
</comments>
</file>

<file path=xl/comments7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sharedStrings.xml><?xml version="1.0" encoding="utf-8"?>
<sst xmlns="http://schemas.openxmlformats.org/spreadsheetml/2006/main" count="1180" uniqueCount="246">
  <si>
    <t>Pražský kuželkářský svaz</t>
  </si>
  <si>
    <t>Zápis o utkání</t>
  </si>
  <si>
    <t>Kuželna</t>
  </si>
  <si>
    <t>Zvon</t>
  </si>
  <si>
    <t>Datum  </t>
  </si>
  <si>
    <t>Domácí</t>
  </si>
  <si>
    <t>SK Uhelné sklady C</t>
  </si>
  <si>
    <t>Hosté</t>
  </si>
  <si>
    <t>TJ Sokol Rudná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</si>
  <si>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</si>
  <si>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</si>
  <si>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</si>
  <si>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</si>
  <si>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</si>
  <si>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</si>
  <si>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</si>
  <si>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</si>
  <si>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</si>
  <si>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</si>
  <si>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Bendl</t>
  </si>
  <si>
    <t>Keller</t>
  </si>
  <si>
    <t>Jiří</t>
  </si>
  <si>
    <t>Tomáš</t>
  </si>
  <si>
    <t>Školová</t>
  </si>
  <si>
    <t>Kasal</t>
  </si>
  <si>
    <t>Dana</t>
  </si>
  <si>
    <t>Pavel</t>
  </si>
  <si>
    <t>Brožová</t>
  </si>
  <si>
    <t>Koščová</t>
  </si>
  <si>
    <t>Olga</t>
  </si>
  <si>
    <t>Petra</t>
  </si>
  <si>
    <t>Jakoubek</t>
  </si>
  <si>
    <t>Zdráhal</t>
  </si>
  <si>
    <t>Otakar</t>
  </si>
  <si>
    <t>Mašek</t>
  </si>
  <si>
    <t>Machulka</t>
  </si>
  <si>
    <t>Petr</t>
  </si>
  <si>
    <t>Radek</t>
  </si>
  <si>
    <t>Dušek</t>
  </si>
  <si>
    <t>Koščo</t>
  </si>
  <si>
    <t>Miloslav</t>
  </si>
  <si>
    <t>Peter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</si>
  <si>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</si>
  <si>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</si>
  <si>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</si>
  <si>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</si>
  <si>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</si>
  <si>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</si>
  <si>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</si>
  <si>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</si>
  <si>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</si>
  <si>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</si>
  <si>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</si>
  <si>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</si>
  <si>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21:45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</si>
  <si>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</si>
  <si>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</si>
  <si>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</si>
  <si>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</si>
  <si>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</si>
  <si>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</si>
  <si>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</si>
  <si>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</si>
  <si>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</si>
  <si>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</si>
  <si>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</si>
  <si>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Datum a podpis rozhodčího</t>
  </si>
  <si>
    <t>17:00</t>
  </si>
  <si>
    <t>Braník 1/2</t>
  </si>
  <si>
    <t>17:15</t>
  </si>
  <si>
    <t>Sokol Kobylisy B</t>
  </si>
  <si>
    <t>Braník 1/4</t>
  </si>
  <si>
    <t>Slavoj Velké Popovice A</t>
  </si>
  <si>
    <t>Braník 3/4</t>
  </si>
  <si>
    <t>17:45</t>
  </si>
  <si>
    <t>Braník 3/6</t>
  </si>
  <si>
    <t>18:00</t>
  </si>
  <si>
    <t>KK Slavia Praha C</t>
  </si>
  <si>
    <t xml:space="preserve">Braník 5/6 </t>
  </si>
  <si>
    <t>18:15</t>
  </si>
  <si>
    <t>Sokol Kobylisy C</t>
  </si>
  <si>
    <t>Eden 1/2</t>
  </si>
  <si>
    <t>18:30</t>
  </si>
  <si>
    <t>PSK Union Praha C</t>
  </si>
  <si>
    <t>Eden 1/4</t>
  </si>
  <si>
    <t>18:45</t>
  </si>
  <si>
    <t>KK Slavia Praha D</t>
  </si>
  <si>
    <t xml:space="preserve">Eden 3/4 </t>
  </si>
  <si>
    <t>19:00</t>
  </si>
  <si>
    <t>KK Slavoj Praha C</t>
  </si>
  <si>
    <t>Hloubětín</t>
  </si>
  <si>
    <t>19:15</t>
  </si>
  <si>
    <t>TJ Praga Praha B</t>
  </si>
  <si>
    <t xml:space="preserve">Karlov     </t>
  </si>
  <si>
    <t>19:30</t>
  </si>
  <si>
    <t>TJ Sokol Rudná B</t>
  </si>
  <si>
    <t xml:space="preserve">Kobylisy   </t>
  </si>
  <si>
    <t>19:45</t>
  </si>
  <si>
    <t>SK Rapid Praha A</t>
  </si>
  <si>
    <t xml:space="preserve">Meteor     </t>
  </si>
  <si>
    <t>21:00</t>
  </si>
  <si>
    <t>TJ Radlice</t>
  </si>
  <si>
    <t>Radotín</t>
  </si>
  <si>
    <t>21:15</t>
  </si>
  <si>
    <t>TJ Sokol Praha Vršovice</t>
  </si>
  <si>
    <t xml:space="preserve">Rudná      </t>
  </si>
  <si>
    <t>21:30</t>
  </si>
  <si>
    <t xml:space="preserve">Union 1/2 </t>
  </si>
  <si>
    <t>Union 1/4</t>
  </si>
  <si>
    <t>22:00</t>
  </si>
  <si>
    <t xml:space="preserve">Union 3/4  </t>
  </si>
  <si>
    <t>22:15</t>
  </si>
  <si>
    <t>V.Popovice</t>
  </si>
  <si>
    <t>22:30</t>
  </si>
  <si>
    <t>Vršovice</t>
  </si>
  <si>
    <t>22:45</t>
  </si>
  <si>
    <t xml:space="preserve">Zah. město  </t>
  </si>
  <si>
    <t>23:00</t>
  </si>
  <si>
    <t>23:15</t>
  </si>
  <si>
    <t>Žižkov 1/2</t>
  </si>
  <si>
    <t>23:30</t>
  </si>
  <si>
    <t>Žižkov 1/4</t>
  </si>
  <si>
    <t>23:45</t>
  </si>
  <si>
    <t>Žižkov 3/4</t>
  </si>
  <si>
    <t>24:00</t>
  </si>
  <si>
    <t>o</t>
  </si>
  <si>
    <t>Jiří st</t>
  </si>
  <si>
    <t>Karel</t>
  </si>
  <si>
    <t>Kryda</t>
  </si>
  <si>
    <t>Balliš</t>
  </si>
  <si>
    <t>Milan st</t>
  </si>
  <si>
    <t>Mareš</t>
  </si>
  <si>
    <t>Mrzílek</t>
  </si>
  <si>
    <t>Milan ml</t>
  </si>
  <si>
    <t>Bedřich</t>
  </si>
  <si>
    <t>Švec</t>
  </si>
  <si>
    <t>Jiří ml</t>
  </si>
  <si>
    <t>Josef</t>
  </si>
  <si>
    <t>Vodešil</t>
  </si>
  <si>
    <t>Michal</t>
  </si>
  <si>
    <t>Martin</t>
  </si>
  <si>
    <t>Kocan</t>
  </si>
  <si>
    <t>Kučerka</t>
  </si>
  <si>
    <t>Josef st.</t>
  </si>
  <si>
    <t>Jaruška</t>
  </si>
  <si>
    <t>Havrdová</t>
  </si>
  <si>
    <t>5.10.</t>
  </si>
  <si>
    <t>Kofroň</t>
  </si>
  <si>
    <t>Kuklová</t>
  </si>
  <si>
    <t>Blanka</t>
  </si>
  <si>
    <t>Lehner</t>
  </si>
  <si>
    <t>Koubová</t>
  </si>
  <si>
    <t>Lukáš</t>
  </si>
  <si>
    <t>Aleš</t>
  </si>
  <si>
    <t>Král</t>
  </si>
  <si>
    <t>Miloš ml.</t>
  </si>
  <si>
    <t>Jan</t>
  </si>
  <si>
    <t>Beneš</t>
  </si>
  <si>
    <t>šipl</t>
  </si>
  <si>
    <t>Marek</t>
  </si>
  <si>
    <t>Danuše</t>
  </si>
  <si>
    <t>Leoš</t>
  </si>
  <si>
    <t>Markéta</t>
  </si>
  <si>
    <t>Matoušková</t>
  </si>
  <si>
    <t>Luboš</t>
  </si>
  <si>
    <t>Kamín</t>
  </si>
  <si>
    <t>Maruna</t>
  </si>
  <si>
    <t>Šťastný</t>
  </si>
  <si>
    <t>Matyska</t>
  </si>
  <si>
    <t>Václavík</t>
  </si>
  <si>
    <t>Václav</t>
  </si>
  <si>
    <t>Jícha</t>
  </si>
  <si>
    <t>Jiránek</t>
  </si>
  <si>
    <t>Erben</t>
  </si>
  <si>
    <t>Knap</t>
  </si>
  <si>
    <t>Nowak</t>
  </si>
  <si>
    <t>Bernat</t>
  </si>
  <si>
    <t>Zdeněk</t>
  </si>
  <si>
    <t>Šrot</t>
  </si>
  <si>
    <t>Novák</t>
  </si>
  <si>
    <t>Filip</t>
  </si>
  <si>
    <t>Zouhar</t>
  </si>
  <si>
    <t xml:space="preserve">Datum a podpis rozhodčího:  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</si>
  <si>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</si>
  <si>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</si>
  <si>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</si>
  <si>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</si>
  <si>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</si>
  <si>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×</t>
  </si>
  <si>
    <t>Jaroslav</t>
  </si>
  <si>
    <t>Miluše</t>
  </si>
  <si>
    <t>Šmejkal</t>
  </si>
  <si>
    <t>Kohoutová</t>
  </si>
  <si>
    <t>Hana</t>
  </si>
  <si>
    <t>Sedláček</t>
  </si>
  <si>
    <t>Poláčková</t>
  </si>
  <si>
    <t xml:space="preserve">Pavel </t>
  </si>
  <si>
    <t xml:space="preserve">Anna </t>
  </si>
  <si>
    <t>Novotná</t>
  </si>
  <si>
    <t>Eva</t>
  </si>
  <si>
    <t>Mezek</t>
  </si>
  <si>
    <t>Mařánková</t>
  </si>
  <si>
    <t xml:space="preserve">Václav </t>
  </si>
  <si>
    <t>Irena</t>
  </si>
  <si>
    <t>Bouchal</t>
  </si>
  <si>
    <t>Mikešová</t>
  </si>
  <si>
    <t>Jitka</t>
  </si>
  <si>
    <t>Runtschová</t>
  </si>
  <si>
    <t>Klegr</t>
  </si>
  <si>
    <t>Dílčí</t>
  </si>
  <si>
    <t>PSK Union  -  C</t>
  </si>
  <si>
    <t>TJ Sokol Rudná -  B</t>
  </si>
  <si>
    <t>Národní hodnocení (šestnáctibodové) - SŘ - Čl. 18</t>
  </si>
  <si>
    <t>Rudná</t>
  </si>
  <si>
    <t>Česká kuželkářská asociace</t>
  </si>
  <si>
    <t>Kilián Pavel  r.č.20395  - náhradník z družstva Vršovice "C"</t>
  </si>
  <si>
    <t>Finger</t>
  </si>
  <si>
    <t>Krčma</t>
  </si>
  <si>
    <t>Marian</t>
  </si>
  <si>
    <t>HLADÍK</t>
  </si>
  <si>
    <t>KOVÁČ</t>
  </si>
  <si>
    <t>FINGER</t>
  </si>
  <si>
    <t>FÚRA</t>
  </si>
  <si>
    <t>Vojtěch</t>
  </si>
  <si>
    <t>HAVRÁNEK</t>
  </si>
  <si>
    <t>VOJTÍŠEK</t>
  </si>
  <si>
    <t>PAPEŽ</t>
  </si>
  <si>
    <t>CÍSAŘ</t>
  </si>
  <si>
    <t>JANATA</t>
  </si>
  <si>
    <t>KRČMA</t>
  </si>
  <si>
    <t>Pavel            Náhr.</t>
  </si>
  <si>
    <t>KILIÁN</t>
  </si>
  <si>
    <t>KLIMENT</t>
  </si>
  <si>
    <t>TJ Praga B</t>
  </si>
  <si>
    <t>SK Rapid A</t>
  </si>
  <si>
    <t>rozdíl</t>
  </si>
  <si>
    <t>č.r.</t>
  </si>
  <si>
    <t>KK Konstruktiva D</t>
  </si>
  <si>
    <t>KK Konstruktiva E</t>
  </si>
  <si>
    <t>Sokol Rudná B</t>
  </si>
  <si>
    <t>Sokol Rudná C</t>
  </si>
  <si>
    <t>KK Slavia C</t>
  </si>
  <si>
    <t>SK Uhel.sklady B</t>
  </si>
  <si>
    <t>Slavoj V. Popovice A</t>
  </si>
  <si>
    <t>Sokol Vršovice B</t>
  </si>
  <si>
    <t>SK Žižkov 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</si>
</sst>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  <numFmt numFmtId="165" formatCode="00000"/>
    <numFmt numFmtId="166" formatCode="0\."/>
    <numFmt numFmtId="167" formatCode="0&quot;.&quot;"/>
    <numFmt numFmtId="168" formatCode="hh:mm"/>
  </numFmts>
  <fonts count="5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1"/>
      <color indexed="8"/>
      <name val="Tahoma"/>
      <family val="2"/>
    </font>
    <font>
      <sz val="14"/>
      <name val="Arial CE"/>
      <family val="2"/>
    </font>
    <font>
      <b/>
      <sz val="11"/>
      <name val="Tahoma"/>
      <family val="2"/>
    </font>
    <font>
      <sz val="1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0"/>
      <color indexed="55"/>
      <name val="Arial CE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medium"/>
      <right style="medium"/>
      <top/>
      <bottom style="double"/>
    </border>
    <border>
      <left style="medium"/>
      <right style="medium"/>
      <top style="medium"/>
      <bottom style="double"/>
    </border>
    <border>
      <left style="hair"/>
      <right/>
      <top/>
      <bottom style="double"/>
    </border>
    <border>
      <left style="hair"/>
      <right style="hair"/>
      <top/>
      <bottom style="double"/>
    </border>
    <border>
      <left/>
      <right style="hair"/>
      <top/>
      <bottom style="double"/>
    </border>
    <border>
      <left style="thin"/>
      <right style="thin"/>
      <top/>
      <bottom style="double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hair"/>
      <right style="hair"/>
      <top style="medium"/>
      <bottom style="hair"/>
    </border>
    <border>
      <left/>
      <right style="hair"/>
      <top style="medium"/>
      <bottom style="hair"/>
    </border>
    <border>
      <left style="thin"/>
      <right style="thin"/>
      <top style="medium"/>
      <bottom style="hair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hair"/>
      <right/>
      <top/>
      <bottom style="medium"/>
    </border>
    <border>
      <left style="hair"/>
      <right style="hair"/>
      <top/>
      <bottom style="medium"/>
    </border>
    <border>
      <left/>
      <right style="hair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dotted"/>
    </border>
    <border>
      <left/>
      <right/>
      <top style="dotted"/>
      <bottom style="dotted"/>
    </border>
    <border>
      <left/>
      <right/>
      <top style="thin"/>
      <bottom style="dotted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hair"/>
      <bottom style="double"/>
    </border>
    <border>
      <left/>
      <right/>
      <top style="hair"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hair"/>
      <right style="thin"/>
      <top style="hair"/>
      <bottom style="thin"/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medium"/>
      <bottom style="hair"/>
    </border>
    <border>
      <left style="double">
        <color indexed="55"/>
      </left>
      <right style="double">
        <color indexed="55"/>
      </right>
      <top style="double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0" fillId="25" borderId="0" applyBorder="0" applyAlignment="0" applyProtection="0"/>
    <xf numFmtId="0" fontId="49" fillId="0" borderId="0" applyNumberFormat="0" applyFill="0" applyBorder="0" applyAlignment="0" applyProtection="0"/>
    <xf numFmtId="0" fontId="50" fillId="26" borderId="8" applyNumberFormat="0" applyAlignment="0" applyProtection="0"/>
    <xf numFmtId="0" fontId="51" fillId="27" borderId="8" applyNumberFormat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</cellStyleXfs>
  <cellXfs count="4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10" xfId="0" applyFont="1" applyFill="1" applyBorder="1" applyAlignment="1">
      <alignment horizontal="left" vertical="top" inden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4" fillId="35" borderId="33" xfId="0" applyFont="1" applyFill="1" applyBorder="1" applyAlignment="1">
      <alignment horizontal="center" vertical="center"/>
    </xf>
    <xf numFmtId="0" fontId="10" fillId="35" borderId="34" xfId="0" applyFont="1" applyFill="1" applyBorder="1" applyAlignment="1">
      <alignment horizontal="center" vertical="center"/>
    </xf>
    <xf numFmtId="0" fontId="10" fillId="35" borderId="35" xfId="0" applyFont="1" applyFill="1" applyBorder="1" applyAlignment="1">
      <alignment horizontal="center" vertical="center"/>
    </xf>
    <xf numFmtId="0" fontId="10" fillId="35" borderId="36" xfId="0" applyFont="1" applyFill="1" applyBorder="1" applyAlignment="1">
      <alignment horizontal="center" vertical="center"/>
    </xf>
    <xf numFmtId="0" fontId="10" fillId="35" borderId="37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6" fillId="0" borderId="40" xfId="0" applyFont="1" applyBorder="1" applyAlignment="1">
      <alignment horizontal="right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2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vertical="center"/>
    </xf>
    <xf numFmtId="0" fontId="8" fillId="35" borderId="46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4" borderId="44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 horizontal="left" indent="1"/>
      <protection hidden="1" locked="0"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7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2" fillId="0" borderId="47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0" fillId="0" borderId="50" xfId="0" applyFont="1" applyBorder="1" applyAlignment="1" applyProtection="1">
      <alignment horizontal="left" indent="1"/>
      <protection hidden="1"/>
    </xf>
    <xf numFmtId="0" fontId="4" fillId="0" borderId="51" xfId="0" applyFont="1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left" indent="1"/>
      <protection hidden="1"/>
    </xf>
    <xf numFmtId="0" fontId="4" fillId="0" borderId="53" xfId="0" applyFont="1" applyBorder="1" applyAlignment="1" applyProtection="1">
      <alignment horizontal="left" indent="1"/>
      <protection hidden="1"/>
    </xf>
    <xf numFmtId="0" fontId="4" fillId="0" borderId="54" xfId="0" applyFont="1" applyBorder="1" applyAlignment="1" applyProtection="1">
      <alignment horizontal="left" indent="1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center"/>
      <protection hidden="1"/>
    </xf>
    <xf numFmtId="0" fontId="4" fillId="0" borderId="57" xfId="0" applyFont="1" applyBorder="1" applyAlignment="1" applyProtection="1">
      <alignment horizontal="left" indent="1"/>
      <protection hidden="1"/>
    </xf>
    <xf numFmtId="0" fontId="4" fillId="0" borderId="57" xfId="0" applyFont="1" applyBorder="1" applyAlignment="1" applyProtection="1">
      <alignment horizontal="center"/>
      <protection hidden="1"/>
    </xf>
    <xf numFmtId="0" fontId="4" fillId="0" borderId="59" xfId="0" applyFont="1" applyBorder="1" applyAlignment="1" applyProtection="1">
      <alignment horizontal="center"/>
      <protection hidden="1"/>
    </xf>
    <xf numFmtId="0" fontId="4" fillId="0" borderId="60" xfId="0" applyFont="1" applyBorder="1" applyAlignment="1" applyProtection="1">
      <alignment horizontal="center"/>
      <protection hidden="1"/>
    </xf>
    <xf numFmtId="166" fontId="4" fillId="0" borderId="61" xfId="0" applyNumberFormat="1" applyFont="1" applyBorder="1" applyAlignment="1" applyProtection="1">
      <alignment horizontal="center" vertical="center"/>
      <protection hidden="1" locked="0"/>
    </xf>
    <xf numFmtId="165" fontId="11" fillId="0" borderId="62" xfId="0" applyNumberFormat="1" applyFont="1" applyBorder="1" applyAlignment="1" applyProtection="1">
      <alignment horizontal="center" vertical="center"/>
      <protection hidden="1" locked="0"/>
    </xf>
    <xf numFmtId="166" fontId="4" fillId="0" borderId="62" xfId="0" applyNumberFormat="1" applyFont="1" applyBorder="1" applyAlignment="1" applyProtection="1">
      <alignment horizontal="center" vertical="center"/>
      <protection hidden="1" locked="0"/>
    </xf>
    <xf numFmtId="165" fontId="11" fillId="0" borderId="63" xfId="0" applyNumberFormat="1" applyFont="1" applyBorder="1" applyAlignment="1" applyProtection="1">
      <alignment horizontal="center" vertical="center"/>
      <protection hidden="1" locked="0"/>
    </xf>
    <xf numFmtId="0" fontId="0" fillId="0" borderId="29" xfId="0" applyBorder="1" applyAlignment="1" applyProtection="1">
      <alignment horizontal="left" indent="1"/>
      <protection hidden="1"/>
    </xf>
    <xf numFmtId="0" fontId="0" fillId="0" borderId="30" xfId="0" applyBorder="1" applyAlignment="1" applyProtection="1">
      <alignment horizontal="left" wrapText="1" indent="1"/>
      <protection hidden="1"/>
    </xf>
    <xf numFmtId="0" fontId="0" fillId="0" borderId="64" xfId="0" applyBorder="1" applyAlignment="1" applyProtection="1">
      <alignment horizontal="left" wrapText="1" indent="1"/>
      <protection hidden="1"/>
    </xf>
    <xf numFmtId="49" fontId="0" fillId="0" borderId="0" xfId="0" applyNumberFormat="1" applyFont="1" applyAlignment="1" applyProtection="1">
      <alignment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47">
      <alignment/>
      <protection/>
    </xf>
    <xf numFmtId="49" fontId="0" fillId="0" borderId="0" xfId="47" applyNumberFormat="1">
      <alignment/>
      <protection/>
    </xf>
    <xf numFmtId="0" fontId="0" fillId="0" borderId="0" xfId="47" applyProtection="1">
      <alignment/>
      <protection locked="0"/>
    </xf>
    <xf numFmtId="49" fontId="0" fillId="0" borderId="0" xfId="47" applyNumberFormat="1" applyProtection="1">
      <alignment/>
      <protection locked="0"/>
    </xf>
    <xf numFmtId="0" fontId="0" fillId="0" borderId="66" xfId="47" applyBorder="1" applyProtection="1">
      <alignment/>
      <protection locked="0"/>
    </xf>
    <xf numFmtId="0" fontId="0" fillId="0" borderId="67" xfId="47" applyBorder="1" applyProtection="1">
      <alignment/>
      <protection locked="0"/>
    </xf>
    <xf numFmtId="0" fontId="0" fillId="0" borderId="68" xfId="47" applyBorder="1" applyProtection="1">
      <alignment/>
      <protection locked="0"/>
    </xf>
    <xf numFmtId="0" fontId="4" fillId="0" borderId="0" xfId="47" applyFont="1" applyBorder="1" applyAlignment="1" applyProtection="1">
      <alignment horizontal="left" indent="1"/>
      <protection hidden="1"/>
    </xf>
    <xf numFmtId="0" fontId="2" fillId="0" borderId="0" xfId="47" applyFont="1" applyBorder="1" applyAlignment="1" applyProtection="1">
      <alignment horizontal="left" indent="1"/>
      <protection hidden="1"/>
    </xf>
    <xf numFmtId="0" fontId="0" fillId="0" borderId="69" xfId="47" applyBorder="1" applyAlignment="1" applyProtection="1">
      <alignment horizontal="left" wrapText="1" indent="1"/>
      <protection hidden="1"/>
    </xf>
    <xf numFmtId="0" fontId="0" fillId="0" borderId="70" xfId="47" applyBorder="1" applyAlignment="1" applyProtection="1">
      <alignment horizontal="left" wrapText="1" indent="1"/>
      <protection hidden="1"/>
    </xf>
    <xf numFmtId="0" fontId="0" fillId="0" borderId="71" xfId="47" applyBorder="1" applyAlignment="1" applyProtection="1">
      <alignment horizontal="left" indent="1"/>
      <protection hidden="1"/>
    </xf>
    <xf numFmtId="165" fontId="11" fillId="0" borderId="72" xfId="47" applyNumberFormat="1" applyFont="1" applyBorder="1" applyAlignment="1" applyProtection="1">
      <alignment horizontal="center" vertical="center"/>
      <protection hidden="1" locked="0"/>
    </xf>
    <xf numFmtId="165" fontId="11" fillId="0" borderId="73" xfId="47" applyNumberFormat="1" applyFont="1" applyBorder="1" applyAlignment="1" applyProtection="1">
      <alignment horizontal="center" vertical="center"/>
      <protection hidden="1" locked="0"/>
    </xf>
    <xf numFmtId="167" fontId="4" fillId="0" borderId="73" xfId="47" applyNumberFormat="1" applyFont="1" applyBorder="1" applyAlignment="1" applyProtection="1">
      <alignment horizontal="center" vertical="center"/>
      <protection hidden="1" locked="0"/>
    </xf>
    <xf numFmtId="167" fontId="4" fillId="0" borderId="74" xfId="47" applyNumberFormat="1" applyFont="1" applyBorder="1" applyAlignment="1" applyProtection="1">
      <alignment horizontal="center" vertical="center"/>
      <protection hidden="1" locked="0"/>
    </xf>
    <xf numFmtId="0" fontId="4" fillId="0" borderId="75" xfId="47" applyFont="1" applyBorder="1" applyAlignment="1" applyProtection="1">
      <alignment horizontal="center"/>
      <protection hidden="1"/>
    </xf>
    <xf numFmtId="0" fontId="4" fillId="0" borderId="76" xfId="47" applyFont="1" applyBorder="1" applyAlignment="1" applyProtection="1">
      <alignment horizontal="center"/>
      <protection hidden="1"/>
    </xf>
    <xf numFmtId="0" fontId="4" fillId="0" borderId="76" xfId="47" applyFont="1" applyBorder="1" applyAlignment="1" applyProtection="1">
      <alignment horizontal="left" indent="1"/>
      <protection hidden="1"/>
    </xf>
    <xf numFmtId="0" fontId="4" fillId="0" borderId="77" xfId="47" applyFont="1" applyBorder="1" applyAlignment="1" applyProtection="1">
      <alignment horizontal="left" indent="1"/>
      <protection hidden="1"/>
    </xf>
    <xf numFmtId="0" fontId="4" fillId="0" borderId="78" xfId="47" applyFont="1" applyBorder="1" applyAlignment="1" applyProtection="1">
      <alignment horizontal="center"/>
      <protection hidden="1"/>
    </xf>
    <xf numFmtId="0" fontId="0" fillId="0" borderId="76" xfId="47" applyBorder="1" applyProtection="1">
      <alignment/>
      <protection hidden="1"/>
    </xf>
    <xf numFmtId="0" fontId="4" fillId="0" borderId="79" xfId="47" applyFont="1" applyBorder="1" applyAlignment="1" applyProtection="1">
      <alignment horizontal="center"/>
      <protection hidden="1"/>
    </xf>
    <xf numFmtId="0" fontId="4" fillId="0" borderId="80" xfId="47" applyFont="1" applyBorder="1" applyAlignment="1" applyProtection="1">
      <alignment horizontal="center"/>
      <protection hidden="1"/>
    </xf>
    <xf numFmtId="0" fontId="4" fillId="0" borderId="81" xfId="47" applyFont="1" applyBorder="1" applyAlignment="1" applyProtection="1">
      <alignment horizontal="left" indent="1"/>
      <protection hidden="1"/>
    </xf>
    <xf numFmtId="0" fontId="4" fillId="0" borderId="82" xfId="47" applyFont="1" applyBorder="1" applyAlignment="1" applyProtection="1">
      <alignment horizontal="left" indent="1"/>
      <protection hidden="1"/>
    </xf>
    <xf numFmtId="0" fontId="0" fillId="0" borderId="83" xfId="47" applyFont="1" applyBorder="1" applyAlignment="1" applyProtection="1">
      <alignment horizontal="left" indent="1"/>
      <protection hidden="1"/>
    </xf>
    <xf numFmtId="0" fontId="4" fillId="0" borderId="84" xfId="47" applyFont="1" applyBorder="1" applyAlignment="1" applyProtection="1">
      <alignment horizontal="left" indent="1"/>
      <protection hidden="1"/>
    </xf>
    <xf numFmtId="0" fontId="4" fillId="0" borderId="85" xfId="47" applyFont="1" applyBorder="1" applyAlignment="1" applyProtection="1">
      <alignment horizontal="left" indent="1"/>
      <protection hidden="1"/>
    </xf>
    <xf numFmtId="0" fontId="4" fillId="0" borderId="86" xfId="47" applyFont="1" applyBorder="1" applyAlignment="1" applyProtection="1">
      <alignment horizontal="left" indent="1"/>
      <protection hidden="1"/>
    </xf>
    <xf numFmtId="0" fontId="4" fillId="0" borderId="87" xfId="47" applyFont="1" applyBorder="1" applyAlignment="1" applyProtection="1">
      <alignment horizontal="left" indent="1"/>
      <protection hidden="1"/>
    </xf>
    <xf numFmtId="0" fontId="2" fillId="0" borderId="88" xfId="47" applyFont="1" applyBorder="1" applyAlignment="1" applyProtection="1">
      <alignment horizontal="left" indent="1"/>
      <protection hidden="1"/>
    </xf>
    <xf numFmtId="0" fontId="4" fillId="0" borderId="88" xfId="47" applyFont="1" applyBorder="1" applyAlignment="1" applyProtection="1">
      <alignment horizontal="left" indent="1"/>
      <protection hidden="1"/>
    </xf>
    <xf numFmtId="0" fontId="4" fillId="0" borderId="0" xfId="47" applyFont="1" applyAlignment="1">
      <alignment horizontal="right"/>
      <protection/>
    </xf>
    <xf numFmtId="0" fontId="8" fillId="0" borderId="0" xfId="47" applyFont="1">
      <alignment/>
      <protection/>
    </xf>
    <xf numFmtId="0" fontId="9" fillId="0" borderId="0" xfId="47" applyFont="1" applyBorder="1" applyAlignment="1" applyProtection="1">
      <alignment horizontal="left" indent="1"/>
      <protection hidden="1" locked="0"/>
    </xf>
    <xf numFmtId="0" fontId="4" fillId="0" borderId="0" xfId="47" applyFont="1" applyAlignment="1" applyProtection="1">
      <alignment horizontal="right" indent="1"/>
      <protection hidden="1"/>
    </xf>
    <xf numFmtId="0" fontId="0" fillId="0" borderId="0" xfId="47" applyProtection="1">
      <alignment/>
      <protection hidden="1"/>
    </xf>
    <xf numFmtId="0" fontId="9" fillId="0" borderId="0" xfId="47" applyFont="1" applyBorder="1" applyAlignment="1" applyProtection="1">
      <alignment horizontal="left" indent="1"/>
      <protection hidden="1" locked="0"/>
    </xf>
    <xf numFmtId="0" fontId="0" fillId="0" borderId="0" xfId="47" applyBorder="1" applyProtection="1">
      <alignment/>
      <protection locked="0"/>
    </xf>
    <xf numFmtId="0" fontId="4" fillId="0" borderId="0" xfId="47" applyFont="1" applyBorder="1" applyAlignment="1">
      <alignment horizontal="right"/>
      <protection/>
    </xf>
    <xf numFmtId="0" fontId="4" fillId="0" borderId="0" xfId="47" applyFont="1" applyAlignment="1" applyProtection="1">
      <alignment horizontal="left" indent="1"/>
      <protection hidden="1"/>
    </xf>
    <xf numFmtId="0" fontId="9" fillId="0" borderId="0" xfId="47" applyFont="1" applyBorder="1" applyAlignment="1" applyProtection="1">
      <alignment horizontal="left" indent="1"/>
      <protection locked="0"/>
    </xf>
    <xf numFmtId="0" fontId="8" fillId="36" borderId="89" xfId="47" applyFont="1" applyFill="1" applyBorder="1" applyAlignment="1">
      <alignment horizontal="center" vertical="center"/>
      <protection/>
    </xf>
    <xf numFmtId="0" fontId="8" fillId="37" borderId="90" xfId="47" applyFont="1" applyFill="1" applyBorder="1" applyAlignment="1">
      <alignment horizontal="center" vertical="center"/>
      <protection/>
    </xf>
    <xf numFmtId="0" fontId="0" fillId="0" borderId="91" xfId="47" applyFill="1" applyBorder="1" applyAlignment="1">
      <alignment vertical="center"/>
      <protection/>
    </xf>
    <xf numFmtId="0" fontId="10" fillId="36" borderId="89" xfId="47" applyFont="1" applyFill="1" applyBorder="1" applyAlignment="1">
      <alignment horizontal="center" vertical="center"/>
      <protection/>
    </xf>
    <xf numFmtId="0" fontId="10" fillId="36" borderId="92" xfId="47" applyFont="1" applyFill="1" applyBorder="1" applyAlignment="1">
      <alignment horizontal="center" vertical="center"/>
      <protection/>
    </xf>
    <xf numFmtId="0" fontId="10" fillId="36" borderId="93" xfId="47" applyFont="1" applyFill="1" applyBorder="1" applyAlignment="1">
      <alignment horizontal="center" vertical="center"/>
      <protection/>
    </xf>
    <xf numFmtId="0" fontId="10" fillId="36" borderId="94" xfId="47" applyFont="1" applyFill="1" applyBorder="1" applyAlignment="1">
      <alignment horizontal="center" vertical="center"/>
      <protection/>
    </xf>
    <xf numFmtId="0" fontId="6" fillId="0" borderId="68" xfId="47" applyFont="1" applyBorder="1" applyAlignment="1">
      <alignment horizontal="right" vertical="center"/>
      <protection/>
    </xf>
    <xf numFmtId="0" fontId="0" fillId="0" borderId="68" xfId="47" applyBorder="1" applyAlignment="1">
      <alignment vertical="center"/>
      <protection/>
    </xf>
    <xf numFmtId="0" fontId="0" fillId="0" borderId="67" xfId="47" applyBorder="1" applyAlignment="1">
      <alignment vertical="center"/>
      <protection/>
    </xf>
    <xf numFmtId="0" fontId="10" fillId="0" borderId="95" xfId="47" applyFont="1" applyBorder="1" applyAlignment="1">
      <alignment horizontal="center" vertical="center"/>
      <protection/>
    </xf>
    <xf numFmtId="0" fontId="10" fillId="37" borderId="96" xfId="47" applyFont="1" applyFill="1" applyBorder="1" applyAlignment="1">
      <alignment horizontal="center" vertical="center"/>
      <protection/>
    </xf>
    <xf numFmtId="0" fontId="10" fillId="37" borderId="97" xfId="47" applyFont="1" applyFill="1" applyBorder="1" applyAlignment="1">
      <alignment horizontal="center" vertical="center"/>
      <protection/>
    </xf>
    <xf numFmtId="0" fontId="10" fillId="37" borderId="98" xfId="47" applyFont="1" applyFill="1" applyBorder="1" applyAlignment="1">
      <alignment horizontal="center" vertical="center"/>
      <protection/>
    </xf>
    <xf numFmtId="0" fontId="10" fillId="37" borderId="99" xfId="47" applyFont="1" applyFill="1" applyBorder="1" applyAlignment="1">
      <alignment horizontal="center" vertical="center"/>
      <protection/>
    </xf>
    <xf numFmtId="0" fontId="4" fillId="37" borderId="100" xfId="47" applyFont="1" applyFill="1" applyBorder="1" applyAlignment="1">
      <alignment horizontal="center" vertical="center"/>
      <protection/>
    </xf>
    <xf numFmtId="0" fontId="0" fillId="0" borderId="0" xfId="47" applyFont="1" applyBorder="1" applyAlignment="1">
      <alignment horizontal="center" vertical="center"/>
      <protection/>
    </xf>
    <xf numFmtId="0" fontId="0" fillId="0" borderId="101" xfId="47" applyFont="1" applyBorder="1" applyAlignment="1" applyProtection="1">
      <alignment horizontal="center" vertical="center"/>
      <protection/>
    </xf>
    <xf numFmtId="0" fontId="0" fillId="0" borderId="70" xfId="47" applyFont="1" applyBorder="1" applyAlignment="1" applyProtection="1">
      <alignment horizontal="center" vertical="center"/>
      <protection/>
    </xf>
    <xf numFmtId="0" fontId="4" fillId="0" borderId="71" xfId="47" applyFont="1" applyBorder="1" applyAlignment="1" applyProtection="1">
      <alignment horizontal="center" vertical="center"/>
      <protection/>
    </xf>
    <xf numFmtId="0" fontId="5" fillId="0" borderId="0" xfId="47" applyFont="1" applyBorder="1" applyAlignment="1">
      <alignment horizontal="center" vertical="center"/>
      <protection/>
    </xf>
    <xf numFmtId="0" fontId="0" fillId="0" borderId="102" xfId="47" applyFont="1" applyBorder="1" applyAlignment="1" applyProtection="1">
      <alignment horizontal="center" vertical="center"/>
      <protection/>
    </xf>
    <xf numFmtId="0" fontId="0" fillId="0" borderId="103" xfId="47" applyFont="1" applyBorder="1" applyAlignment="1" applyProtection="1">
      <alignment horizontal="center" vertical="center"/>
      <protection/>
    </xf>
    <xf numFmtId="0" fontId="4" fillId="0" borderId="104" xfId="47" applyFont="1" applyBorder="1" applyAlignment="1" applyProtection="1">
      <alignment horizontal="center" vertical="center"/>
      <protection/>
    </xf>
    <xf numFmtId="0" fontId="5" fillId="0" borderId="0" xfId="47" applyFont="1" applyAlignment="1">
      <alignment horizontal="center" vertical="center"/>
      <protection/>
    </xf>
    <xf numFmtId="0" fontId="0" fillId="0" borderId="105" xfId="47" applyFont="1" applyBorder="1" applyAlignment="1">
      <alignment horizontal="center" vertical="center"/>
      <protection/>
    </xf>
    <xf numFmtId="0" fontId="0" fillId="36" borderId="106" xfId="47" applyFont="1" applyFill="1" applyBorder="1" applyAlignment="1">
      <alignment horizontal="center" vertical="center"/>
      <protection/>
    </xf>
    <xf numFmtId="0" fontId="0" fillId="0" borderId="107" xfId="47" applyFont="1" applyBorder="1" applyAlignment="1" applyProtection="1">
      <alignment horizontal="center" vertical="center"/>
      <protection locked="0"/>
    </xf>
    <xf numFmtId="0" fontId="0" fillId="0" borderId="108" xfId="47" applyFont="1" applyBorder="1" applyAlignment="1" applyProtection="1">
      <alignment horizontal="center" vertical="center"/>
      <protection locked="0"/>
    </xf>
    <xf numFmtId="0" fontId="6" fillId="36" borderId="109" xfId="47" applyFont="1" applyFill="1" applyBorder="1" applyAlignment="1">
      <alignment horizontal="center" vertical="center"/>
      <protection/>
    </xf>
    <xf numFmtId="0" fontId="0" fillId="36" borderId="110" xfId="47" applyFont="1" applyFill="1" applyBorder="1" applyAlignment="1">
      <alignment horizontal="center" vertical="center"/>
      <protection/>
    </xf>
    <xf numFmtId="0" fontId="0" fillId="0" borderId="111" xfId="47" applyFont="1" applyBorder="1" applyAlignment="1" applyProtection="1">
      <alignment horizontal="center" vertical="center"/>
      <protection locked="0"/>
    </xf>
    <xf numFmtId="0" fontId="0" fillId="0" borderId="112" xfId="47" applyFont="1" applyBorder="1" applyAlignment="1" applyProtection="1">
      <alignment horizontal="center" vertical="center"/>
      <protection locked="0"/>
    </xf>
    <xf numFmtId="0" fontId="6" fillId="36" borderId="113" xfId="47" applyFont="1" applyFill="1" applyBorder="1" applyAlignment="1">
      <alignment horizontal="center" vertical="center"/>
      <protection/>
    </xf>
    <xf numFmtId="0" fontId="0" fillId="0" borderId="114" xfId="47" applyFont="1" applyBorder="1" applyAlignment="1" applyProtection="1">
      <alignment horizontal="center" vertical="center"/>
      <protection/>
    </xf>
    <xf numFmtId="0" fontId="0" fillId="0" borderId="0" xfId="47" applyBorder="1">
      <alignment/>
      <protection/>
    </xf>
    <xf numFmtId="0" fontId="4" fillId="0" borderId="115" xfId="47" applyFont="1" applyBorder="1" applyAlignment="1">
      <alignment horizontal="center" vertical="top"/>
      <protection/>
    </xf>
    <xf numFmtId="0" fontId="4" fillId="0" borderId="116" xfId="47" applyFont="1" applyBorder="1" applyAlignment="1">
      <alignment horizontal="center" vertical="top"/>
      <protection/>
    </xf>
    <xf numFmtId="0" fontId="4" fillId="0" borderId="117" xfId="47" applyFont="1" applyBorder="1" applyAlignment="1">
      <alignment horizontal="center" vertical="top"/>
      <protection/>
    </xf>
    <xf numFmtId="0" fontId="4" fillId="0" borderId="118" xfId="47" applyFont="1" applyBorder="1" applyAlignment="1">
      <alignment horizontal="center" vertical="top"/>
      <protection/>
    </xf>
    <xf numFmtId="0" fontId="4" fillId="0" borderId="119" xfId="47" applyFont="1" applyBorder="1" applyAlignment="1">
      <alignment horizontal="center" vertical="top"/>
      <protection/>
    </xf>
    <xf numFmtId="0" fontId="4" fillId="0" borderId="120" xfId="47" applyFont="1" applyBorder="1" applyAlignment="1">
      <alignment horizontal="center"/>
      <protection/>
    </xf>
    <xf numFmtId="0" fontId="4" fillId="0" borderId="116" xfId="47" applyFont="1" applyBorder="1" applyAlignment="1">
      <alignment horizontal="center"/>
      <protection/>
    </xf>
    <xf numFmtId="0" fontId="6" fillId="0" borderId="121" xfId="47" applyFont="1" applyFill="1" applyBorder="1" applyAlignment="1">
      <alignment horizontal="left" vertical="top" indent="1"/>
      <protection/>
    </xf>
    <xf numFmtId="0" fontId="4" fillId="0" borderId="0" xfId="47" applyFont="1" applyAlignment="1">
      <alignment horizontal="center"/>
      <protection/>
    </xf>
    <xf numFmtId="0" fontId="4" fillId="0" borderId="27" xfId="0" applyFont="1" applyBorder="1" applyAlignment="1" applyProtection="1">
      <alignment horizontal="right"/>
      <protection hidden="1"/>
    </xf>
    <xf numFmtId="0" fontId="4" fillId="0" borderId="27" xfId="0" applyFont="1" applyBorder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/>
      <protection hidden="1"/>
    </xf>
    <xf numFmtId="0" fontId="6" fillId="0" borderId="12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35" borderId="46" xfId="0" applyFont="1" applyFill="1" applyBorder="1" applyAlignment="1" applyProtection="1">
      <alignment horizontal="center" vertical="center"/>
      <protection hidden="1"/>
    </xf>
    <xf numFmtId="0" fontId="8" fillId="0" borderId="46" xfId="0" applyFont="1" applyBorder="1" applyAlignment="1" applyProtection="1">
      <alignment horizontal="center" vertical="center"/>
      <protection hidden="1"/>
    </xf>
    <xf numFmtId="0" fontId="15" fillId="25" borderId="46" xfId="0" applyFont="1" applyFill="1" applyBorder="1" applyAlignment="1" applyProtection="1">
      <alignment horizontal="center" vertical="center"/>
      <protection hidden="1"/>
    </xf>
    <xf numFmtId="0" fontId="10" fillId="0" borderId="123" xfId="0" applyFont="1" applyBorder="1" applyAlignment="1" applyProtection="1">
      <alignment horizontal="center" vertical="center"/>
      <protection hidden="1"/>
    </xf>
    <xf numFmtId="0" fontId="10" fillId="0" borderId="124" xfId="0" applyFont="1" applyBorder="1" applyAlignment="1" applyProtection="1">
      <alignment horizontal="center" vertical="center"/>
      <protection hidden="1"/>
    </xf>
    <xf numFmtId="0" fontId="10" fillId="0" borderId="125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right" vertical="center"/>
      <protection hidden="1"/>
    </xf>
    <xf numFmtId="0" fontId="0" fillId="0" borderId="126" xfId="0" applyBorder="1" applyAlignment="1" applyProtection="1">
      <alignment vertical="center"/>
      <protection hidden="1"/>
    </xf>
    <xf numFmtId="0" fontId="0" fillId="0" borderId="127" xfId="0" applyBorder="1" applyAlignment="1" applyProtection="1">
      <alignment vertical="center"/>
      <protection hidden="1"/>
    </xf>
    <xf numFmtId="0" fontId="13" fillId="0" borderId="128" xfId="0" applyFont="1" applyBorder="1" applyAlignment="1" applyProtection="1">
      <alignment horizontal="center" vertical="center"/>
      <protection hidden="1"/>
    </xf>
    <xf numFmtId="0" fontId="10" fillId="0" borderId="129" xfId="0" applyFont="1" applyBorder="1" applyAlignment="1" applyProtection="1">
      <alignment horizontal="center" vertical="center"/>
      <protection hidden="1"/>
    </xf>
    <xf numFmtId="0" fontId="10" fillId="0" borderId="130" xfId="0" applyFont="1" applyBorder="1" applyAlignment="1" applyProtection="1">
      <alignment horizontal="center" vertical="center"/>
      <protection hidden="1"/>
    </xf>
    <xf numFmtId="0" fontId="10" fillId="0" borderId="131" xfId="0" applyFont="1" applyBorder="1" applyAlignment="1" applyProtection="1">
      <alignment horizontal="center" vertical="center"/>
      <protection hidden="1"/>
    </xf>
    <xf numFmtId="0" fontId="4" fillId="0" borderId="128" xfId="0" applyFont="1" applyBorder="1" applyAlignment="1" applyProtection="1">
      <alignment horizontal="center" vertical="center"/>
      <protection hidden="1"/>
    </xf>
    <xf numFmtId="0" fontId="13" fillId="0" borderId="132" xfId="0" applyFont="1" applyBorder="1" applyAlignment="1" applyProtection="1">
      <alignment horizontal="center" vertical="center"/>
      <protection hidden="1"/>
    </xf>
    <xf numFmtId="0" fontId="0" fillId="0" borderId="13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134" xfId="0" applyFont="1" applyBorder="1" applyAlignment="1" applyProtection="1">
      <alignment horizontal="center" vertical="center"/>
      <protection hidden="1" locked="0"/>
    </xf>
    <xf numFmtId="0" fontId="4" fillId="0" borderId="13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3" fillId="0" borderId="135" xfId="0" applyFont="1" applyBorder="1" applyAlignment="1" applyProtection="1">
      <alignment horizontal="center" vertical="center"/>
      <protection hidden="1"/>
    </xf>
    <xf numFmtId="0" fontId="0" fillId="0" borderId="136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 locked="0"/>
    </xf>
    <xf numFmtId="0" fontId="0" fillId="0" borderId="137" xfId="0" applyFont="1" applyBorder="1" applyAlignment="1" applyProtection="1">
      <alignment horizontal="center" vertical="center"/>
      <protection hidden="1" locked="0"/>
    </xf>
    <xf numFmtId="0" fontId="4" fillId="0" borderId="135" xfId="0" applyFont="1" applyBorder="1" applyAlignment="1" applyProtection="1">
      <alignment horizontal="center" vertical="center"/>
      <protection hidden="1"/>
    </xf>
    <xf numFmtId="0" fontId="13" fillId="0" borderId="138" xfId="0" applyFont="1" applyBorder="1" applyAlignment="1" applyProtection="1">
      <alignment horizontal="center" vertical="center"/>
      <protection hidden="1"/>
    </xf>
    <xf numFmtId="0" fontId="0" fillId="0" borderId="139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140" xfId="0" applyFont="1" applyBorder="1" applyAlignment="1" applyProtection="1">
      <alignment horizontal="center" vertical="center"/>
      <protection hidden="1" locked="0"/>
    </xf>
    <xf numFmtId="0" fontId="4" fillId="0" borderId="138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41" xfId="0" applyFont="1" applyBorder="1" applyAlignment="1" applyProtection="1">
      <alignment horizontal="center" vertical="top"/>
      <protection hidden="1"/>
    </xf>
    <xf numFmtId="0" fontId="4" fillId="0" borderId="142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6" fillId="35" borderId="127" xfId="0" applyFont="1" applyFill="1" applyBorder="1" applyAlignment="1" applyProtection="1">
      <alignment horizontal="left" vertical="top" indent="1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143" xfId="0" applyFont="1" applyBorder="1" applyAlignment="1">
      <alignment horizontal="left" indent="1"/>
    </xf>
    <xf numFmtId="0" fontId="0" fillId="0" borderId="144" xfId="0" applyBorder="1" applyAlignment="1" applyProtection="1">
      <alignment horizontal="left" vertical="center" wrapText="1" indent="1"/>
      <protection locked="0"/>
    </xf>
    <xf numFmtId="0" fontId="4" fillId="0" borderId="27" xfId="0" applyFont="1" applyBorder="1" applyAlignment="1">
      <alignment horizontal="center"/>
    </xf>
    <xf numFmtId="0" fontId="0" fillId="0" borderId="145" xfId="0" applyBorder="1" applyAlignment="1" applyProtection="1">
      <alignment horizontal="left" indent="1"/>
      <protection locked="0"/>
    </xf>
    <xf numFmtId="0" fontId="4" fillId="0" borderId="62" xfId="0" applyFont="1" applyBorder="1" applyAlignment="1" applyProtection="1">
      <alignment horizontal="left" vertical="center"/>
      <protection hidden="1" locked="0"/>
    </xf>
    <xf numFmtId="0" fontId="0" fillId="0" borderId="143" xfId="0" applyFont="1" applyBorder="1" applyAlignment="1">
      <alignment horizontal="left" indent="1"/>
    </xf>
    <xf numFmtId="0" fontId="4" fillId="0" borderId="144" xfId="0" applyFont="1" applyBorder="1" applyAlignment="1" applyProtection="1">
      <alignment horizontal="left" vertical="center" wrapText="1" indent="1"/>
      <protection locked="0"/>
    </xf>
    <xf numFmtId="0" fontId="0" fillId="0" borderId="143" xfId="0" applyFont="1" applyBorder="1" applyAlignment="1" applyProtection="1">
      <alignment horizontal="left" indent="1"/>
      <protection hidden="1"/>
    </xf>
    <xf numFmtId="0" fontId="9" fillId="0" borderId="57" xfId="0" applyFont="1" applyFill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left" indent="1"/>
      <protection hidden="1" locked="0"/>
    </xf>
    <xf numFmtId="49" fontId="9" fillId="0" borderId="57" xfId="0" applyNumberFormat="1" applyFont="1" applyFill="1" applyBorder="1" applyAlignment="1" applyProtection="1">
      <alignment horizontal="center"/>
      <protection locked="0"/>
    </xf>
    <xf numFmtId="0" fontId="9" fillId="0" borderId="57" xfId="0" applyFont="1" applyFill="1" applyBorder="1" applyAlignment="1" applyProtection="1">
      <alignment horizontal="center"/>
      <protection locked="0"/>
    </xf>
    <xf numFmtId="49" fontId="9" fillId="0" borderId="146" xfId="0" applyNumberFormat="1" applyFont="1" applyFill="1" applyBorder="1" applyAlignment="1" applyProtection="1">
      <alignment horizontal="center"/>
      <protection locked="0"/>
    </xf>
    <xf numFmtId="0" fontId="9" fillId="0" borderId="146" xfId="0" applyFont="1" applyFill="1" applyBorder="1" applyAlignment="1" applyProtection="1">
      <alignment horizontal="center"/>
      <protection locked="0"/>
    </xf>
    <xf numFmtId="164" fontId="9" fillId="0" borderId="57" xfId="0" applyNumberFormat="1" applyFont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 hidden="1" locked="0"/>
    </xf>
    <xf numFmtId="0" fontId="6" fillId="0" borderId="147" xfId="0" applyFont="1" applyBorder="1" applyAlignment="1">
      <alignment horizontal="center" vertical="center"/>
    </xf>
    <xf numFmtId="0" fontId="0" fillId="0" borderId="146" xfId="0" applyBorder="1" applyAlignment="1" applyProtection="1">
      <alignment/>
      <protection hidden="1" locked="0"/>
    </xf>
    <xf numFmtId="0" fontId="5" fillId="0" borderId="148" xfId="0" applyFont="1" applyBorder="1" applyAlignment="1" applyProtection="1">
      <alignment horizontal="left" vertical="center" indent="1"/>
      <protection locked="0"/>
    </xf>
    <xf numFmtId="0" fontId="5" fillId="0" borderId="21" xfId="0" applyFont="1" applyBorder="1" applyAlignment="1" applyProtection="1">
      <alignment horizontal="left" vertical="top" indent="1"/>
      <protection locked="0"/>
    </xf>
    <xf numFmtId="0" fontId="8" fillId="34" borderId="37" xfId="0" applyFont="1" applyFill="1" applyBorder="1" applyAlignment="1">
      <alignment horizontal="center" vertical="center"/>
    </xf>
    <xf numFmtId="165" fontId="9" fillId="0" borderId="149" xfId="0" applyNumberFormat="1" applyFont="1" applyFill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>
      <alignment horizontal="left" indent="1"/>
    </xf>
    <xf numFmtId="0" fontId="4" fillId="0" borderId="46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/>
    </xf>
    <xf numFmtId="0" fontId="4" fillId="0" borderId="45" xfId="0" applyFont="1" applyBorder="1" applyAlignment="1">
      <alignment horizontal="left" indent="1"/>
    </xf>
    <xf numFmtId="0" fontId="2" fillId="0" borderId="15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5" fillId="0" borderId="57" xfId="0" applyFont="1" applyBorder="1" applyAlignment="1" applyProtection="1">
      <alignment horizontal="left" indent="1"/>
      <protection locked="0"/>
    </xf>
    <xf numFmtId="0" fontId="4" fillId="0" borderId="0" xfId="0" applyFont="1" applyBorder="1" applyAlignment="1">
      <alignment horizontal="right"/>
    </xf>
    <xf numFmtId="164" fontId="5" fillId="0" borderId="57" xfId="0" applyNumberFormat="1" applyFont="1" applyBorder="1" applyAlignment="1" applyProtection="1">
      <alignment horizontal="center"/>
      <protection locked="0"/>
    </xf>
    <xf numFmtId="0" fontId="7" fillId="35" borderId="151" xfId="0" applyFont="1" applyFill="1" applyBorder="1" applyAlignment="1" applyProtection="1">
      <alignment horizontal="left" vertical="center" indent="1"/>
      <protection locked="0"/>
    </xf>
    <xf numFmtId="0" fontId="9" fillId="0" borderId="152" xfId="47" applyFont="1" applyFill="1" applyBorder="1" applyAlignment="1" applyProtection="1">
      <alignment horizontal="center"/>
      <protection locked="0"/>
    </xf>
    <xf numFmtId="49" fontId="9" fillId="0" borderId="153" xfId="47" applyNumberFormat="1" applyFont="1" applyFill="1" applyBorder="1" applyAlignment="1" applyProtection="1">
      <alignment horizontal="center"/>
      <protection locked="0"/>
    </xf>
    <xf numFmtId="0" fontId="9" fillId="0" borderId="153" xfId="47" applyFont="1" applyFill="1" applyBorder="1" applyAlignment="1" applyProtection="1">
      <alignment horizontal="center"/>
      <protection locked="0"/>
    </xf>
    <xf numFmtId="0" fontId="0" fillId="0" borderId="152" xfId="47" applyFill="1" applyBorder="1" applyProtection="1">
      <alignment/>
      <protection hidden="1" locked="0"/>
    </xf>
    <xf numFmtId="0" fontId="4" fillId="0" borderId="103" xfId="47" applyFont="1" applyBorder="1" applyAlignment="1">
      <alignment horizontal="center"/>
      <protection/>
    </xf>
    <xf numFmtId="0" fontId="0" fillId="0" borderId="154" xfId="47" applyBorder="1" applyAlignment="1" applyProtection="1">
      <alignment horizontal="left" indent="1"/>
      <protection locked="0"/>
    </xf>
    <xf numFmtId="0" fontId="0" fillId="0" borderId="104" xfId="47" applyBorder="1" applyAlignment="1">
      <alignment horizontal="left" indent="1"/>
      <protection/>
    </xf>
    <xf numFmtId="0" fontId="0" fillId="0" borderId="103" xfId="47" applyBorder="1" applyAlignment="1">
      <alignment horizontal="left" indent="1"/>
      <protection/>
    </xf>
    <xf numFmtId="0" fontId="0" fillId="0" borderId="155" xfId="47" applyBorder="1" applyAlignment="1">
      <alignment horizontal="left" indent="1"/>
      <protection/>
    </xf>
    <xf numFmtId="0" fontId="4" fillId="0" borderId="71" xfId="47" applyFont="1" applyBorder="1" applyAlignment="1" applyProtection="1">
      <alignment horizontal="left" vertical="center" wrapText="1" indent="1"/>
      <protection locked="0"/>
    </xf>
    <xf numFmtId="0" fontId="4" fillId="0" borderId="70" xfId="47" applyFont="1" applyBorder="1" applyAlignment="1" applyProtection="1">
      <alignment horizontal="left" vertical="center" wrapText="1" indent="1"/>
      <protection locked="0"/>
    </xf>
    <xf numFmtId="0" fontId="4" fillId="0" borderId="69" xfId="47" applyFont="1" applyBorder="1" applyAlignment="1" applyProtection="1">
      <alignment horizontal="left" vertical="center" wrapText="1" indent="1"/>
      <protection locked="0"/>
    </xf>
    <xf numFmtId="0" fontId="4" fillId="0" borderId="104" xfId="47" applyFont="1" applyBorder="1" applyAlignment="1">
      <alignment horizontal="left" indent="1"/>
      <protection/>
    </xf>
    <xf numFmtId="0" fontId="4" fillId="0" borderId="103" xfId="47" applyFont="1" applyBorder="1" applyAlignment="1">
      <alignment horizontal="left" indent="1"/>
      <protection/>
    </xf>
    <xf numFmtId="0" fontId="4" fillId="0" borderId="155" xfId="47" applyFont="1" applyBorder="1" applyAlignment="1">
      <alignment horizontal="left" indent="1"/>
      <protection/>
    </xf>
    <xf numFmtId="0" fontId="0" fillId="0" borderId="71" xfId="47" applyBorder="1" applyAlignment="1" applyProtection="1">
      <alignment horizontal="left" vertical="center" wrapText="1" indent="1"/>
      <protection locked="0"/>
    </xf>
    <xf numFmtId="0" fontId="0" fillId="0" borderId="70" xfId="47" applyBorder="1" applyAlignment="1" applyProtection="1">
      <alignment horizontal="left" vertical="center" wrapText="1" indent="1"/>
      <protection locked="0"/>
    </xf>
    <xf numFmtId="0" fontId="0" fillId="0" borderId="69" xfId="47" applyBorder="1" applyAlignment="1" applyProtection="1">
      <alignment horizontal="left" vertical="center" wrapText="1" indent="1"/>
      <protection locked="0"/>
    </xf>
    <xf numFmtId="0" fontId="9" fillId="0" borderId="152" xfId="47" applyFont="1" applyFill="1" applyBorder="1" applyAlignment="1" applyProtection="1">
      <alignment horizontal="left" indent="1"/>
      <protection hidden="1" locked="0"/>
    </xf>
    <xf numFmtId="0" fontId="6" fillId="0" borderId="156" xfId="47" applyFont="1" applyBorder="1" applyAlignment="1">
      <alignment horizontal="center" vertical="center"/>
      <protection/>
    </xf>
    <xf numFmtId="0" fontId="6" fillId="0" borderId="157" xfId="47" applyFont="1" applyBorder="1" applyAlignment="1">
      <alignment horizontal="center" vertical="center"/>
      <protection/>
    </xf>
    <xf numFmtId="0" fontId="0" fillId="0" borderId="153" xfId="47" applyBorder="1" applyProtection="1">
      <alignment/>
      <protection hidden="1" locked="0"/>
    </xf>
    <xf numFmtId="0" fontId="0" fillId="0" borderId="104" xfId="47" applyFont="1" applyBorder="1" applyAlignment="1" applyProtection="1">
      <alignment horizontal="left" indent="1"/>
      <protection hidden="1"/>
    </xf>
    <xf numFmtId="0" fontId="0" fillId="0" borderId="103" xfId="47" applyFont="1" applyBorder="1" applyAlignment="1" applyProtection="1">
      <alignment horizontal="left" indent="1"/>
      <protection hidden="1"/>
    </xf>
    <xf numFmtId="0" fontId="0" fillId="0" borderId="155" xfId="47" applyFont="1" applyBorder="1" applyAlignment="1" applyProtection="1">
      <alignment horizontal="left" indent="1"/>
      <protection hidden="1"/>
    </xf>
    <xf numFmtId="14" fontId="9" fillId="0" borderId="152" xfId="47" applyNumberFormat="1" applyFont="1" applyBorder="1" applyAlignment="1" applyProtection="1">
      <alignment/>
      <protection locked="0"/>
    </xf>
    <xf numFmtId="0" fontId="9" fillId="0" borderId="152" xfId="47" applyFont="1" applyBorder="1" applyAlignment="1" applyProtection="1">
      <alignment/>
      <protection locked="0"/>
    </xf>
    <xf numFmtId="49" fontId="9" fillId="0" borderId="152" xfId="47" applyNumberFormat="1" applyFont="1" applyFill="1" applyBorder="1" applyAlignment="1" applyProtection="1">
      <alignment horizontal="center"/>
      <protection locked="0"/>
    </xf>
    <xf numFmtId="0" fontId="8" fillId="36" borderId="120" xfId="47" applyFont="1" applyFill="1" applyBorder="1" applyAlignment="1">
      <alignment horizontal="center" vertical="center"/>
      <protection/>
    </xf>
    <xf numFmtId="0" fontId="8" fillId="36" borderId="95" xfId="47" applyFont="1" applyFill="1" applyBorder="1" applyAlignment="1">
      <alignment horizontal="center" vertical="center"/>
      <protection/>
    </xf>
    <xf numFmtId="165" fontId="9" fillId="0" borderId="158" xfId="47" applyNumberFormat="1" applyFont="1" applyFill="1" applyBorder="1" applyAlignment="1" applyProtection="1">
      <alignment horizontal="left" vertical="center" indent="1"/>
      <protection locked="0"/>
    </xf>
    <xf numFmtId="165" fontId="0" fillId="0" borderId="159" xfId="47" applyNumberFormat="1" applyFill="1" applyBorder="1" applyAlignment="1" applyProtection="1">
      <alignment horizontal="left" vertical="center" indent="1"/>
      <protection locked="0"/>
    </xf>
    <xf numFmtId="0" fontId="5" fillId="0" borderId="105" xfId="47" applyFont="1" applyBorder="1" applyAlignment="1" applyProtection="1">
      <alignment horizontal="left" vertical="top" indent="1"/>
      <protection locked="0"/>
    </xf>
    <xf numFmtId="0" fontId="5" fillId="0" borderId="0" xfId="47" applyFont="1" applyBorder="1" applyAlignment="1" applyProtection="1">
      <alignment horizontal="left" vertical="top" indent="1"/>
      <protection locked="0"/>
    </xf>
    <xf numFmtId="0" fontId="5" fillId="0" borderId="160" xfId="47" applyFont="1" applyBorder="1" applyAlignment="1" applyProtection="1">
      <alignment horizontal="left" vertical="center" indent="1"/>
      <protection locked="0"/>
    </xf>
    <xf numFmtId="0" fontId="5" fillId="0" borderId="161" xfId="47" applyFont="1" applyBorder="1" applyAlignment="1" applyProtection="1">
      <alignment horizontal="left" vertical="center" indent="1"/>
      <protection locked="0"/>
    </xf>
    <xf numFmtId="0" fontId="5" fillId="0" borderId="162" xfId="47" applyFont="1" applyBorder="1" applyAlignment="1" applyProtection="1">
      <alignment horizontal="left" vertical="center" indent="1"/>
      <protection locked="0"/>
    </xf>
    <xf numFmtId="0" fontId="5" fillId="0" borderId="76" xfId="47" applyFont="1" applyBorder="1" applyAlignment="1" applyProtection="1">
      <alignment horizontal="left" vertical="center" indent="1"/>
      <protection locked="0"/>
    </xf>
    <xf numFmtId="0" fontId="4" fillId="0" borderId="120" xfId="47" applyFont="1" applyBorder="1" applyAlignment="1">
      <alignment horizontal="center" vertical="center" wrapText="1"/>
      <protection/>
    </xf>
    <xf numFmtId="0" fontId="4" fillId="0" borderId="91" xfId="47" applyFont="1" applyBorder="1" applyAlignment="1">
      <alignment horizontal="center" vertical="center" wrapText="1"/>
      <protection/>
    </xf>
    <xf numFmtId="0" fontId="4" fillId="0" borderId="160" xfId="47" applyFont="1" applyBorder="1" applyAlignment="1">
      <alignment horizontal="left" indent="1"/>
      <protection/>
    </xf>
    <xf numFmtId="0" fontId="0" fillId="0" borderId="163" xfId="47" applyBorder="1" applyAlignment="1">
      <alignment horizontal="left" indent="1"/>
      <protection/>
    </xf>
    <xf numFmtId="0" fontId="4" fillId="0" borderId="164" xfId="47" applyFont="1" applyBorder="1" applyAlignment="1">
      <alignment horizontal="left" indent="1"/>
      <protection/>
    </xf>
    <xf numFmtId="0" fontId="0" fillId="0" borderId="115" xfId="47" applyBorder="1" applyAlignment="1">
      <alignment horizontal="left" indent="1"/>
      <protection/>
    </xf>
    <xf numFmtId="0" fontId="7" fillId="37" borderId="165" xfId="47" applyFont="1" applyFill="1" applyBorder="1" applyAlignment="1" applyProtection="1">
      <alignment horizontal="left" vertical="center" indent="1"/>
      <protection locked="0"/>
    </xf>
    <xf numFmtId="0" fontId="13" fillId="37" borderId="165" xfId="47" applyFont="1" applyFill="1" applyBorder="1" applyAlignment="1" applyProtection="1">
      <alignment horizontal="left" vertical="center" indent="1"/>
      <protection locked="0"/>
    </xf>
    <xf numFmtId="0" fontId="13" fillId="37" borderId="166" xfId="47" applyFont="1" applyFill="1" applyBorder="1" applyAlignment="1" applyProtection="1">
      <alignment horizontal="left" vertical="center" indent="1"/>
      <protection locked="0"/>
    </xf>
    <xf numFmtId="0" fontId="2" fillId="0" borderId="0" xfId="47" applyFont="1" applyAlignment="1">
      <alignment horizontal="center" vertical="top" wrapText="1"/>
      <protection/>
    </xf>
    <xf numFmtId="0" fontId="2" fillId="0" borderId="167" xfId="47" applyFont="1" applyBorder="1" applyAlignment="1">
      <alignment horizontal="center" vertical="top" wrapText="1"/>
      <protection/>
    </xf>
    <xf numFmtId="0" fontId="3" fillId="0" borderId="0" xfId="47" applyFont="1" applyAlignment="1">
      <alignment horizontal="center"/>
      <protection/>
    </xf>
    <xf numFmtId="0" fontId="5" fillId="0" borderId="76" xfId="47" applyFont="1" applyBorder="1" applyAlignment="1" applyProtection="1">
      <alignment horizontal="left" indent="1"/>
      <protection locked="0"/>
    </xf>
    <xf numFmtId="0" fontId="4" fillId="0" borderId="0" xfId="47" applyFont="1" applyAlignment="1">
      <alignment horizontal="right"/>
      <protection/>
    </xf>
    <xf numFmtId="0" fontId="4" fillId="0" borderId="168" xfId="47" applyFont="1" applyBorder="1" applyAlignment="1">
      <alignment horizontal="center"/>
      <protection/>
    </xf>
    <xf numFmtId="0" fontId="4" fillId="0" borderId="169" xfId="47" applyFont="1" applyBorder="1" applyAlignment="1">
      <alignment horizontal="center"/>
      <protection/>
    </xf>
    <xf numFmtId="0" fontId="4" fillId="0" borderId="170" xfId="47" applyFont="1" applyBorder="1" applyAlignment="1">
      <alignment horizontal="center"/>
      <protection/>
    </xf>
    <xf numFmtId="14" fontId="5" fillId="0" borderId="76" xfId="47" applyNumberFormat="1" applyFont="1" applyBorder="1" applyAlignment="1" applyProtection="1">
      <alignment horizontal="center"/>
      <protection locked="0"/>
    </xf>
    <xf numFmtId="0" fontId="4" fillId="0" borderId="171" xfId="47" applyFont="1" applyBorder="1" applyAlignment="1" applyProtection="1">
      <alignment horizontal="left" vertical="center"/>
      <protection hidden="1" locked="0"/>
    </xf>
    <xf numFmtId="0" fontId="4" fillId="0" borderId="172" xfId="47" applyFont="1" applyBorder="1" applyAlignment="1" applyProtection="1">
      <alignment horizontal="left" vertical="center"/>
      <protection hidden="1" locked="0"/>
    </xf>
    <xf numFmtId="0" fontId="4" fillId="0" borderId="173" xfId="47" applyFont="1" applyBorder="1" applyAlignment="1" applyProtection="1">
      <alignment horizontal="left" vertical="center"/>
      <protection hidden="1" locked="0"/>
    </xf>
    <xf numFmtId="0" fontId="9" fillId="0" borderId="152" xfId="47" applyFont="1" applyFill="1" applyBorder="1" applyAlignment="1" applyProtection="1">
      <alignment horizontal="left" indent="1"/>
      <protection hidden="1" locked="0"/>
    </xf>
    <xf numFmtId="0" fontId="9" fillId="0" borderId="152" xfId="47" applyFont="1" applyBorder="1" applyAlignment="1" applyProtection="1">
      <alignment horizontal="left" indent="1"/>
      <protection hidden="1" locked="0"/>
    </xf>
    <xf numFmtId="0" fontId="4" fillId="0" borderId="46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57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57" xfId="0" applyNumberFormat="1" applyFont="1" applyBorder="1" applyAlignment="1" applyProtection="1">
      <alignment horizontal="center"/>
      <protection locked="0"/>
    </xf>
    <xf numFmtId="0" fontId="16" fillId="35" borderId="0" xfId="0" applyFont="1" applyFill="1" applyBorder="1" applyAlignment="1" applyProtection="1">
      <alignment horizontal="left"/>
      <protection hidden="1"/>
    </xf>
    <xf numFmtId="0" fontId="7" fillId="0" borderId="44" xfId="0" applyFont="1" applyFill="1" applyBorder="1" applyAlignment="1" applyProtection="1">
      <alignment horizontal="left" vertical="center" indent="1"/>
      <protection hidden="1" locked="0"/>
    </xf>
    <xf numFmtId="0" fontId="4" fillId="0" borderId="122" xfId="0" applyFont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5" fillId="0" borderId="12" xfId="0" applyFont="1" applyBorder="1" applyAlignment="1" applyProtection="1">
      <alignment horizontal="left" vertical="center" indent="1"/>
      <protection hidden="1" locked="0"/>
    </xf>
    <xf numFmtId="0" fontId="4" fillId="0" borderId="12" xfId="0" applyFont="1" applyBorder="1" applyAlignment="1" applyProtection="1">
      <alignment horizontal="left" indent="1"/>
      <protection hidden="1"/>
    </xf>
    <xf numFmtId="0" fontId="5" fillId="0" borderId="174" xfId="0" applyFont="1" applyBorder="1" applyAlignment="1" applyProtection="1">
      <alignment horizontal="left" vertical="top" indent="1"/>
      <protection hidden="1" locked="0"/>
    </xf>
    <xf numFmtId="0" fontId="8" fillId="0" borderId="46" xfId="0" applyFont="1" applyBorder="1" applyAlignment="1" applyProtection="1">
      <alignment horizontal="center" vertical="center"/>
      <protection hidden="1"/>
    </xf>
    <xf numFmtId="165" fontId="9" fillId="0" borderId="128" xfId="0" applyNumberFormat="1" applyFont="1" applyBorder="1" applyAlignment="1" applyProtection="1">
      <alignment horizontal="left" vertical="center" indent="1"/>
      <protection hidden="1" locked="0"/>
    </xf>
    <xf numFmtId="0" fontId="0" fillId="0" borderId="57" xfId="0" applyBorder="1" applyAlignment="1" applyProtection="1">
      <alignment/>
      <protection hidden="1" locked="0"/>
    </xf>
    <xf numFmtId="0" fontId="6" fillId="0" borderId="46" xfId="0" applyFont="1" applyBorder="1" applyAlignment="1" applyProtection="1">
      <alignment horizontal="center" vertical="center"/>
      <protection hidden="1"/>
    </xf>
    <xf numFmtId="168" fontId="9" fillId="0" borderId="57" xfId="0" applyNumberFormat="1" applyFont="1" applyBorder="1" applyAlignment="1" applyProtection="1">
      <alignment horizontal="center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9" fillId="0" borderId="146" xfId="0" applyFont="1" applyBorder="1" applyAlignment="1" applyProtection="1">
      <alignment horizontal="center"/>
      <protection hidden="1" locked="0"/>
    </xf>
    <xf numFmtId="14" fontId="9" fillId="0" borderId="57" xfId="0" applyNumberFormat="1" applyFont="1" applyBorder="1" applyAlignment="1" applyProtection="1">
      <alignment/>
      <protection hidden="1" locked="0"/>
    </xf>
    <xf numFmtId="0" fontId="4" fillId="0" borderId="144" xfId="0" applyFont="1" applyBorder="1" applyAlignment="1" applyProtection="1">
      <alignment horizontal="left" vertical="top" wrapText="1" indent="1"/>
      <protection hidden="1" locked="0"/>
    </xf>
    <xf numFmtId="0" fontId="0" fillId="0" borderId="145" xfId="0" applyBorder="1" applyAlignment="1" applyProtection="1">
      <alignment horizontal="left" indent="1"/>
      <protection hidden="1" locked="0"/>
    </xf>
    <xf numFmtId="0" fontId="2" fillId="0" borderId="0" xfId="47" applyFont="1" applyAlignment="1" applyProtection="1">
      <alignment horizontal="center" vertical="top" wrapText="1"/>
      <protection hidden="1"/>
    </xf>
    <xf numFmtId="0" fontId="3" fillId="0" borderId="0" xfId="47" applyFont="1" applyAlignment="1" applyProtection="1">
      <alignment horizontal="center"/>
      <protection hidden="1"/>
    </xf>
    <xf numFmtId="0" fontId="4" fillId="0" borderId="0" xfId="47" applyFont="1" applyAlignment="1" applyProtection="1">
      <alignment horizontal="center"/>
      <protection hidden="1"/>
    </xf>
    <xf numFmtId="0" fontId="5" fillId="0" borderId="76" xfId="47" applyFont="1" applyBorder="1" applyAlignment="1" applyProtection="1">
      <alignment horizontal="left" indent="1"/>
      <protection hidden="1" locked="0"/>
    </xf>
    <xf numFmtId="0" fontId="4" fillId="0" borderId="0" xfId="47" applyFont="1" applyAlignment="1" applyProtection="1">
      <alignment horizontal="right"/>
      <protection hidden="1"/>
    </xf>
    <xf numFmtId="14" fontId="5" fillId="0" borderId="76" xfId="47" applyNumberFormat="1" applyFont="1" applyBorder="1" applyAlignment="1" applyProtection="1">
      <alignment horizontal="center"/>
      <protection hidden="1" locked="0"/>
    </xf>
    <xf numFmtId="0" fontId="2" fillId="0" borderId="0" xfId="47" applyFont="1" applyBorder="1" applyAlignment="1" applyProtection="1">
      <alignment horizontal="center" vertical="top" wrapText="1"/>
      <protection hidden="1"/>
    </xf>
    <xf numFmtId="0" fontId="6" fillId="0" borderId="67" xfId="47" applyFont="1" applyFill="1" applyBorder="1" applyAlignment="1" applyProtection="1">
      <alignment horizontal="left" vertical="top" indent="1"/>
      <protection hidden="1"/>
    </xf>
    <xf numFmtId="0" fontId="7" fillId="37" borderId="121" xfId="47" applyFont="1" applyFill="1" applyBorder="1" applyAlignment="1" applyProtection="1">
      <alignment horizontal="left" vertical="center" indent="1"/>
      <protection hidden="1" locked="0"/>
    </xf>
    <xf numFmtId="0" fontId="13" fillId="37" borderId="165" xfId="47" applyFont="1" applyFill="1" applyBorder="1" applyAlignment="1" applyProtection="1">
      <alignment horizontal="left" vertical="center" indent="1"/>
      <protection hidden="1" locked="0"/>
    </xf>
    <xf numFmtId="0" fontId="13" fillId="37" borderId="166" xfId="47" applyFont="1" applyFill="1" applyBorder="1" applyAlignment="1" applyProtection="1">
      <alignment horizontal="left" vertical="center" indent="1"/>
      <protection hidden="1" locked="0"/>
    </xf>
    <xf numFmtId="0" fontId="4" fillId="0" borderId="104" xfId="47" applyFont="1" applyBorder="1" applyAlignment="1" applyProtection="1">
      <alignment horizontal="left" indent="1"/>
      <protection hidden="1"/>
    </xf>
    <xf numFmtId="0" fontId="0" fillId="0" borderId="103" xfId="47" applyBorder="1" applyAlignment="1" applyProtection="1">
      <alignment horizontal="left" indent="1"/>
      <protection hidden="1"/>
    </xf>
    <xf numFmtId="0" fontId="4" fillId="0" borderId="175" xfId="47" applyFont="1" applyBorder="1" applyAlignment="1" applyProtection="1">
      <alignment horizontal="center" vertical="center" wrapText="1"/>
      <protection hidden="1"/>
    </xf>
    <xf numFmtId="0" fontId="4" fillId="0" borderId="176" xfId="47" applyFont="1" applyBorder="1" applyAlignment="1" applyProtection="1">
      <alignment horizontal="center"/>
      <protection hidden="1"/>
    </xf>
    <xf numFmtId="0" fontId="4" fillId="0" borderId="177" xfId="47" applyFont="1" applyBorder="1" applyAlignment="1" applyProtection="1">
      <alignment horizontal="center"/>
      <protection hidden="1"/>
    </xf>
    <xf numFmtId="0" fontId="4" fillId="0" borderId="178" xfId="47" applyFont="1" applyBorder="1" applyAlignment="1" applyProtection="1">
      <alignment horizontal="center"/>
      <protection hidden="1"/>
    </xf>
    <xf numFmtId="0" fontId="4" fillId="0" borderId="0" xfId="47" applyFont="1" applyBorder="1" applyAlignment="1" applyProtection="1">
      <alignment horizontal="center"/>
      <protection hidden="1"/>
    </xf>
    <xf numFmtId="0" fontId="4" fillId="0" borderId="175" xfId="47" applyFont="1" applyBorder="1" applyAlignment="1" applyProtection="1">
      <alignment horizontal="center"/>
      <protection hidden="1"/>
    </xf>
    <xf numFmtId="0" fontId="4" fillId="0" borderId="71" xfId="47" applyFont="1" applyBorder="1" applyAlignment="1" applyProtection="1">
      <alignment horizontal="left" indent="1"/>
      <protection hidden="1"/>
    </xf>
    <xf numFmtId="0" fontId="0" fillId="0" borderId="70" xfId="47" applyBorder="1" applyAlignment="1" applyProtection="1">
      <alignment horizontal="left" indent="1"/>
      <protection hidden="1"/>
    </xf>
    <xf numFmtId="0" fontId="4" fillId="0" borderId="179" xfId="47" applyFont="1" applyBorder="1" applyAlignment="1" applyProtection="1">
      <alignment horizontal="center" vertical="center" wrapText="1"/>
      <protection hidden="1"/>
    </xf>
    <xf numFmtId="0" fontId="4" fillId="0" borderId="180" xfId="47" applyFont="1" applyBorder="1" applyAlignment="1" applyProtection="1">
      <alignment horizontal="center" vertical="top"/>
      <protection hidden="1"/>
    </xf>
    <xf numFmtId="0" fontId="4" fillId="0" borderId="181" xfId="47" applyFont="1" applyBorder="1" applyAlignment="1" applyProtection="1">
      <alignment horizontal="center" vertical="top"/>
      <protection hidden="1"/>
    </xf>
    <xf numFmtId="0" fontId="4" fillId="0" borderId="182" xfId="47" applyFont="1" applyBorder="1" applyAlignment="1" applyProtection="1">
      <alignment horizontal="center" vertical="top"/>
      <protection hidden="1"/>
    </xf>
    <xf numFmtId="0" fontId="4" fillId="0" borderId="0" xfId="47" applyFont="1" applyBorder="1" applyAlignment="1" applyProtection="1">
      <alignment horizontal="center" vertical="top"/>
      <protection hidden="1"/>
    </xf>
    <xf numFmtId="0" fontId="4" fillId="0" borderId="179" xfId="47" applyFont="1" applyBorder="1" applyAlignment="1" applyProtection="1">
      <alignment horizontal="center" vertical="top"/>
      <protection hidden="1"/>
    </xf>
    <xf numFmtId="0" fontId="0" fillId="0" borderId="0" xfId="47" applyBorder="1" applyProtection="1">
      <alignment/>
      <protection hidden="1"/>
    </xf>
    <xf numFmtId="0" fontId="5" fillId="0" borderId="104" xfId="47" applyFont="1" applyBorder="1" applyAlignment="1" applyProtection="1">
      <alignment horizontal="left" vertical="center" indent="1"/>
      <protection hidden="1"/>
    </xf>
    <xf numFmtId="0" fontId="5" fillId="0" borderId="103" xfId="47" applyFont="1" applyBorder="1" applyAlignment="1" applyProtection="1">
      <alignment horizontal="left" vertical="center" indent="1"/>
      <protection hidden="1"/>
    </xf>
    <xf numFmtId="0" fontId="6" fillId="36" borderId="183" xfId="47" applyFont="1" applyFill="1" applyBorder="1" applyAlignment="1" applyProtection="1">
      <alignment horizontal="center" vertical="center"/>
      <protection hidden="1"/>
    </xf>
    <xf numFmtId="0" fontId="0" fillId="0" borderId="184" xfId="47" applyFont="1" applyBorder="1" applyAlignment="1" applyProtection="1">
      <alignment horizontal="center" vertical="center"/>
      <protection hidden="1" locked="0"/>
    </xf>
    <xf numFmtId="0" fontId="0" fillId="0" borderId="185" xfId="47" applyFont="1" applyBorder="1" applyAlignment="1" applyProtection="1">
      <alignment horizontal="center" vertical="center"/>
      <protection hidden="1" locked="0"/>
    </xf>
    <xf numFmtId="0" fontId="0" fillId="36" borderId="186" xfId="47" applyFont="1" applyFill="1" applyBorder="1" applyAlignment="1" applyProtection="1">
      <alignment horizontal="center" vertical="center"/>
      <protection hidden="1"/>
    </xf>
    <xf numFmtId="0" fontId="0" fillId="0" borderId="0" xfId="47" applyFont="1" applyBorder="1" applyAlignment="1" applyProtection="1">
      <alignment horizontal="center" vertical="center"/>
      <protection hidden="1"/>
    </xf>
    <xf numFmtId="0" fontId="35" fillId="0" borderId="187" xfId="36" applyFont="1" applyFill="1" applyBorder="1" applyAlignment="1" applyProtection="1">
      <alignment horizontal="center" vertical="center"/>
      <protection/>
    </xf>
    <xf numFmtId="0" fontId="5" fillId="0" borderId="0" xfId="47" applyFont="1" applyAlignment="1" applyProtection="1">
      <alignment horizontal="center" vertical="center"/>
      <protection hidden="1"/>
    </xf>
    <xf numFmtId="0" fontId="5" fillId="0" borderId="88" xfId="47" applyFont="1" applyBorder="1" applyAlignment="1" applyProtection="1">
      <alignment horizontal="left" vertical="center" indent="1"/>
      <protection hidden="1"/>
    </xf>
    <xf numFmtId="0" fontId="5" fillId="0" borderId="0" xfId="47" applyFont="1" applyBorder="1" applyAlignment="1" applyProtection="1">
      <alignment horizontal="left" vertical="center" indent="1"/>
      <protection hidden="1"/>
    </xf>
    <xf numFmtId="0" fontId="6" fillId="36" borderId="109" xfId="47" applyFont="1" applyFill="1" applyBorder="1" applyAlignment="1" applyProtection="1">
      <alignment horizontal="center" vertical="center"/>
      <protection hidden="1"/>
    </xf>
    <xf numFmtId="0" fontId="0" fillId="0" borderId="108" xfId="47" applyFont="1" applyBorder="1" applyAlignment="1" applyProtection="1">
      <alignment horizontal="center" vertical="center"/>
      <protection hidden="1" locked="0"/>
    </xf>
    <xf numFmtId="0" fontId="0" fillId="0" borderId="107" xfId="47" applyFont="1" applyBorder="1" applyAlignment="1" applyProtection="1">
      <alignment horizontal="center" vertical="center"/>
      <protection hidden="1" locked="0"/>
    </xf>
    <xf numFmtId="0" fontId="0" fillId="36" borderId="188" xfId="47" applyFont="1" applyFill="1" applyBorder="1" applyAlignment="1" applyProtection="1">
      <alignment horizontal="center" vertical="center"/>
      <protection hidden="1"/>
    </xf>
    <xf numFmtId="0" fontId="35" fillId="0" borderId="189" xfId="36" applyFont="1" applyFill="1" applyBorder="1" applyAlignment="1" applyProtection="1">
      <alignment horizontal="center" vertical="center"/>
      <protection/>
    </xf>
    <xf numFmtId="0" fontId="5" fillId="0" borderId="190" xfId="47" applyFont="1" applyBorder="1" applyAlignment="1" applyProtection="1">
      <alignment horizontal="left" vertical="center" indent="1"/>
      <protection hidden="1"/>
    </xf>
    <xf numFmtId="0" fontId="5" fillId="0" borderId="81" xfId="47" applyFont="1" applyBorder="1" applyAlignment="1" applyProtection="1">
      <alignment horizontal="left" vertical="center" indent="1"/>
      <protection hidden="1"/>
    </xf>
    <xf numFmtId="0" fontId="4" fillId="0" borderId="104" xfId="47" applyFont="1" applyBorder="1" applyAlignment="1" applyProtection="1">
      <alignment horizontal="center" vertical="center"/>
      <protection hidden="1"/>
    </xf>
    <xf numFmtId="0" fontId="0" fillId="0" borderId="103" xfId="47" applyFont="1" applyBorder="1" applyAlignment="1" applyProtection="1">
      <alignment horizontal="center" vertical="center"/>
      <protection hidden="1"/>
    </xf>
    <xf numFmtId="0" fontId="0" fillId="0" borderId="155" xfId="47" applyFont="1" applyBorder="1" applyAlignment="1" applyProtection="1">
      <alignment horizontal="center" vertical="center"/>
      <protection hidden="1"/>
    </xf>
    <xf numFmtId="0" fontId="5" fillId="0" borderId="0" xfId="47" applyFont="1" applyBorder="1" applyAlignment="1" applyProtection="1">
      <alignment horizontal="center" vertical="center"/>
      <protection hidden="1"/>
    </xf>
    <xf numFmtId="0" fontId="5" fillId="0" borderId="191" xfId="47" applyFont="1" applyBorder="1" applyAlignment="1" applyProtection="1">
      <alignment horizontal="left" vertical="center" indent="1"/>
      <protection hidden="1"/>
    </xf>
    <xf numFmtId="0" fontId="5" fillId="0" borderId="75" xfId="47" applyFont="1" applyBorder="1" applyAlignment="1" applyProtection="1">
      <alignment horizontal="left" vertical="center" indent="1"/>
      <protection hidden="1"/>
    </xf>
    <xf numFmtId="0" fontId="4" fillId="0" borderId="71" xfId="47" applyFont="1" applyBorder="1" applyAlignment="1" applyProtection="1">
      <alignment horizontal="center" vertical="center"/>
      <protection hidden="1"/>
    </xf>
    <xf numFmtId="0" fontId="0" fillId="0" borderId="70" xfId="47" applyFont="1" applyBorder="1" applyAlignment="1" applyProtection="1">
      <alignment horizontal="center" vertical="center"/>
      <protection hidden="1"/>
    </xf>
    <xf numFmtId="0" fontId="0" fillId="0" borderId="87" xfId="47" applyFont="1" applyBorder="1" applyAlignment="1" applyProtection="1">
      <alignment horizontal="center" vertical="center"/>
      <protection hidden="1"/>
    </xf>
    <xf numFmtId="0" fontId="8" fillId="36" borderId="175" xfId="47" applyFont="1" applyFill="1" applyBorder="1" applyAlignment="1" applyProtection="1">
      <alignment horizontal="center" vertical="center"/>
      <protection hidden="1"/>
    </xf>
    <xf numFmtId="1" fontId="2" fillId="0" borderId="0" xfId="47" applyNumberFormat="1" applyFont="1" applyAlignment="1" applyProtection="1">
      <alignment horizontal="center"/>
      <protection hidden="1"/>
    </xf>
    <xf numFmtId="0" fontId="5" fillId="0" borderId="0" xfId="47" applyFont="1" applyBorder="1" applyAlignment="1" applyProtection="1">
      <alignment horizontal="left" vertical="top" indent="1"/>
      <protection hidden="1"/>
    </xf>
    <xf numFmtId="0" fontId="4" fillId="0" borderId="88" xfId="47" applyFont="1" applyBorder="1" applyAlignment="1" applyProtection="1">
      <alignment horizontal="center" vertical="center"/>
      <protection hidden="1"/>
    </xf>
    <xf numFmtId="0" fontId="8" fillId="36" borderId="192" xfId="47" applyFont="1" applyFill="1" applyBorder="1" applyAlignment="1" applyProtection="1">
      <alignment horizontal="center" vertical="center"/>
      <protection hidden="1"/>
    </xf>
    <xf numFmtId="165" fontId="9" fillId="0" borderId="193" xfId="47" applyNumberFormat="1" applyFont="1" applyFill="1" applyBorder="1" applyAlignment="1" applyProtection="1">
      <alignment horizontal="left" vertical="center" wrapText="1" indent="1"/>
      <protection hidden="1" locked="0"/>
    </xf>
    <xf numFmtId="165" fontId="0" fillId="0" borderId="159" xfId="47" applyNumberFormat="1" applyFill="1" applyBorder="1" applyAlignment="1" applyProtection="1">
      <alignment horizontal="left" vertical="center" indent="1"/>
      <protection hidden="1" locked="0"/>
    </xf>
    <xf numFmtId="0" fontId="4" fillId="37" borderId="100" xfId="47" applyFont="1" applyFill="1" applyBorder="1" applyAlignment="1" applyProtection="1">
      <alignment horizontal="center" vertical="center"/>
      <protection hidden="1"/>
    </xf>
    <xf numFmtId="0" fontId="10" fillId="37" borderId="99" xfId="47" applyFont="1" applyFill="1" applyBorder="1" applyAlignment="1" applyProtection="1">
      <alignment horizontal="center" vertical="center"/>
      <protection hidden="1"/>
    </xf>
    <xf numFmtId="0" fontId="10" fillId="37" borderId="98" xfId="47" applyFont="1" applyFill="1" applyBorder="1" applyAlignment="1" applyProtection="1">
      <alignment horizontal="center" vertical="center"/>
      <protection hidden="1"/>
    </xf>
    <xf numFmtId="0" fontId="10" fillId="37" borderId="97" xfId="47" applyFont="1" applyFill="1" applyBorder="1" applyAlignment="1" applyProtection="1">
      <alignment horizontal="center" vertical="center"/>
      <protection hidden="1"/>
    </xf>
    <xf numFmtId="0" fontId="10" fillId="37" borderId="96" xfId="47" applyFont="1" applyFill="1" applyBorder="1" applyAlignment="1" applyProtection="1">
      <alignment horizontal="center" vertical="center"/>
      <protection hidden="1"/>
    </xf>
    <xf numFmtId="0" fontId="10" fillId="0" borderId="194" xfId="47" applyFont="1" applyBorder="1" applyAlignment="1" applyProtection="1">
      <alignment horizontal="center" vertical="center"/>
      <protection hidden="1"/>
    </xf>
    <xf numFmtId="0" fontId="8" fillId="36" borderId="100" xfId="47" applyFont="1" applyFill="1" applyBorder="1" applyAlignment="1" applyProtection="1">
      <alignment horizontal="center" vertical="center"/>
      <protection hidden="1"/>
    </xf>
    <xf numFmtId="165" fontId="9" fillId="0" borderId="193" xfId="47" applyNumberFormat="1" applyFont="1" applyFill="1" applyBorder="1" applyAlignment="1" applyProtection="1">
      <alignment horizontal="left" vertical="center" indent="1"/>
      <protection hidden="1" locked="0"/>
    </xf>
    <xf numFmtId="0" fontId="5" fillId="0" borderId="195" xfId="47" applyFont="1" applyBorder="1" applyAlignment="1" applyProtection="1">
      <alignment horizontal="left" vertical="center" indent="1"/>
      <protection hidden="1"/>
    </xf>
    <xf numFmtId="0" fontId="5" fillId="0" borderId="196" xfId="47" applyFont="1" applyBorder="1" applyAlignment="1" applyProtection="1">
      <alignment horizontal="left" vertical="center" indent="1"/>
      <protection hidden="1"/>
    </xf>
    <xf numFmtId="0" fontId="6" fillId="36" borderId="113" xfId="47" applyFont="1" applyFill="1" applyBorder="1" applyAlignment="1" applyProtection="1">
      <alignment horizontal="center" vertical="center"/>
      <protection hidden="1"/>
    </xf>
    <xf numFmtId="0" fontId="0" fillId="0" borderId="112" xfId="47" applyFont="1" applyBorder="1" applyAlignment="1" applyProtection="1">
      <alignment horizontal="center" vertical="center"/>
      <protection hidden="1" locked="0"/>
    </xf>
    <xf numFmtId="0" fontId="0" fillId="0" borderId="111" xfId="47" applyFont="1" applyBorder="1" applyAlignment="1" applyProtection="1">
      <alignment horizontal="center" vertical="center"/>
      <protection hidden="1" locked="0"/>
    </xf>
    <xf numFmtId="0" fontId="0" fillId="36" borderId="197" xfId="47" applyFont="1" applyFill="1" applyBorder="1" applyAlignment="1" applyProtection="1">
      <alignment horizontal="center" vertical="center"/>
      <protection hidden="1"/>
    </xf>
    <xf numFmtId="0" fontId="35" fillId="0" borderId="198" xfId="36" applyFont="1" applyFill="1" applyBorder="1" applyAlignment="1" applyProtection="1">
      <alignment horizontal="center" vertical="center"/>
      <protection/>
    </xf>
    <xf numFmtId="0" fontId="5" fillId="0" borderId="87" xfId="47" applyFont="1" applyBorder="1" applyAlignment="1" applyProtection="1">
      <alignment horizontal="left" vertical="center" indent="1"/>
      <protection hidden="1"/>
    </xf>
    <xf numFmtId="0" fontId="35" fillId="0" borderId="189" xfId="36" applyFont="1" applyFill="1" applyBorder="1" applyAlignment="1" applyProtection="1">
      <alignment horizontal="center" vertical="center"/>
      <protection/>
    </xf>
    <xf numFmtId="0" fontId="0" fillId="0" borderId="69" xfId="47" applyFont="1" applyBorder="1" applyAlignment="1" applyProtection="1">
      <alignment horizontal="center" vertical="center"/>
      <protection hidden="1"/>
    </xf>
    <xf numFmtId="0" fontId="5" fillId="0" borderId="155" xfId="47" applyFont="1" applyBorder="1" applyAlignment="1" applyProtection="1">
      <alignment horizontal="left" vertical="center" indent="1"/>
      <protection hidden="1"/>
    </xf>
    <xf numFmtId="0" fontId="0" fillId="0" borderId="67" xfId="47" applyBorder="1" applyAlignment="1" applyProtection="1">
      <alignment vertical="center"/>
      <protection hidden="1"/>
    </xf>
    <xf numFmtId="0" fontId="0" fillId="0" borderId="68" xfId="47" applyBorder="1" applyAlignment="1" applyProtection="1">
      <alignment vertical="center"/>
      <protection hidden="1"/>
    </xf>
    <xf numFmtId="0" fontId="6" fillId="0" borderId="68" xfId="47" applyFont="1" applyBorder="1" applyAlignment="1" applyProtection="1">
      <alignment horizontal="right" vertical="center"/>
      <protection hidden="1"/>
    </xf>
    <xf numFmtId="0" fontId="10" fillId="36" borderId="94" xfId="47" applyFont="1" applyFill="1" applyBorder="1" applyAlignment="1" applyProtection="1">
      <alignment horizontal="center" vertical="center"/>
      <protection hidden="1"/>
    </xf>
    <xf numFmtId="0" fontId="10" fillId="36" borderId="93" xfId="47" applyFont="1" applyFill="1" applyBorder="1" applyAlignment="1" applyProtection="1">
      <alignment horizontal="center" vertical="center"/>
      <protection hidden="1"/>
    </xf>
    <xf numFmtId="0" fontId="10" fillId="36" borderId="92" xfId="47" applyFont="1" applyFill="1" applyBorder="1" applyAlignment="1" applyProtection="1">
      <alignment horizontal="center" vertical="center"/>
      <protection hidden="1"/>
    </xf>
    <xf numFmtId="0" fontId="10" fillId="36" borderId="89" xfId="47" applyFont="1" applyFill="1" applyBorder="1" applyAlignment="1" applyProtection="1">
      <alignment horizontal="center" vertical="center"/>
      <protection hidden="1"/>
    </xf>
    <xf numFmtId="0" fontId="0" fillId="0" borderId="105" xfId="47" applyFill="1" applyBorder="1" applyAlignment="1" applyProtection="1">
      <alignment vertical="center"/>
      <protection hidden="1"/>
    </xf>
    <xf numFmtId="0" fontId="8" fillId="37" borderId="199" xfId="47" applyFont="1" applyFill="1" applyBorder="1" applyAlignment="1" applyProtection="1">
      <alignment horizontal="center" vertical="center"/>
      <protection hidden="1"/>
    </xf>
    <xf numFmtId="0" fontId="6" fillId="0" borderId="156" xfId="47" applyFont="1" applyBorder="1" applyAlignment="1" applyProtection="1">
      <alignment horizontal="center" vertical="center"/>
      <protection hidden="1"/>
    </xf>
    <xf numFmtId="0" fontId="6" fillId="0" borderId="157" xfId="47" applyFont="1" applyBorder="1" applyAlignment="1" applyProtection="1">
      <alignment horizontal="center" vertical="center"/>
      <protection hidden="1"/>
    </xf>
    <xf numFmtId="0" fontId="8" fillId="36" borderId="89" xfId="47" applyFont="1" applyFill="1" applyBorder="1" applyAlignment="1" applyProtection="1">
      <alignment horizontal="center" vertical="center"/>
      <protection hidden="1"/>
    </xf>
    <xf numFmtId="0" fontId="9" fillId="0" borderId="0" xfId="47" applyFont="1" applyBorder="1" applyAlignment="1" applyProtection="1">
      <alignment horizontal="left" indent="1"/>
      <protection hidden="1"/>
    </xf>
    <xf numFmtId="0" fontId="4" fillId="0" borderId="0" xfId="47" applyFont="1" applyBorder="1" applyAlignment="1" applyProtection="1">
      <alignment horizontal="right"/>
      <protection hidden="1"/>
    </xf>
    <xf numFmtId="0" fontId="9" fillId="0" borderId="152" xfId="47" applyFont="1" applyBorder="1" applyAlignment="1" applyProtection="1">
      <alignment horizontal="left" indent="1"/>
      <protection/>
    </xf>
    <xf numFmtId="0" fontId="9" fillId="0" borderId="0" xfId="47" applyFont="1" applyBorder="1" applyAlignment="1" applyProtection="1">
      <alignment horizontal="left" indent="1"/>
      <protection hidden="1"/>
    </xf>
    <xf numFmtId="0" fontId="8" fillId="0" borderId="0" xfId="47" applyFont="1" applyProtection="1">
      <alignment/>
      <protection hidden="1"/>
    </xf>
    <xf numFmtId="0" fontId="4" fillId="0" borderId="0" xfId="47" applyFont="1" applyAlignment="1" applyProtection="1">
      <alignment horizontal="right"/>
      <protection hidden="1"/>
    </xf>
    <xf numFmtId="49" fontId="9" fillId="0" borderId="152" xfId="47" applyNumberFormat="1" applyFont="1" applyFill="1" applyBorder="1" applyAlignment="1" applyProtection="1">
      <alignment horizontal="center"/>
      <protection hidden="1" locked="0"/>
    </xf>
    <xf numFmtId="0" fontId="9" fillId="0" borderId="152" xfId="47" applyFont="1" applyFill="1" applyBorder="1" applyAlignment="1" applyProtection="1">
      <alignment horizontal="center"/>
      <protection hidden="1" locked="0"/>
    </xf>
    <xf numFmtId="49" fontId="9" fillId="0" borderId="153" xfId="47" applyNumberFormat="1" applyFont="1" applyFill="1" applyBorder="1" applyAlignment="1" applyProtection="1">
      <alignment horizontal="center"/>
      <protection hidden="1" locked="0"/>
    </xf>
    <xf numFmtId="0" fontId="9" fillId="0" borderId="153" xfId="47" applyFont="1" applyFill="1" applyBorder="1" applyAlignment="1" applyProtection="1">
      <alignment horizontal="center"/>
      <protection hidden="1" locked="0"/>
    </xf>
    <xf numFmtId="14" fontId="9" fillId="0" borderId="152" xfId="47" applyNumberFormat="1" applyFont="1" applyBorder="1" applyAlignment="1" applyProtection="1">
      <alignment/>
      <protection hidden="1" locked="0"/>
    </xf>
    <xf numFmtId="0" fontId="9" fillId="0" borderId="152" xfId="47" applyFont="1" applyBorder="1" applyAlignment="1" applyProtection="1">
      <alignment/>
      <protection hidden="1" locked="0"/>
    </xf>
    <xf numFmtId="0" fontId="4" fillId="0" borderId="103" xfId="47" applyFont="1" applyBorder="1" applyAlignment="1" applyProtection="1">
      <alignment horizontal="left" indent="1"/>
      <protection hidden="1"/>
    </xf>
    <xf numFmtId="0" fontId="4" fillId="0" borderId="155" xfId="47" applyFont="1" applyBorder="1" applyAlignment="1" applyProtection="1">
      <alignment horizontal="left" indent="1"/>
      <protection hidden="1"/>
    </xf>
    <xf numFmtId="0" fontId="0" fillId="0" borderId="71" xfId="47" applyBorder="1" applyAlignment="1" applyProtection="1">
      <alignment horizontal="left" vertical="center" wrapText="1" indent="1"/>
      <protection hidden="1" locked="0"/>
    </xf>
    <xf numFmtId="0" fontId="0" fillId="0" borderId="70" xfId="47" applyBorder="1" applyAlignment="1" applyProtection="1">
      <alignment horizontal="left" vertical="center" wrapText="1" indent="1"/>
      <protection hidden="1" locked="0"/>
    </xf>
    <xf numFmtId="0" fontId="0" fillId="0" borderId="69" xfId="47" applyBorder="1" applyAlignment="1" applyProtection="1">
      <alignment horizontal="left" vertical="center" wrapText="1" indent="1"/>
      <protection hidden="1" locked="0"/>
    </xf>
    <xf numFmtId="0" fontId="0" fillId="0" borderId="104" xfId="47" applyBorder="1" applyAlignment="1" applyProtection="1">
      <alignment horizontal="left" indent="1"/>
      <protection hidden="1"/>
    </xf>
    <xf numFmtId="0" fontId="0" fillId="0" borderId="155" xfId="47" applyBorder="1" applyAlignment="1" applyProtection="1">
      <alignment horizontal="left" indent="1"/>
      <protection hidden="1"/>
    </xf>
    <xf numFmtId="0" fontId="4" fillId="0" borderId="71" xfId="47" applyFont="1" applyBorder="1" applyAlignment="1" applyProtection="1">
      <alignment horizontal="left" vertical="center" wrapText="1" indent="1"/>
      <protection hidden="1" locked="0"/>
    </xf>
    <xf numFmtId="0" fontId="4" fillId="0" borderId="70" xfId="47" applyFont="1" applyBorder="1" applyAlignment="1" applyProtection="1">
      <alignment horizontal="left" vertical="center" wrapText="1" indent="1"/>
      <protection hidden="1" locked="0"/>
    </xf>
    <xf numFmtId="0" fontId="4" fillId="0" borderId="69" xfId="47" applyFont="1" applyBorder="1" applyAlignment="1" applyProtection="1">
      <alignment horizontal="left" vertical="center" wrapText="1" indent="1"/>
      <protection hidden="1" locked="0"/>
    </xf>
    <xf numFmtId="0" fontId="4" fillId="0" borderId="103" xfId="47" applyFont="1" applyBorder="1" applyAlignment="1" applyProtection="1">
      <alignment horizontal="center"/>
      <protection hidden="1"/>
    </xf>
    <xf numFmtId="0" fontId="0" fillId="0" borderId="154" xfId="47" applyBorder="1" applyAlignment="1" applyProtection="1">
      <alignment horizontal="left" indent="1"/>
      <protection hidden="1" locked="0"/>
    </xf>
    <xf numFmtId="0" fontId="0" fillId="0" borderId="0" xfId="47" applyBorder="1" applyAlignment="1" applyProtection="1">
      <alignment horizontal="left" indent="1"/>
      <protection hidden="1"/>
    </xf>
    <xf numFmtId="49" fontId="0" fillId="0" borderId="0" xfId="47" applyNumberFormat="1" applyProtection="1">
      <alignment/>
      <protection hidden="1" locked="0"/>
    </xf>
    <xf numFmtId="0" fontId="0" fillId="0" borderId="67" xfId="47" applyBorder="1" applyProtection="1">
      <alignment/>
      <protection hidden="1" locked="0"/>
    </xf>
    <xf numFmtId="0" fontId="0" fillId="0" borderId="68" xfId="47" applyBorder="1" applyProtection="1">
      <alignment/>
      <protection hidden="1" locked="0"/>
    </xf>
    <xf numFmtId="0" fontId="0" fillId="0" borderId="66" xfId="47" applyBorder="1" applyProtection="1">
      <alignment/>
      <protection hidden="1" locked="0"/>
    </xf>
    <xf numFmtId="0" fontId="0" fillId="0" borderId="0" xfId="47" applyProtection="1">
      <alignment/>
      <protection hidden="1" locked="0"/>
    </xf>
    <xf numFmtId="49" fontId="0" fillId="0" borderId="0" xfId="47" applyNumberFormat="1" applyProtection="1">
      <alignment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Styl 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495300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485775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76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aga%20B%20-%20Rapid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Dúška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     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0</v>
          </cell>
          <cell r="E46" t="str">
            <v>náhradník     (N)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5163</v>
          </cell>
          <cell r="E57" t="str">
            <v>Podhola</v>
          </cell>
          <cell r="F57" t="str">
            <v>Martin</v>
          </cell>
        </row>
        <row r="58">
          <cell r="B58">
            <v>1172</v>
          </cell>
          <cell r="E58" t="str">
            <v>Valta</v>
          </cell>
          <cell r="F58" t="str">
            <v>Petr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Sedlačik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     (N)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24837</v>
          </cell>
          <cell r="E120" t="str">
            <v>Šámal</v>
          </cell>
          <cell r="F120" t="str">
            <v>Přemysl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0</v>
          </cell>
          <cell r="E135" t="str">
            <v>náhradník     (N)</v>
          </cell>
        </row>
        <row r="136">
          <cell r="B136">
            <v>0</v>
          </cell>
          <cell r="E136" t="str">
            <v>náhradník     (N)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 </v>
          </cell>
          <cell r="F158" t="str">
            <v>Josef</v>
          </cell>
        </row>
        <row r="159">
          <cell r="B159">
            <v>1350</v>
          </cell>
          <cell r="E159" t="str">
            <v>Janata 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      (N)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0</v>
          </cell>
          <cell r="E179" t="str">
            <v>náhradník     (N)</v>
          </cell>
        </row>
        <row r="180">
          <cell r="B180">
            <v>0</v>
          </cell>
          <cell r="E180" t="str">
            <v>náhradník     (N)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Pleinerová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0</v>
          </cell>
        </row>
        <row r="196">
          <cell r="B196">
            <v>0</v>
          </cell>
          <cell r="E196" t="str">
            <v>žž</v>
          </cell>
        </row>
        <row r="197">
          <cell r="B197">
            <v>0</v>
          </cell>
          <cell r="E197" t="str">
            <v>žž</v>
          </cell>
        </row>
        <row r="198">
          <cell r="B198">
            <v>0</v>
          </cell>
          <cell r="E198" t="str">
            <v>žž</v>
          </cell>
        </row>
        <row r="199">
          <cell r="B199">
            <v>0</v>
          </cell>
          <cell r="E199" t="str">
            <v>žž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tabSelected="1" zoomScale="95" zoomScaleNormal="95" zoomScalePageLayoutView="0" workbookViewId="0" topLeftCell="A1">
      <selection activeCell="C47" sqref="C47:D47"/>
    </sheetView>
  </sheetViews>
  <sheetFormatPr defaultColWidth="9.00390625" defaultRowHeight="4.5" customHeight="1" zeroHeight="1"/>
  <cols>
    <col min="1" max="1" width="10.75390625" style="0" customWidth="1"/>
    <col min="2" max="2" width="15.7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753906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  <col min="20" max="20" width="1.625" style="0" customWidth="1"/>
    <col min="21" max="21" width="0" style="1" hidden="1" customWidth="1"/>
    <col min="22" max="254" width="0" style="0" hidden="1" customWidth="1"/>
    <col min="255" max="255" width="5.25390625" style="0" customWidth="1"/>
  </cols>
  <sheetData>
    <row r="1" spans="2:19" ht="40.5" customHeight="1">
      <c r="B1" s="247" t="s">
        <v>0</v>
      </c>
      <c r="C1" s="247"/>
      <c r="D1" s="248" t="s">
        <v>1</v>
      </c>
      <c r="E1" s="248"/>
      <c r="F1" s="248"/>
      <c r="G1" s="248"/>
      <c r="H1" s="248"/>
      <c r="I1" s="248"/>
      <c r="K1" s="2" t="s">
        <v>2</v>
      </c>
      <c r="L1" s="249" t="s">
        <v>3</v>
      </c>
      <c r="M1" s="249"/>
      <c r="N1" s="249"/>
      <c r="O1" s="250" t="s">
        <v>4</v>
      </c>
      <c r="P1" s="250"/>
      <c r="Q1" s="251">
        <v>42647</v>
      </c>
      <c r="R1" s="251"/>
      <c r="S1" s="251"/>
    </row>
    <row r="2" spans="2:3" ht="9.75" customHeight="1">
      <c r="B2" s="247"/>
      <c r="C2" s="247"/>
    </row>
    <row r="3" spans="1:19" ht="19.5" customHeight="1">
      <c r="A3" s="4" t="s">
        <v>5</v>
      </c>
      <c r="B3" s="252" t="s">
        <v>6</v>
      </c>
      <c r="C3" s="252"/>
      <c r="D3" s="252"/>
      <c r="E3" s="252"/>
      <c r="F3" s="252"/>
      <c r="G3" s="252"/>
      <c r="H3" s="252"/>
      <c r="I3" s="252"/>
      <c r="K3" s="4" t="s">
        <v>7</v>
      </c>
      <c r="L3" s="252" t="s">
        <v>8</v>
      </c>
      <c r="M3" s="252"/>
      <c r="N3" s="252"/>
      <c r="O3" s="252"/>
      <c r="P3" s="252"/>
      <c r="Q3" s="252"/>
      <c r="R3" s="252"/>
      <c r="S3" s="252"/>
    </row>
    <row r="4" ht="4.5" customHeight="1"/>
    <row r="5" spans="1:19" ht="12.75" customHeight="1">
      <c r="A5" s="243" t="s">
        <v>9</v>
      </c>
      <c r="B5" s="243"/>
      <c r="C5" s="244" t="s">
        <v>10</v>
      </c>
      <c r="D5" s="245" t="s">
        <v>11</v>
      </c>
      <c r="E5" s="245"/>
      <c r="F5" s="245"/>
      <c r="G5" s="245"/>
      <c r="H5" s="5"/>
      <c r="I5" s="6" t="s">
        <v>12</v>
      </c>
      <c r="K5" s="243" t="s">
        <v>9</v>
      </c>
      <c r="L5" s="243"/>
      <c r="M5" s="244" t="s">
        <v>10</v>
      </c>
      <c r="N5" s="245" t="s">
        <v>11</v>
      </c>
      <c r="O5" s="245"/>
      <c r="P5" s="245"/>
      <c r="Q5" s="245"/>
      <c r="R5" s="5"/>
      <c r="S5" s="6" t="s">
        <v>12</v>
      </c>
    </row>
    <row r="6" spans="1:19" ht="12.75" customHeight="1">
      <c r="A6" s="246" t="s">
        <v>13</v>
      </c>
      <c r="B6" s="246"/>
      <c r="C6" s="244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246" t="s">
        <v>13</v>
      </c>
      <c r="L6" s="246"/>
      <c r="M6" s="244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>
      <c r="A7" s="12"/>
      <c r="B7" s="12"/>
      <c r="K7" s="12"/>
      <c r="L7" s="12"/>
    </row>
    <row r="8" spans="1:19" ht="12.75" customHeight="1">
      <c r="A8" s="239" t="s">
        <v>19</v>
      </c>
      <c r="B8" s="239"/>
      <c r="C8" s="13">
        <v>1</v>
      </c>
      <c r="D8" s="14">
        <v>136</v>
      </c>
      <c r="E8" s="15">
        <v>62</v>
      </c>
      <c r="F8" s="15">
        <v>0</v>
      </c>
      <c r="G8" s="16">
        <f>IF(ISBLANK(D8),"",D8+E8)</f>
        <v>198</v>
      </c>
      <c r="H8" s="17"/>
      <c r="I8" s="18"/>
      <c r="K8" s="239" t="s">
        <v>20</v>
      </c>
      <c r="L8" s="239"/>
      <c r="M8" s="13">
        <v>2</v>
      </c>
      <c r="N8" s="14">
        <v>131</v>
      </c>
      <c r="O8" s="15">
        <v>54</v>
      </c>
      <c r="P8" s="15">
        <v>3</v>
      </c>
      <c r="Q8" s="16">
        <f>IF(ISBLANK(N8),"",N8+O8)</f>
        <v>185</v>
      </c>
      <c r="R8" s="17"/>
      <c r="S8" s="18"/>
    </row>
    <row r="9" spans="1:19" ht="12.75" customHeight="1">
      <c r="A9" s="239"/>
      <c r="B9" s="239"/>
      <c r="C9" s="19">
        <v>2</v>
      </c>
      <c r="D9" s="20">
        <v>154</v>
      </c>
      <c r="E9" s="21">
        <v>81</v>
      </c>
      <c r="F9" s="21">
        <v>1</v>
      </c>
      <c r="G9" s="22">
        <f>IF(ISBLANK(D9),"",D9+E9)</f>
        <v>235</v>
      </c>
      <c r="H9" s="17"/>
      <c r="I9" s="18"/>
      <c r="K9" s="239"/>
      <c r="L9" s="239"/>
      <c r="M9" s="19">
        <v>1</v>
      </c>
      <c r="N9" s="20">
        <v>151</v>
      </c>
      <c r="O9" s="21">
        <v>81</v>
      </c>
      <c r="P9" s="21">
        <v>2</v>
      </c>
      <c r="Q9" s="22">
        <f>IF(ISBLANK(N9),"",N9+O9)</f>
        <v>232</v>
      </c>
      <c r="R9" s="17"/>
      <c r="S9" s="18"/>
    </row>
    <row r="10" spans="1:19" ht="9.75" customHeight="1">
      <c r="A10" s="240" t="s">
        <v>21</v>
      </c>
      <c r="B10" s="240"/>
      <c r="C10" s="23"/>
      <c r="D10" s="24"/>
      <c r="E10" s="24"/>
      <c r="F10" s="24"/>
      <c r="G10" s="25">
        <f>IF(ISBLANK(D10),"",D10+E10)</f>
      </c>
      <c r="H10" s="26"/>
      <c r="I10" s="27"/>
      <c r="K10" s="240" t="s">
        <v>22</v>
      </c>
      <c r="L10" s="240"/>
      <c r="M10" s="23"/>
      <c r="N10" s="24"/>
      <c r="O10" s="24"/>
      <c r="P10" s="24"/>
      <c r="Q10" s="25">
        <f>IF(ISBLANK(N10),"",N10+O10)</f>
      </c>
      <c r="R10" s="26"/>
      <c r="S10" s="27"/>
    </row>
    <row r="11" spans="1:19" ht="9.75" customHeight="1">
      <c r="A11" s="240"/>
      <c r="B11" s="240"/>
      <c r="C11" s="28"/>
      <c r="D11" s="29"/>
      <c r="E11" s="29"/>
      <c r="F11" s="29"/>
      <c r="G11" s="30">
        <f>IF(ISBLANK(D11),"",D11+E11)</f>
      </c>
      <c r="H11" s="26"/>
      <c r="I11" s="241">
        <f>IF(ISNUMBER(G12),IF(G12&gt;Q12,2,IF(G12=Q12,1,0)),"")</f>
        <v>2</v>
      </c>
      <c r="K11" s="240"/>
      <c r="L11" s="240"/>
      <c r="M11" s="28"/>
      <c r="N11" s="29"/>
      <c r="O11" s="29"/>
      <c r="P11" s="29"/>
      <c r="Q11" s="31">
        <f>IF(ISBLANK(N11),"",N11+O11)</f>
      </c>
      <c r="R11" s="26"/>
      <c r="S11" s="241">
        <f>IF(ISNUMBER(Q12),IF(G12&lt;Q12,2,IF(G12=Q12,1,0)),"")</f>
        <v>0</v>
      </c>
    </row>
    <row r="12" spans="1:19" ht="15.75" customHeight="1">
      <c r="A12" s="242">
        <v>1248</v>
      </c>
      <c r="B12" s="242"/>
      <c r="C12" s="32" t="s">
        <v>17</v>
      </c>
      <c r="D12" s="33">
        <f>IF(ISNUMBER(D8),SUM(D8:D11),"")</f>
        <v>290</v>
      </c>
      <c r="E12" s="34">
        <f>IF(ISNUMBER(E8),SUM(E8:E11),"")</f>
        <v>143</v>
      </c>
      <c r="F12" s="35">
        <f>IF(ISNUMBER(F8),SUM(F8:F11),"")</f>
        <v>1</v>
      </c>
      <c r="G12" s="36">
        <f>IF(ISNUMBER(G8),SUM(G8:G11),"")</f>
        <v>433</v>
      </c>
      <c r="H12" s="37"/>
      <c r="I12" s="241"/>
      <c r="K12" s="242">
        <v>12110</v>
      </c>
      <c r="L12" s="242"/>
      <c r="M12" s="32" t="s">
        <v>17</v>
      </c>
      <c r="N12" s="33">
        <f>IF(ISNUMBER(N8),SUM(N8:N11),"")</f>
        <v>282</v>
      </c>
      <c r="O12" s="34">
        <f>IF(ISNUMBER(O8),SUM(O8:O11),"")</f>
        <v>135</v>
      </c>
      <c r="P12" s="35">
        <f>IF(ISNUMBER(P8),SUM(P8:P11),"")</f>
        <v>5</v>
      </c>
      <c r="Q12" s="36">
        <f>IF(ISNUMBER(Q8),SUM(Q8:Q11),"")</f>
        <v>417</v>
      </c>
      <c r="R12" s="37"/>
      <c r="S12" s="241"/>
    </row>
    <row r="13" spans="1:19" ht="12.75" customHeight="1">
      <c r="A13" s="239" t="s">
        <v>23</v>
      </c>
      <c r="B13" s="239"/>
      <c r="C13" s="13">
        <v>1</v>
      </c>
      <c r="D13" s="14">
        <v>139</v>
      </c>
      <c r="E13" s="15">
        <v>44</v>
      </c>
      <c r="F13" s="15">
        <v>8</v>
      </c>
      <c r="G13" s="16">
        <f>IF(ISBLANK(D13),"",D13+E13)</f>
        <v>183</v>
      </c>
      <c r="H13" s="17"/>
      <c r="I13" s="18"/>
      <c r="K13" s="239" t="s">
        <v>24</v>
      </c>
      <c r="L13" s="239"/>
      <c r="M13" s="13">
        <v>2</v>
      </c>
      <c r="N13" s="14">
        <v>140</v>
      </c>
      <c r="O13" s="15">
        <v>54</v>
      </c>
      <c r="P13" s="15">
        <v>2</v>
      </c>
      <c r="Q13" s="16">
        <f>IF(ISBLANK(N13),"",N13+O13)</f>
        <v>194</v>
      </c>
      <c r="R13" s="17"/>
      <c r="S13" s="18"/>
    </row>
    <row r="14" spans="1:19" ht="12.75" customHeight="1">
      <c r="A14" s="239"/>
      <c r="B14" s="239"/>
      <c r="C14" s="19">
        <v>2</v>
      </c>
      <c r="D14" s="20">
        <v>121</v>
      </c>
      <c r="E14" s="21">
        <v>71</v>
      </c>
      <c r="F14" s="21">
        <v>1</v>
      </c>
      <c r="G14" s="22">
        <f>IF(ISBLANK(D14),"",D14+E14)</f>
        <v>192</v>
      </c>
      <c r="H14" s="17"/>
      <c r="I14" s="18"/>
      <c r="K14" s="239"/>
      <c r="L14" s="239"/>
      <c r="M14" s="19">
        <v>1</v>
      </c>
      <c r="N14" s="20">
        <v>139</v>
      </c>
      <c r="O14" s="21">
        <v>62</v>
      </c>
      <c r="P14" s="21">
        <v>3</v>
      </c>
      <c r="Q14" s="22">
        <f>IF(ISBLANK(N14),"",N14+O14)</f>
        <v>201</v>
      </c>
      <c r="R14" s="17"/>
      <c r="S14" s="18"/>
    </row>
    <row r="15" spans="1:19" ht="9.75" customHeight="1">
      <c r="A15" s="240" t="s">
        <v>25</v>
      </c>
      <c r="B15" s="240"/>
      <c r="C15" s="23"/>
      <c r="D15" s="24"/>
      <c r="E15" s="24"/>
      <c r="F15" s="24"/>
      <c r="G15" s="25">
        <f>IF(ISBLANK(D15),"",D15+E15)</f>
      </c>
      <c r="H15" s="26"/>
      <c r="I15" s="27"/>
      <c r="K15" s="240" t="s">
        <v>26</v>
      </c>
      <c r="L15" s="240"/>
      <c r="M15" s="23"/>
      <c r="N15" s="24"/>
      <c r="O15" s="24"/>
      <c r="P15" s="24"/>
      <c r="Q15" s="25">
        <f>IF(ISBLANK(N15),"",N15+O15)</f>
      </c>
      <c r="R15" s="26"/>
      <c r="S15" s="27"/>
    </row>
    <row r="16" spans="1:19" ht="9.75" customHeight="1">
      <c r="A16" s="240"/>
      <c r="B16" s="240"/>
      <c r="C16" s="28"/>
      <c r="D16" s="29"/>
      <c r="E16" s="29"/>
      <c r="F16" s="29"/>
      <c r="G16" s="31">
        <f>IF(ISBLANK(D16),"",D16+E16)</f>
      </c>
      <c r="H16" s="26"/>
      <c r="I16" s="241">
        <f>IF(ISNUMBER(G17),IF(G17&gt;Q17,2,IF(G17=Q17,1,0)),"")</f>
        <v>0</v>
      </c>
      <c r="K16" s="240"/>
      <c r="L16" s="240"/>
      <c r="M16" s="28"/>
      <c r="N16" s="29"/>
      <c r="O16" s="29"/>
      <c r="P16" s="29"/>
      <c r="Q16" s="31">
        <f>IF(ISBLANK(N16),"",N16+O16)</f>
      </c>
      <c r="R16" s="26"/>
      <c r="S16" s="241">
        <f>IF(ISNUMBER(Q17),IF(G17&lt;Q17,2,IF(G17=Q17,1,0)),"")</f>
        <v>2</v>
      </c>
    </row>
    <row r="17" spans="1:19" ht="15.75" customHeight="1">
      <c r="A17" s="242">
        <v>22752</v>
      </c>
      <c r="B17" s="242"/>
      <c r="C17" s="32" t="s">
        <v>17</v>
      </c>
      <c r="D17" s="33">
        <f>IF(ISNUMBER(D13),SUM(D13:D16),"")</f>
        <v>260</v>
      </c>
      <c r="E17" s="34">
        <f>IF(ISNUMBER(E13),SUM(E13:E16),"")</f>
        <v>115</v>
      </c>
      <c r="F17" s="35">
        <f>IF(ISNUMBER(F13),SUM(F13:F16),"")</f>
        <v>9</v>
      </c>
      <c r="G17" s="36">
        <f>IF(ISNUMBER(G13),SUM(G13:G16),"")</f>
        <v>375</v>
      </c>
      <c r="H17" s="37"/>
      <c r="I17" s="241"/>
      <c r="K17" s="242">
        <v>12108</v>
      </c>
      <c r="L17" s="242"/>
      <c r="M17" s="32" t="s">
        <v>17</v>
      </c>
      <c r="N17" s="33">
        <f>IF(ISNUMBER(N13),SUM(N13:N16),"")</f>
        <v>279</v>
      </c>
      <c r="O17" s="34">
        <f>IF(ISNUMBER(O13),SUM(O13:O16),"")</f>
        <v>116</v>
      </c>
      <c r="P17" s="35">
        <f>IF(ISNUMBER(P13),SUM(P13:P16),"")</f>
        <v>5</v>
      </c>
      <c r="Q17" s="36">
        <f>IF(ISNUMBER(Q13),SUM(Q13:Q16),"")</f>
        <v>395</v>
      </c>
      <c r="R17" s="37"/>
      <c r="S17" s="241"/>
    </row>
    <row r="18" spans="1:19" ht="12.75" customHeight="1">
      <c r="A18" s="239" t="s">
        <v>27</v>
      </c>
      <c r="B18" s="239"/>
      <c r="C18" s="13">
        <v>1</v>
      </c>
      <c r="D18" s="14">
        <v>143</v>
      </c>
      <c r="E18" s="15">
        <v>43</v>
      </c>
      <c r="F18" s="15">
        <v>7</v>
      </c>
      <c r="G18" s="16">
        <f>IF(ISBLANK(D18),"",D18+E18)</f>
        <v>186</v>
      </c>
      <c r="H18" s="17"/>
      <c r="I18" s="18"/>
      <c r="K18" s="239" t="s">
        <v>28</v>
      </c>
      <c r="L18" s="239"/>
      <c r="M18" s="13">
        <v>2</v>
      </c>
      <c r="N18" s="14">
        <v>120</v>
      </c>
      <c r="O18" s="15">
        <v>72</v>
      </c>
      <c r="P18" s="15">
        <v>1</v>
      </c>
      <c r="Q18" s="16">
        <f>IF(ISBLANK(N18),"",N18+O18)</f>
        <v>192</v>
      </c>
      <c r="R18" s="17"/>
      <c r="S18" s="18"/>
    </row>
    <row r="19" spans="1:19" ht="12.75" customHeight="1">
      <c r="A19" s="239"/>
      <c r="B19" s="239"/>
      <c r="C19" s="19">
        <v>2</v>
      </c>
      <c r="D19" s="20">
        <v>131</v>
      </c>
      <c r="E19" s="21">
        <v>63</v>
      </c>
      <c r="F19" s="21">
        <v>3</v>
      </c>
      <c r="G19" s="22">
        <f>IF(ISBLANK(D19),"",D19+E19)</f>
        <v>194</v>
      </c>
      <c r="H19" s="17"/>
      <c r="I19" s="18"/>
      <c r="K19" s="239"/>
      <c r="L19" s="239"/>
      <c r="M19" s="19">
        <v>1</v>
      </c>
      <c r="N19" s="20">
        <v>143</v>
      </c>
      <c r="O19" s="21">
        <v>70</v>
      </c>
      <c r="P19" s="21">
        <v>4</v>
      </c>
      <c r="Q19" s="22">
        <f>IF(ISBLANK(N19),"",N19+O19)</f>
        <v>213</v>
      </c>
      <c r="R19" s="17"/>
      <c r="S19" s="18"/>
    </row>
    <row r="20" spans="1:19" ht="9.75" customHeight="1">
      <c r="A20" s="240" t="s">
        <v>29</v>
      </c>
      <c r="B20" s="240"/>
      <c r="C20" s="23"/>
      <c r="D20" s="24"/>
      <c r="E20" s="24"/>
      <c r="F20" s="24"/>
      <c r="G20" s="25">
        <f>IF(ISBLANK(D20),"",D20+E20)</f>
      </c>
      <c r="H20" s="26"/>
      <c r="I20" s="27"/>
      <c r="K20" s="240" t="s">
        <v>30</v>
      </c>
      <c r="L20" s="240"/>
      <c r="M20" s="23"/>
      <c r="N20" s="24"/>
      <c r="O20" s="24"/>
      <c r="P20" s="24"/>
      <c r="Q20" s="25">
        <f>IF(ISBLANK(N20),"",N20+O20)</f>
      </c>
      <c r="R20" s="26"/>
      <c r="S20" s="27"/>
    </row>
    <row r="21" spans="1:19" ht="9.75" customHeight="1">
      <c r="A21" s="240"/>
      <c r="B21" s="240"/>
      <c r="C21" s="28"/>
      <c r="D21" s="29"/>
      <c r="E21" s="29"/>
      <c r="F21" s="29"/>
      <c r="G21" s="31">
        <f>IF(ISBLANK(D21),"",D21+E21)</f>
      </c>
      <c r="H21" s="26"/>
      <c r="I21" s="241">
        <f>IF(ISNUMBER(G22),IF(G22&gt;Q22,2,IF(G22=Q22,1,0)),"")</f>
        <v>0</v>
      </c>
      <c r="K21" s="240"/>
      <c r="L21" s="240"/>
      <c r="M21" s="28"/>
      <c r="N21" s="29"/>
      <c r="O21" s="29"/>
      <c r="P21" s="29"/>
      <c r="Q21" s="31">
        <f>IF(ISBLANK(N21),"",N21+O21)</f>
      </c>
      <c r="R21" s="26"/>
      <c r="S21" s="241">
        <f>IF(ISNUMBER(Q22),IF(G22&lt;Q22,2,IF(G22=Q22,1,0)),"")</f>
        <v>2</v>
      </c>
    </row>
    <row r="22" spans="1:19" ht="15.75" customHeight="1">
      <c r="A22" s="242">
        <v>1286</v>
      </c>
      <c r="B22" s="242"/>
      <c r="C22" s="32" t="s">
        <v>17</v>
      </c>
      <c r="D22" s="33">
        <f>IF(ISNUMBER(D18),SUM(D18:D21),"")</f>
        <v>274</v>
      </c>
      <c r="E22" s="34">
        <f>IF(ISNUMBER(E18),SUM(E18:E21),"")</f>
        <v>106</v>
      </c>
      <c r="F22" s="35">
        <f>IF(ISNUMBER(F18),SUM(F18:F21),"")</f>
        <v>10</v>
      </c>
      <c r="G22" s="36">
        <f>IF(ISNUMBER(G18),SUM(G18:G21),"")</f>
        <v>380</v>
      </c>
      <c r="H22" s="37"/>
      <c r="I22" s="241"/>
      <c r="K22" s="242">
        <v>14196</v>
      </c>
      <c r="L22" s="242"/>
      <c r="M22" s="32" t="s">
        <v>17</v>
      </c>
      <c r="N22" s="33">
        <f>IF(ISNUMBER(N18),SUM(N18:N21),"")</f>
        <v>263</v>
      </c>
      <c r="O22" s="34">
        <f>IF(ISNUMBER(O18),SUM(O18:O21),"")</f>
        <v>142</v>
      </c>
      <c r="P22" s="35">
        <f>IF(ISNUMBER(P18),SUM(P18:P21),"")</f>
        <v>5</v>
      </c>
      <c r="Q22" s="36">
        <f>IF(ISNUMBER(Q18),SUM(Q18:Q21),"")</f>
        <v>405</v>
      </c>
      <c r="R22" s="37"/>
      <c r="S22" s="241"/>
    </row>
    <row r="23" spans="1:19" ht="12.75" customHeight="1">
      <c r="A23" s="239" t="s">
        <v>31</v>
      </c>
      <c r="B23" s="239"/>
      <c r="C23" s="13">
        <v>1</v>
      </c>
      <c r="D23" s="14">
        <v>139</v>
      </c>
      <c r="E23" s="15">
        <v>79</v>
      </c>
      <c r="F23" s="15">
        <v>2</v>
      </c>
      <c r="G23" s="16">
        <f>IF(ISBLANK(D23),"",D23+E23)</f>
        <v>218</v>
      </c>
      <c r="H23" s="17"/>
      <c r="I23" s="18"/>
      <c r="K23" s="239" t="s">
        <v>32</v>
      </c>
      <c r="L23" s="239"/>
      <c r="M23" s="13">
        <v>2</v>
      </c>
      <c r="N23" s="14">
        <v>140</v>
      </c>
      <c r="O23" s="15">
        <v>54</v>
      </c>
      <c r="P23" s="15">
        <v>5</v>
      </c>
      <c r="Q23" s="16">
        <f>IF(ISBLANK(N23),"",N23+O23)</f>
        <v>194</v>
      </c>
      <c r="R23" s="17"/>
      <c r="S23" s="18"/>
    </row>
    <row r="24" spans="1:19" ht="12.75" customHeight="1">
      <c r="A24" s="239"/>
      <c r="B24" s="239"/>
      <c r="C24" s="19">
        <v>2</v>
      </c>
      <c r="D24" s="20">
        <v>159</v>
      </c>
      <c r="E24" s="21">
        <v>57</v>
      </c>
      <c r="F24" s="21">
        <v>0</v>
      </c>
      <c r="G24" s="22">
        <f>IF(ISBLANK(D24),"",D24+E24)</f>
        <v>216</v>
      </c>
      <c r="H24" s="17"/>
      <c r="I24" s="18"/>
      <c r="K24" s="239"/>
      <c r="L24" s="239"/>
      <c r="M24" s="19">
        <v>1</v>
      </c>
      <c r="N24" s="20">
        <v>151</v>
      </c>
      <c r="O24" s="21">
        <v>52</v>
      </c>
      <c r="P24" s="21">
        <v>7</v>
      </c>
      <c r="Q24" s="22">
        <f>IF(ISBLANK(N24),"",N24+O24)</f>
        <v>203</v>
      </c>
      <c r="R24" s="17"/>
      <c r="S24" s="18"/>
    </row>
    <row r="25" spans="1:19" ht="9.75" customHeight="1">
      <c r="A25" s="240" t="s">
        <v>33</v>
      </c>
      <c r="B25" s="240"/>
      <c r="C25" s="23"/>
      <c r="D25" s="24"/>
      <c r="E25" s="24"/>
      <c r="F25" s="24"/>
      <c r="G25" s="25">
        <f>IF(ISBLANK(D25),"",D25+E25)</f>
      </c>
      <c r="H25" s="26"/>
      <c r="I25" s="27"/>
      <c r="K25" s="240" t="s">
        <v>21</v>
      </c>
      <c r="L25" s="240"/>
      <c r="M25" s="23"/>
      <c r="N25" s="24"/>
      <c r="O25" s="24"/>
      <c r="P25" s="24"/>
      <c r="Q25" s="25">
        <f>IF(ISBLANK(N25),"",N25+O25)</f>
      </c>
      <c r="R25" s="26"/>
      <c r="S25" s="27"/>
    </row>
    <row r="26" spans="1:19" ht="9.75" customHeight="1">
      <c r="A26" s="240"/>
      <c r="B26" s="240"/>
      <c r="C26" s="28"/>
      <c r="D26" s="29"/>
      <c r="E26" s="29"/>
      <c r="F26" s="29"/>
      <c r="G26" s="31">
        <f>IF(ISBLANK(D26),"",D26+E26)</f>
      </c>
      <c r="H26" s="26"/>
      <c r="I26" s="241">
        <f>IF(ISNUMBER(G27),IF(G27&gt;Q27,2,IF(G27=Q27,1,0)),"")</f>
        <v>2</v>
      </c>
      <c r="K26" s="240"/>
      <c r="L26" s="240"/>
      <c r="M26" s="28"/>
      <c r="N26" s="29"/>
      <c r="O26" s="29"/>
      <c r="P26" s="29"/>
      <c r="Q26" s="31">
        <f>IF(ISBLANK(N26),"",N26+O26)</f>
      </c>
      <c r="R26" s="26"/>
      <c r="S26" s="241">
        <f>IF(ISNUMBER(Q27),IF(G27&lt;Q27,2,IF(G27=Q27,1,0)),"")</f>
        <v>0</v>
      </c>
    </row>
    <row r="27" spans="1:19" ht="15.75" customHeight="1">
      <c r="A27" s="242">
        <v>1254</v>
      </c>
      <c r="B27" s="242"/>
      <c r="C27" s="32" t="s">
        <v>17</v>
      </c>
      <c r="D27" s="33">
        <f>IF(ISNUMBER(D23),SUM(D23:D26),"")</f>
        <v>298</v>
      </c>
      <c r="E27" s="34">
        <f>IF(ISNUMBER(E23),SUM(E23:E26),"")</f>
        <v>136</v>
      </c>
      <c r="F27" s="35">
        <f>IF(ISNUMBER(F23),SUM(F23:F26),"")</f>
        <v>2</v>
      </c>
      <c r="G27" s="36">
        <f>IF(ISNUMBER(G23),SUM(G23:G26),"")</f>
        <v>434</v>
      </c>
      <c r="H27" s="37"/>
      <c r="I27" s="241"/>
      <c r="K27" s="242">
        <v>23701</v>
      </c>
      <c r="L27" s="242"/>
      <c r="M27" s="32" t="s">
        <v>17</v>
      </c>
      <c r="N27" s="33">
        <f>IF(ISNUMBER(N23),SUM(N23:N26),"")</f>
        <v>291</v>
      </c>
      <c r="O27" s="34">
        <f>IF(ISNUMBER(O23),SUM(O23:O26),"")</f>
        <v>106</v>
      </c>
      <c r="P27" s="35">
        <f>IF(ISNUMBER(P23),SUM(P23:P26),"")</f>
        <v>12</v>
      </c>
      <c r="Q27" s="36">
        <f>IF(ISNUMBER(Q23),SUM(Q23:Q26),"")</f>
        <v>397</v>
      </c>
      <c r="R27" s="37"/>
      <c r="S27" s="241"/>
    </row>
    <row r="28" spans="1:19" ht="12.75" customHeight="1">
      <c r="A28" s="239" t="s">
        <v>34</v>
      </c>
      <c r="B28" s="239"/>
      <c r="C28" s="13">
        <v>1</v>
      </c>
      <c r="D28" s="14">
        <v>122</v>
      </c>
      <c r="E28" s="15">
        <v>53</v>
      </c>
      <c r="F28" s="15">
        <v>4</v>
      </c>
      <c r="G28" s="16">
        <f>IF(ISBLANK(D28),"",D28+E28)</f>
        <v>175</v>
      </c>
      <c r="H28" s="17"/>
      <c r="I28" s="18"/>
      <c r="K28" s="239" t="s">
        <v>35</v>
      </c>
      <c r="L28" s="239"/>
      <c r="M28" s="13">
        <v>2</v>
      </c>
      <c r="N28" s="14">
        <v>134</v>
      </c>
      <c r="O28" s="15">
        <v>69</v>
      </c>
      <c r="P28" s="15">
        <v>4</v>
      </c>
      <c r="Q28" s="16">
        <f>IF(ISBLANK(N28),"",N28+O28)</f>
        <v>203</v>
      </c>
      <c r="R28" s="17"/>
      <c r="S28" s="18"/>
    </row>
    <row r="29" spans="1:19" ht="12.75" customHeight="1">
      <c r="A29" s="239"/>
      <c r="B29" s="239"/>
      <c r="C29" s="19">
        <v>2</v>
      </c>
      <c r="D29" s="20">
        <v>136</v>
      </c>
      <c r="E29" s="21">
        <v>53</v>
      </c>
      <c r="F29" s="21">
        <v>6</v>
      </c>
      <c r="G29" s="22">
        <f>IF(ISBLANK(D29),"",D29+E29)</f>
        <v>189</v>
      </c>
      <c r="H29" s="17"/>
      <c r="I29" s="18"/>
      <c r="K29" s="239"/>
      <c r="L29" s="239"/>
      <c r="M29" s="19">
        <v>1</v>
      </c>
      <c r="N29" s="20">
        <v>145</v>
      </c>
      <c r="O29" s="21">
        <v>62</v>
      </c>
      <c r="P29" s="21">
        <v>1</v>
      </c>
      <c r="Q29" s="22">
        <f>IF(ISBLANK(N29),"",N29+O29)</f>
        <v>207</v>
      </c>
      <c r="R29" s="17"/>
      <c r="S29" s="18"/>
    </row>
    <row r="30" spans="1:19" ht="9.75" customHeight="1">
      <c r="A30" s="240" t="s">
        <v>36</v>
      </c>
      <c r="B30" s="240"/>
      <c r="C30" s="23"/>
      <c r="D30" s="24"/>
      <c r="E30" s="24"/>
      <c r="F30" s="24"/>
      <c r="G30" s="25">
        <f>IF(ISBLANK(D30),"",D30+E30)</f>
      </c>
      <c r="H30" s="26"/>
      <c r="I30" s="27"/>
      <c r="K30" s="240" t="s">
        <v>37</v>
      </c>
      <c r="L30" s="240"/>
      <c r="M30" s="23"/>
      <c r="N30" s="24"/>
      <c r="O30" s="24"/>
      <c r="P30" s="24"/>
      <c r="Q30" s="25">
        <f>IF(ISBLANK(N30),"",N30+O30)</f>
      </c>
      <c r="R30" s="26"/>
      <c r="S30" s="27"/>
    </row>
    <row r="31" spans="1:19" ht="9.75" customHeight="1">
      <c r="A31" s="240"/>
      <c r="B31" s="240"/>
      <c r="C31" s="28"/>
      <c r="D31" s="29"/>
      <c r="E31" s="29"/>
      <c r="F31" s="29"/>
      <c r="G31" s="31">
        <f>IF(ISBLANK(D31),"",D31+E31)</f>
      </c>
      <c r="H31" s="26"/>
      <c r="I31" s="241">
        <f>IF(ISNUMBER(G32),IF(G32&gt;Q32,2,IF(G32=Q32,1,0)),"")</f>
        <v>0</v>
      </c>
      <c r="K31" s="240"/>
      <c r="L31" s="240"/>
      <c r="M31" s="28"/>
      <c r="N31" s="29"/>
      <c r="O31" s="29"/>
      <c r="P31" s="29"/>
      <c r="Q31" s="31">
        <f>IF(ISBLANK(N31),"",N31+O31)</f>
      </c>
      <c r="R31" s="26"/>
      <c r="S31" s="241">
        <f>IF(ISNUMBER(Q32),IF(G32&lt;Q32,2,IF(G32=Q32,1,0)),"")</f>
        <v>2</v>
      </c>
    </row>
    <row r="32" spans="1:19" ht="15.75" customHeight="1">
      <c r="A32" s="242">
        <v>22753</v>
      </c>
      <c r="B32" s="242"/>
      <c r="C32" s="32" t="s">
        <v>17</v>
      </c>
      <c r="D32" s="33">
        <f>IF(ISNUMBER(D28),SUM(D28:D31),"")</f>
        <v>258</v>
      </c>
      <c r="E32" s="34">
        <f>IF(ISNUMBER(E28),SUM(E28:E31),"")</f>
        <v>106</v>
      </c>
      <c r="F32" s="35">
        <f>IF(ISNUMBER(F28),SUM(F28:F31),"")</f>
        <v>10</v>
      </c>
      <c r="G32" s="36">
        <f>IF(ISNUMBER(G28),SUM(G28:G31),"")</f>
        <v>364</v>
      </c>
      <c r="H32" s="37"/>
      <c r="I32" s="241"/>
      <c r="K32" s="242">
        <v>14189</v>
      </c>
      <c r="L32" s="242"/>
      <c r="M32" s="32" t="s">
        <v>17</v>
      </c>
      <c r="N32" s="33">
        <f>IF(ISNUMBER(N28),SUM(N28:N31),"")</f>
        <v>279</v>
      </c>
      <c r="O32" s="34">
        <f>IF(ISNUMBER(O28),SUM(O28:O31),"")</f>
        <v>131</v>
      </c>
      <c r="P32" s="35">
        <f>IF(ISNUMBER(P28),SUM(P28:P31),"")</f>
        <v>5</v>
      </c>
      <c r="Q32" s="36">
        <f>IF(ISNUMBER(Q28),SUM(Q28:Q31),"")</f>
        <v>410</v>
      </c>
      <c r="R32" s="37"/>
      <c r="S32" s="241"/>
    </row>
    <row r="33" spans="1:19" ht="12.75" customHeight="1">
      <c r="A33" s="239" t="s">
        <v>38</v>
      </c>
      <c r="B33" s="239"/>
      <c r="C33" s="13">
        <v>1</v>
      </c>
      <c r="D33" s="14">
        <v>158</v>
      </c>
      <c r="E33" s="15">
        <v>106</v>
      </c>
      <c r="F33" s="15">
        <v>0</v>
      </c>
      <c r="G33" s="16">
        <f>IF(ISBLANK(D33),"",D33+E33)</f>
        <v>264</v>
      </c>
      <c r="H33" s="17"/>
      <c r="I33" s="18"/>
      <c r="K33" s="239" t="s">
        <v>39</v>
      </c>
      <c r="L33" s="239"/>
      <c r="M33" s="13">
        <v>2</v>
      </c>
      <c r="N33" s="14">
        <v>138</v>
      </c>
      <c r="O33" s="15">
        <v>45</v>
      </c>
      <c r="P33" s="15">
        <v>6</v>
      </c>
      <c r="Q33" s="16">
        <f>IF(ISBLANK(N33),"",N33+O33)</f>
        <v>183</v>
      </c>
      <c r="R33" s="17"/>
      <c r="S33" s="18"/>
    </row>
    <row r="34" spans="1:19" ht="12.75" customHeight="1">
      <c r="A34" s="239"/>
      <c r="B34" s="239"/>
      <c r="C34" s="19">
        <v>2</v>
      </c>
      <c r="D34" s="20">
        <v>158</v>
      </c>
      <c r="E34" s="21">
        <v>72</v>
      </c>
      <c r="F34" s="21">
        <v>3</v>
      </c>
      <c r="G34" s="22">
        <f>IF(ISBLANK(D34),"",D34+E34)</f>
        <v>230</v>
      </c>
      <c r="H34" s="17"/>
      <c r="I34" s="18"/>
      <c r="K34" s="239"/>
      <c r="L34" s="239"/>
      <c r="M34" s="19">
        <v>1</v>
      </c>
      <c r="N34" s="20">
        <v>132</v>
      </c>
      <c r="O34" s="21">
        <v>54</v>
      </c>
      <c r="P34" s="21">
        <v>4</v>
      </c>
      <c r="Q34" s="22">
        <f>IF(ISBLANK(N34),"",N34+O34)</f>
        <v>186</v>
      </c>
      <c r="R34" s="17"/>
      <c r="S34" s="18"/>
    </row>
    <row r="35" spans="1:19" ht="9.75" customHeight="1">
      <c r="A35" s="240" t="s">
        <v>40</v>
      </c>
      <c r="B35" s="240"/>
      <c r="C35" s="23"/>
      <c r="D35" s="24"/>
      <c r="E35" s="24"/>
      <c r="F35" s="24"/>
      <c r="G35" s="25">
        <f>IF(ISBLANK(D35),"",D35+E35)</f>
      </c>
      <c r="H35" s="26"/>
      <c r="I35" s="27"/>
      <c r="K35" s="240" t="s">
        <v>41</v>
      </c>
      <c r="L35" s="240"/>
      <c r="M35" s="23"/>
      <c r="N35" s="24"/>
      <c r="O35" s="24"/>
      <c r="P35" s="24"/>
      <c r="Q35" s="25">
        <f>IF(ISBLANK(N35),"",N35+O35)</f>
      </c>
      <c r="R35" s="26"/>
      <c r="S35" s="27"/>
    </row>
    <row r="36" spans="1:19" ht="9.75" customHeight="1">
      <c r="A36" s="240"/>
      <c r="B36" s="240"/>
      <c r="C36" s="28"/>
      <c r="D36" s="29"/>
      <c r="E36" s="29"/>
      <c r="F36" s="29"/>
      <c r="G36" s="31">
        <f>IF(ISBLANK(D36),"",D36+E36)</f>
      </c>
      <c r="H36" s="26"/>
      <c r="I36" s="241">
        <f>IF(ISNUMBER(G37),IF(G37&gt;Q37,2,IF(G37=Q37,1,0)),"")</f>
        <v>2</v>
      </c>
      <c r="K36" s="240"/>
      <c r="L36" s="240"/>
      <c r="M36" s="28"/>
      <c r="N36" s="29"/>
      <c r="O36" s="29"/>
      <c r="P36" s="29"/>
      <c r="Q36" s="31">
        <f>IF(ISBLANK(N36),"",N36+O36)</f>
      </c>
      <c r="R36" s="26"/>
      <c r="S36" s="241">
        <f>IF(ISNUMBER(Q37),IF(G37&lt;Q37,2,IF(G37=Q37,1,0)),"")</f>
        <v>0</v>
      </c>
    </row>
    <row r="37" spans="1:19" ht="15.75" customHeight="1">
      <c r="A37" s="242">
        <v>18892</v>
      </c>
      <c r="B37" s="242"/>
      <c r="C37" s="32" t="s">
        <v>17</v>
      </c>
      <c r="D37" s="33">
        <f>IF(ISNUMBER(D33),SUM(D33:D36),"")</f>
        <v>316</v>
      </c>
      <c r="E37" s="34">
        <f>IF(ISNUMBER(E33),SUM(E33:E36),"")</f>
        <v>178</v>
      </c>
      <c r="F37" s="35">
        <f>IF(ISNUMBER(F33),SUM(F33:F36),"")</f>
        <v>3</v>
      </c>
      <c r="G37" s="36">
        <f>IF(ISNUMBER(G33),SUM(G33:G36),"")</f>
        <v>494</v>
      </c>
      <c r="H37" s="37"/>
      <c r="I37" s="241"/>
      <c r="K37" s="242">
        <v>12109</v>
      </c>
      <c r="L37" s="242"/>
      <c r="M37" s="32" t="s">
        <v>17</v>
      </c>
      <c r="N37" s="33">
        <f>IF(ISNUMBER(N33),SUM(N33:N36),"")</f>
        <v>270</v>
      </c>
      <c r="O37" s="34">
        <f>IF(ISNUMBER(O33),SUM(O33:O36),"")</f>
        <v>99</v>
      </c>
      <c r="P37" s="35">
        <f>IF(ISNUMBER(P33),SUM(P33:P36),"")</f>
        <v>10</v>
      </c>
      <c r="Q37" s="36">
        <f>IF(ISNUMBER(Q33),SUM(Q33:Q36),"")</f>
        <v>369</v>
      </c>
      <c r="R37" s="37"/>
      <c r="S37" s="241"/>
    </row>
    <row r="38" ht="4.5" customHeight="1"/>
    <row r="39" spans="1:19" ht="19.5" customHeight="1">
      <c r="A39" s="38"/>
      <c r="B39" s="39"/>
      <c r="C39" s="40" t="s">
        <v>42</v>
      </c>
      <c r="D39" s="41">
        <f>IF(ISNUMBER(D12),SUM(D12,D17,D22,D27,D32,D37),"")</f>
        <v>1696</v>
      </c>
      <c r="E39" s="42">
        <f>IF(ISNUMBER(E12),SUM(E12,E17,E22,E27,E32,E37),"")</f>
        <v>784</v>
      </c>
      <c r="F39" s="43">
        <f>IF(ISNUMBER(F12),SUM(F12,F17,F22,F27,F32,F37),"")</f>
        <v>35</v>
      </c>
      <c r="G39" s="44">
        <f>IF(ISNUMBER(G12),SUM(G12,G17,G22,G27,G32,G37),"")</f>
        <v>2480</v>
      </c>
      <c r="H39" s="45"/>
      <c r="I39" s="46">
        <f>IF(ISNUMBER(G39),IF(G39&gt;Q39,4,IF(G39=Q39,2,0)),"")</f>
        <v>4</v>
      </c>
      <c r="K39" s="38"/>
      <c r="L39" s="39"/>
      <c r="M39" s="40" t="s">
        <v>42</v>
      </c>
      <c r="N39" s="41">
        <f>IF(ISNUMBER(N12),SUM(N12,N17,N22,N27,N32,N37),"")</f>
        <v>1664</v>
      </c>
      <c r="O39" s="42">
        <f>IF(ISNUMBER(O12),SUM(O12,O17,O22,O27,O32,O37),"")</f>
        <v>729</v>
      </c>
      <c r="P39" s="43">
        <f>IF(ISNUMBER(P12),SUM(P12,P17,P22,P27,P32,P37),"")</f>
        <v>42</v>
      </c>
      <c r="Q39" s="44">
        <f>IF(ISNUMBER(Q12),SUM(Q12,Q17,Q22,Q27,Q32,Q37),"")</f>
        <v>2393</v>
      </c>
      <c r="R39" s="45"/>
      <c r="S39" s="46">
        <f>IF(ISNUMBER(Q39),IF(G39&lt;Q39,4,IF(G39=Q39,2,0)),"")</f>
        <v>0</v>
      </c>
    </row>
    <row r="40" ht="4.5" customHeight="1"/>
    <row r="41" spans="1:19" ht="19.5" customHeight="1">
      <c r="A41" s="47"/>
      <c r="B41" s="48" t="s">
        <v>43</v>
      </c>
      <c r="C41" s="236" t="s">
        <v>19</v>
      </c>
      <c r="D41" s="236"/>
      <c r="E41" s="236"/>
      <c r="G41" s="237" t="s">
        <v>44</v>
      </c>
      <c r="H41" s="237"/>
      <c r="I41" s="49">
        <f>IF(ISNUMBER(I11),SUM(I11,I16,I21,I26,I31,I36,I39),"")</f>
        <v>10</v>
      </c>
      <c r="K41" s="47"/>
      <c r="L41" s="48" t="s">
        <v>43</v>
      </c>
      <c r="M41" s="236" t="s">
        <v>24</v>
      </c>
      <c r="N41" s="236"/>
      <c r="O41" s="236"/>
      <c r="Q41" s="237" t="s">
        <v>44</v>
      </c>
      <c r="R41" s="237"/>
      <c r="S41" s="49">
        <f>IF(ISNUMBER(S11),SUM(S11,S16,S21,S26,S31,S36,S39),"")</f>
        <v>6</v>
      </c>
    </row>
    <row r="42" spans="1:19" ht="19.5" customHeight="1">
      <c r="A42" s="47"/>
      <c r="B42" s="48" t="s">
        <v>45</v>
      </c>
      <c r="C42" s="238"/>
      <c r="D42" s="238"/>
      <c r="E42" s="238"/>
      <c r="F42" s="50"/>
      <c r="G42" s="50"/>
      <c r="H42" s="50"/>
      <c r="I42" s="50"/>
      <c r="J42" s="50"/>
      <c r="K42" s="47"/>
      <c r="L42" s="48" t="s">
        <v>45</v>
      </c>
      <c r="M42" s="238"/>
      <c r="N42" s="238"/>
      <c r="O42" s="238"/>
      <c r="P42" s="3"/>
      <c r="Q42" s="51"/>
      <c r="R42" s="51"/>
      <c r="S42" s="51"/>
    </row>
    <row r="43" spans="1:19" ht="20.25" customHeight="1">
      <c r="A43" s="48" t="s">
        <v>46</v>
      </c>
      <c r="B43" s="48" t="s">
        <v>47</v>
      </c>
      <c r="C43" s="229"/>
      <c r="D43" s="229"/>
      <c r="E43" s="229"/>
      <c r="F43" s="229"/>
      <c r="G43" s="229"/>
      <c r="H43" s="229"/>
      <c r="I43" s="48"/>
      <c r="J43" s="48"/>
      <c r="K43" s="48" t="s">
        <v>48</v>
      </c>
      <c r="L43" s="229"/>
      <c r="M43" s="229"/>
      <c r="N43" s="52"/>
      <c r="O43" s="48" t="s">
        <v>45</v>
      </c>
      <c r="P43" s="230"/>
      <c r="Q43" s="230"/>
      <c r="R43" s="230"/>
      <c r="S43" s="230"/>
    </row>
    <row r="44" spans="1:19" ht="9.75" customHeight="1">
      <c r="A44" s="48"/>
      <c r="B44" s="48"/>
      <c r="C44" s="53"/>
      <c r="D44" s="53"/>
      <c r="E44" s="53"/>
      <c r="F44" s="53"/>
      <c r="G44" s="53"/>
      <c r="H44" s="53"/>
      <c r="I44" s="48"/>
      <c r="J44" s="48"/>
      <c r="K44" s="48"/>
      <c r="L44" s="53"/>
      <c r="M44" s="53"/>
      <c r="N44" s="52"/>
      <c r="O44" s="48"/>
      <c r="P44" s="53"/>
      <c r="Q44" s="53"/>
      <c r="R44" s="53"/>
      <c r="S44" s="53"/>
    </row>
    <row r="45" ht="30" customHeight="1">
      <c r="A45" s="54" t="s">
        <v>49</v>
      </c>
    </row>
    <row r="46" spans="2:11" ht="19.5" customHeight="1">
      <c r="B46" s="55" t="s">
        <v>50</v>
      </c>
      <c r="C46" s="231" t="s">
        <v>51</v>
      </c>
      <c r="D46" s="231"/>
      <c r="I46" s="55" t="s">
        <v>52</v>
      </c>
      <c r="J46" s="232">
        <v>18</v>
      </c>
      <c r="K46" s="232"/>
    </row>
    <row r="47" spans="2:19" ht="19.5" customHeight="1">
      <c r="B47" s="55" t="s">
        <v>53</v>
      </c>
      <c r="C47" s="233" t="s">
        <v>54</v>
      </c>
      <c r="D47" s="233"/>
      <c r="I47" s="55" t="s">
        <v>55</v>
      </c>
      <c r="J47" s="234">
        <v>2</v>
      </c>
      <c r="K47" s="234"/>
      <c r="P47" s="55" t="s">
        <v>56</v>
      </c>
      <c r="Q47" s="235">
        <v>43332</v>
      </c>
      <c r="R47" s="235"/>
      <c r="S47" s="235"/>
    </row>
    <row r="48" ht="9.75" customHeight="1"/>
    <row r="49" spans="1:19" ht="15" customHeight="1">
      <c r="A49" s="221" t="s">
        <v>57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</row>
    <row r="50" spans="1:19" ht="90" customHeight="1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</row>
    <row r="51" ht="4.5" customHeight="1"/>
    <row r="52" spans="1:19" ht="15" customHeight="1">
      <c r="A52" s="228" t="s">
        <v>58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</row>
    <row r="53" spans="1:19" ht="6.75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1:19" ht="18" customHeight="1">
      <c r="A54" s="59" t="s">
        <v>5</v>
      </c>
      <c r="B54" s="57"/>
      <c r="C54" s="57"/>
      <c r="D54" s="57"/>
      <c r="E54" s="57"/>
      <c r="F54" s="57"/>
      <c r="G54" s="57"/>
      <c r="H54" s="57"/>
      <c r="I54" s="57"/>
      <c r="J54" s="57"/>
      <c r="K54" s="60" t="s">
        <v>7</v>
      </c>
      <c r="L54" s="57"/>
      <c r="M54" s="57"/>
      <c r="N54" s="57"/>
      <c r="O54" s="57"/>
      <c r="P54" s="57"/>
      <c r="Q54" s="57"/>
      <c r="R54" s="57"/>
      <c r="S54" s="58"/>
    </row>
    <row r="55" spans="1:19" ht="18" customHeight="1">
      <c r="A55" s="61"/>
      <c r="B55" s="62" t="s">
        <v>59</v>
      </c>
      <c r="C55" s="63"/>
      <c r="D55" s="64"/>
      <c r="E55" s="62" t="s">
        <v>60</v>
      </c>
      <c r="F55" s="63"/>
      <c r="G55" s="63"/>
      <c r="H55" s="63"/>
      <c r="I55" s="64"/>
      <c r="J55" s="57"/>
      <c r="K55" s="65"/>
      <c r="L55" s="62" t="s">
        <v>59</v>
      </c>
      <c r="M55" s="63"/>
      <c r="N55" s="64"/>
      <c r="O55" s="62" t="s">
        <v>60</v>
      </c>
      <c r="P55" s="63"/>
      <c r="Q55" s="63"/>
      <c r="R55" s="63"/>
      <c r="S55" s="66"/>
    </row>
    <row r="56" spans="1:19" ht="18" customHeight="1">
      <c r="A56" s="67" t="s">
        <v>61</v>
      </c>
      <c r="B56" s="68" t="s">
        <v>62</v>
      </c>
      <c r="C56" s="69"/>
      <c r="D56" s="70" t="s">
        <v>63</v>
      </c>
      <c r="E56" s="68" t="s">
        <v>62</v>
      </c>
      <c r="F56" s="71"/>
      <c r="G56" s="71"/>
      <c r="H56" s="72"/>
      <c r="I56" s="70" t="s">
        <v>63</v>
      </c>
      <c r="J56" s="57"/>
      <c r="K56" s="73" t="s">
        <v>61</v>
      </c>
      <c r="L56" s="68" t="s">
        <v>62</v>
      </c>
      <c r="M56" s="69"/>
      <c r="N56" s="70" t="s">
        <v>63</v>
      </c>
      <c r="O56" s="68" t="s">
        <v>62</v>
      </c>
      <c r="P56" s="71"/>
      <c r="Q56" s="71"/>
      <c r="R56" s="72"/>
      <c r="S56" s="74" t="s">
        <v>63</v>
      </c>
    </row>
    <row r="57" spans="1:19" ht="18" customHeight="1">
      <c r="A57" s="75"/>
      <c r="B57" s="225"/>
      <c r="C57" s="225"/>
      <c r="D57" s="76"/>
      <c r="E57" s="225"/>
      <c r="F57" s="225"/>
      <c r="G57" s="225"/>
      <c r="H57" s="225"/>
      <c r="I57" s="76"/>
      <c r="J57" s="57"/>
      <c r="K57" s="77"/>
      <c r="L57" s="225"/>
      <c r="M57" s="225"/>
      <c r="N57" s="76"/>
      <c r="O57" s="225"/>
      <c r="P57" s="225"/>
      <c r="Q57" s="225"/>
      <c r="R57" s="225"/>
      <c r="S57" s="78"/>
    </row>
    <row r="58" spans="1:19" ht="18" customHeight="1">
      <c r="A58" s="75"/>
      <c r="B58" s="225"/>
      <c r="C58" s="225"/>
      <c r="D58" s="76"/>
      <c r="E58" s="225"/>
      <c r="F58" s="225"/>
      <c r="G58" s="225"/>
      <c r="H58" s="225"/>
      <c r="I58" s="76"/>
      <c r="J58" s="57"/>
      <c r="K58" s="77"/>
      <c r="L58" s="225"/>
      <c r="M58" s="225"/>
      <c r="N58" s="76"/>
      <c r="O58" s="225"/>
      <c r="P58" s="225"/>
      <c r="Q58" s="225"/>
      <c r="R58" s="225"/>
      <c r="S58" s="78"/>
    </row>
    <row r="59" spans="1:19" ht="11.25" customHeigh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</row>
    <row r="60" spans="1:19" ht="3.75" customHeight="1">
      <c r="A60" s="60"/>
      <c r="B60" s="57"/>
      <c r="C60" s="57"/>
      <c r="D60" s="57"/>
      <c r="E60" s="57"/>
      <c r="F60" s="57"/>
      <c r="G60" s="57"/>
      <c r="H60" s="57"/>
      <c r="I60" s="57"/>
      <c r="J60" s="57"/>
      <c r="K60" s="60"/>
      <c r="L60" s="57"/>
      <c r="M60" s="57"/>
      <c r="N60" s="57"/>
      <c r="O60" s="57"/>
      <c r="P60" s="57"/>
      <c r="Q60" s="57"/>
      <c r="R60" s="57"/>
      <c r="S60" s="57"/>
    </row>
    <row r="61" spans="1:19" ht="19.5" customHeight="1">
      <c r="A61" s="226" t="s">
        <v>64</v>
      </c>
      <c r="B61" s="226"/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</row>
    <row r="62" spans="1:19" ht="90" customHeight="1">
      <c r="A62" s="227"/>
      <c r="B62" s="227"/>
      <c r="C62" s="227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</row>
    <row r="63" ht="4.5" customHeight="1"/>
    <row r="64" spans="1:19" ht="15" customHeight="1">
      <c r="A64" s="221" t="s">
        <v>65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</row>
    <row r="65" spans="1:19" ht="90" customHeight="1">
      <c r="A65" s="222"/>
      <c r="B65" s="222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</row>
    <row r="66" spans="1:8" ht="30" customHeight="1">
      <c r="A66" s="223" t="s">
        <v>66</v>
      </c>
      <c r="B66" s="223"/>
      <c r="C66" s="224"/>
      <c r="D66" s="224"/>
      <c r="E66" s="224"/>
      <c r="F66" s="224"/>
      <c r="G66" s="224"/>
      <c r="H66" s="224"/>
    </row>
    <row r="67" spans="11:16" ht="12.75" customHeight="1">
      <c r="K67" s="82" t="s">
        <v>67</v>
      </c>
      <c r="L67" s="83" t="s">
        <v>8</v>
      </c>
      <c r="M67" s="84"/>
      <c r="N67" s="84"/>
      <c r="O67" s="83" t="s">
        <v>68</v>
      </c>
      <c r="P67" s="85"/>
    </row>
    <row r="68" spans="11:16" ht="12.75" customHeight="1">
      <c r="K68" s="82" t="s">
        <v>69</v>
      </c>
      <c r="L68" s="83" t="s">
        <v>70</v>
      </c>
      <c r="M68" s="84"/>
      <c r="N68" s="84"/>
      <c r="O68" s="83" t="s">
        <v>71</v>
      </c>
      <c r="P68" s="85"/>
    </row>
    <row r="69" spans="11:16" ht="12.75" customHeight="1">
      <c r="K69" s="82" t="s">
        <v>51</v>
      </c>
      <c r="L69" s="83" t="s">
        <v>72</v>
      </c>
      <c r="M69" s="84"/>
      <c r="N69" s="84"/>
      <c r="O69" s="83" t="s">
        <v>73</v>
      </c>
      <c r="P69" s="85"/>
    </row>
    <row r="70" spans="11:16" ht="12.75" customHeight="1">
      <c r="K70" s="82" t="s">
        <v>74</v>
      </c>
      <c r="L70" s="83" t="s">
        <v>6</v>
      </c>
      <c r="M70" s="84"/>
      <c r="N70" s="84"/>
      <c r="O70" s="83" t="s">
        <v>75</v>
      </c>
      <c r="P70" s="85"/>
    </row>
    <row r="71" spans="11:16" ht="12.75" customHeight="1">
      <c r="K71" s="82" t="s">
        <v>76</v>
      </c>
      <c r="L71" s="83" t="s">
        <v>77</v>
      </c>
      <c r="M71" s="84"/>
      <c r="N71" s="84"/>
      <c r="O71" s="83" t="s">
        <v>78</v>
      </c>
      <c r="P71" s="85"/>
    </row>
    <row r="72" spans="11:16" ht="12.75" customHeight="1">
      <c r="K72" s="82" t="s">
        <v>79</v>
      </c>
      <c r="L72" s="83" t="s">
        <v>80</v>
      </c>
      <c r="M72" s="84"/>
      <c r="N72" s="84"/>
      <c r="O72" s="83" t="s">
        <v>81</v>
      </c>
      <c r="P72" s="85"/>
    </row>
    <row r="73" spans="11:16" ht="12.75" customHeight="1">
      <c r="K73" s="82" t="s">
        <v>82</v>
      </c>
      <c r="L73" s="83" t="s">
        <v>83</v>
      </c>
      <c r="M73" s="84"/>
      <c r="N73" s="84"/>
      <c r="O73" s="83" t="s">
        <v>84</v>
      </c>
      <c r="P73" s="85"/>
    </row>
    <row r="74" spans="11:16" ht="12.75" customHeight="1">
      <c r="K74" s="82" t="s">
        <v>85</v>
      </c>
      <c r="L74" s="83" t="s">
        <v>86</v>
      </c>
      <c r="M74" s="84"/>
      <c r="N74" s="84"/>
      <c r="O74" s="83" t="s">
        <v>87</v>
      </c>
      <c r="P74" s="85"/>
    </row>
    <row r="75" spans="11:16" ht="12.75" customHeight="1">
      <c r="K75" s="82" t="s">
        <v>88</v>
      </c>
      <c r="L75" s="83" t="s">
        <v>89</v>
      </c>
      <c r="M75" s="84"/>
      <c r="N75" s="84"/>
      <c r="O75" s="83" t="s">
        <v>90</v>
      </c>
      <c r="P75" s="85"/>
    </row>
    <row r="76" spans="11:16" ht="12.75" customHeight="1">
      <c r="K76" s="82" t="s">
        <v>91</v>
      </c>
      <c r="L76" s="83" t="s">
        <v>92</v>
      </c>
      <c r="M76" s="84"/>
      <c r="N76" s="84"/>
      <c r="O76" s="83" t="s">
        <v>93</v>
      </c>
      <c r="P76" s="85"/>
    </row>
    <row r="77" spans="11:16" ht="12.75" customHeight="1">
      <c r="K77" s="82" t="s">
        <v>94</v>
      </c>
      <c r="L77" s="83" t="s">
        <v>95</v>
      </c>
      <c r="M77" s="84"/>
      <c r="N77" s="84"/>
      <c r="O77" s="83" t="s">
        <v>96</v>
      </c>
      <c r="P77" s="85"/>
    </row>
    <row r="78" spans="11:16" ht="12.75" customHeight="1">
      <c r="K78" s="82" t="s">
        <v>97</v>
      </c>
      <c r="L78" s="83" t="s">
        <v>98</v>
      </c>
      <c r="M78" s="84"/>
      <c r="N78" s="84"/>
      <c r="O78" s="83" t="s">
        <v>99</v>
      </c>
      <c r="P78" s="85"/>
    </row>
    <row r="79" spans="11:16" ht="12.75" customHeight="1">
      <c r="K79" s="82" t="s">
        <v>100</v>
      </c>
      <c r="L79" s="83" t="s">
        <v>101</v>
      </c>
      <c r="M79" s="84"/>
      <c r="N79" s="84"/>
      <c r="O79" s="83" t="s">
        <v>102</v>
      </c>
      <c r="P79" s="85"/>
    </row>
    <row r="80" spans="11:16" ht="12.75" customHeight="1">
      <c r="K80" s="82" t="s">
        <v>103</v>
      </c>
      <c r="L80" s="83" t="s">
        <v>104</v>
      </c>
      <c r="M80" s="84"/>
      <c r="N80" s="84"/>
      <c r="O80" s="83" t="s">
        <v>105</v>
      </c>
      <c r="P80" s="85"/>
    </row>
    <row r="81" spans="11:16" ht="12.75" customHeight="1">
      <c r="K81" s="82" t="s">
        <v>106</v>
      </c>
      <c r="L81" s="83"/>
      <c r="M81" s="84"/>
      <c r="N81" s="84"/>
      <c r="O81" s="83" t="s">
        <v>107</v>
      </c>
      <c r="P81" s="85"/>
    </row>
    <row r="82" spans="11:16" ht="12.75" customHeight="1">
      <c r="K82" s="82" t="s">
        <v>54</v>
      </c>
      <c r="L82" s="83"/>
      <c r="M82" s="84"/>
      <c r="N82" s="84"/>
      <c r="O82" s="83" t="s">
        <v>108</v>
      </c>
      <c r="P82" s="85"/>
    </row>
    <row r="83" spans="11:16" ht="12.75" customHeight="1">
      <c r="K83" s="82" t="s">
        <v>109</v>
      </c>
      <c r="L83" s="86"/>
      <c r="M83" s="86"/>
      <c r="N83" s="86"/>
      <c r="O83" s="83" t="s">
        <v>110</v>
      </c>
      <c r="P83" s="85"/>
    </row>
    <row r="84" spans="11:16" ht="12.75" customHeight="1">
      <c r="K84" s="82" t="s">
        <v>111</v>
      </c>
      <c r="L84" s="86"/>
      <c r="M84" s="86"/>
      <c r="N84" s="86"/>
      <c r="O84" s="83" t="s">
        <v>112</v>
      </c>
      <c r="P84" s="85"/>
    </row>
    <row r="85" spans="11:16" ht="12.75" customHeight="1">
      <c r="K85" s="82" t="s">
        <v>113</v>
      </c>
      <c r="L85" s="86"/>
      <c r="M85" s="86"/>
      <c r="N85" s="86"/>
      <c r="O85" s="83" t="s">
        <v>114</v>
      </c>
      <c r="P85" s="85"/>
    </row>
    <row r="86" spans="11:16" ht="12.75" customHeight="1">
      <c r="K86" s="82" t="s">
        <v>115</v>
      </c>
      <c r="L86" s="86"/>
      <c r="M86" s="86"/>
      <c r="N86" s="86"/>
      <c r="O86" s="83" t="s">
        <v>116</v>
      </c>
      <c r="P86" s="85"/>
    </row>
    <row r="87" spans="11:16" ht="12.75" customHeight="1">
      <c r="K87" s="82" t="s">
        <v>117</v>
      </c>
      <c r="L87" s="86"/>
      <c r="M87" s="86"/>
      <c r="N87" s="86"/>
      <c r="O87" s="83" t="s">
        <v>3</v>
      </c>
      <c r="P87" s="85"/>
    </row>
    <row r="88" spans="11:16" ht="12.75" customHeight="1">
      <c r="K88" s="82" t="s">
        <v>118</v>
      </c>
      <c r="L88" s="86"/>
      <c r="M88" s="86"/>
      <c r="N88" s="86"/>
      <c r="O88" s="83" t="s">
        <v>119</v>
      </c>
      <c r="P88" s="85"/>
    </row>
    <row r="89" spans="11:16" ht="12.75" customHeight="1">
      <c r="K89" s="82" t="s">
        <v>120</v>
      </c>
      <c r="L89" s="86"/>
      <c r="M89" s="86"/>
      <c r="N89" s="86"/>
      <c r="O89" s="83" t="s">
        <v>121</v>
      </c>
      <c r="P89" s="85"/>
    </row>
    <row r="90" spans="11:16" ht="12.75" customHeight="1">
      <c r="K90" s="82" t="s">
        <v>122</v>
      </c>
      <c r="L90" s="86"/>
      <c r="M90" s="86"/>
      <c r="N90" s="86"/>
      <c r="O90" s="83" t="s">
        <v>123</v>
      </c>
      <c r="P90" s="85"/>
    </row>
    <row r="91" spans="11:16" ht="12.75" customHeight="1">
      <c r="K91" s="82" t="s">
        <v>124</v>
      </c>
      <c r="L91" s="86"/>
      <c r="M91" s="86"/>
      <c r="N91" s="86"/>
      <c r="O91" s="86"/>
      <c r="P91" s="86"/>
    </row>
    <row r="92" ht="4.5" customHeight="1"/>
    <row r="65536" ht="12.75" customHeight="1" hidden="1"/>
  </sheetData>
  <sheetProtection password="CF34" sheet="1"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A66:B66"/>
    <mergeCell ref="C66:H66"/>
    <mergeCell ref="B58:C58"/>
    <mergeCell ref="E58:H58"/>
    <mergeCell ref="L58:M58"/>
    <mergeCell ref="O58:R58"/>
    <mergeCell ref="A61:S61"/>
    <mergeCell ref="A62:S62"/>
  </mergeCells>
  <dataValidations count="7"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list" allowBlank="1" showInputMessage="1" showErrorMessage="1" prompt="Vyber čas zahájení" sqref="C46:D46">
      <formula1>$K$67:$K$78</formula1>
      <formula2>0</formula2>
    </dataValidation>
    <dataValidation type="list" allowBlank="1" showInputMessage="1" showErrorMessage="1" prompt="Vyber čas ukončení" sqref="C47:D47">
      <formula1>$K$79:$K$91</formula1>
      <formula2>0</formula2>
    </dataValidation>
    <dataValidation type="list" allowBlank="1" showErrorMessage="1" sqref="L3:S3">
      <formula1>$L$67:$L$83</formula1>
      <formula2>0</formula2>
    </dataValidation>
    <dataValidation type="list" allowBlank="1" showInputMessage="1" showErrorMessage="1" prompt="Vyber dráhu" sqref="L1:N1">
      <formula1>$O$67:$O$91</formula1>
      <formula2>0</formula2>
    </dataValidation>
    <dataValidation type="list" allowBlank="1" showErrorMessage="1" sqref="B3:I3">
      <formula1>$L$67:$L$83</formula1>
      <formula2>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Q48" sqref="Q48"/>
    </sheetView>
  </sheetViews>
  <sheetFormatPr defaultColWidth="9.00390625" defaultRowHeight="12.75"/>
  <cols>
    <col min="1" max="1" width="10.75390625" style="52" customWidth="1"/>
    <col min="2" max="2" width="15.75390625" style="52" customWidth="1"/>
    <col min="3" max="3" width="5.75390625" style="52" customWidth="1"/>
    <col min="4" max="5" width="6.75390625" style="52" customWidth="1"/>
    <col min="6" max="6" width="4.75390625" style="52" customWidth="1"/>
    <col min="7" max="7" width="6.75390625" style="52" customWidth="1"/>
    <col min="8" max="8" width="5.75390625" style="52" customWidth="1"/>
    <col min="9" max="9" width="6.75390625" style="52" customWidth="1"/>
    <col min="10" max="10" width="1.75390625" style="52" customWidth="1"/>
    <col min="11" max="11" width="10.75390625" style="52" customWidth="1"/>
    <col min="12" max="12" width="15.75390625" style="52" customWidth="1"/>
    <col min="13" max="13" width="5.75390625" style="52" customWidth="1"/>
    <col min="14" max="15" width="6.75390625" style="52" customWidth="1"/>
    <col min="16" max="16" width="4.75390625" style="52" customWidth="1"/>
    <col min="17" max="17" width="6.75390625" style="52" customWidth="1"/>
    <col min="18" max="18" width="5.75390625" style="52" customWidth="1"/>
    <col min="19" max="19" width="6.75390625" style="52" customWidth="1"/>
    <col min="20" max="16384" width="9.125" style="52" customWidth="1"/>
  </cols>
  <sheetData>
    <row r="1" spans="1:19" ht="27.75" customHeight="1">
      <c r="A1" s="220" t="s">
        <v>214</v>
      </c>
      <c r="B1" s="219"/>
      <c r="C1" s="219"/>
      <c r="D1" s="315" t="s">
        <v>1</v>
      </c>
      <c r="E1" s="315"/>
      <c r="F1" s="315"/>
      <c r="G1" s="315"/>
      <c r="H1" s="315"/>
      <c r="I1" s="315"/>
      <c r="K1" s="218" t="s">
        <v>2</v>
      </c>
      <c r="L1" s="316" t="s">
        <v>213</v>
      </c>
      <c r="M1" s="316"/>
      <c r="N1" s="316"/>
      <c r="O1" s="317" t="s">
        <v>4</v>
      </c>
      <c r="P1" s="317"/>
      <c r="Q1" s="318">
        <f ca="1">TODAY()</f>
        <v>42650</v>
      </c>
      <c r="R1" s="318"/>
      <c r="S1" s="318"/>
    </row>
    <row r="2" spans="1:8" ht="13.5" thickBot="1">
      <c r="A2" s="319" t="s">
        <v>212</v>
      </c>
      <c r="B2" s="319"/>
      <c r="C2" s="319"/>
      <c r="D2" s="319"/>
      <c r="E2" s="319"/>
      <c r="F2" s="319"/>
      <c r="G2" s="319"/>
      <c r="H2" s="319"/>
    </row>
    <row r="3" spans="1:19" ht="19.5" customHeight="1" thickBot="1">
      <c r="A3" s="217" t="s">
        <v>5</v>
      </c>
      <c r="B3" s="320" t="s">
        <v>211</v>
      </c>
      <c r="C3" s="320"/>
      <c r="D3" s="320"/>
      <c r="E3" s="320"/>
      <c r="F3" s="320"/>
      <c r="G3" s="320"/>
      <c r="H3" s="320"/>
      <c r="I3" s="320"/>
      <c r="K3" s="217" t="s">
        <v>7</v>
      </c>
      <c r="L3" s="320" t="s">
        <v>210</v>
      </c>
      <c r="M3" s="320"/>
      <c r="N3" s="320"/>
      <c r="O3" s="320"/>
      <c r="P3" s="320"/>
      <c r="Q3" s="320"/>
      <c r="R3" s="320"/>
      <c r="S3" s="320"/>
    </row>
    <row r="4" ht="4.5" customHeight="1" thickBot="1"/>
    <row r="5" spans="1:19" ht="12.75" customHeight="1" thickBot="1">
      <c r="A5" s="325" t="s">
        <v>9</v>
      </c>
      <c r="B5" s="325"/>
      <c r="C5" s="314" t="s">
        <v>10</v>
      </c>
      <c r="D5" s="321" t="s">
        <v>11</v>
      </c>
      <c r="E5" s="321"/>
      <c r="F5" s="321"/>
      <c r="G5" s="321"/>
      <c r="H5" s="322" t="s">
        <v>12</v>
      </c>
      <c r="I5" s="322"/>
      <c r="K5" s="325" t="s">
        <v>9</v>
      </c>
      <c r="L5" s="325"/>
      <c r="M5" s="314" t="s">
        <v>10</v>
      </c>
      <c r="N5" s="321" t="s">
        <v>11</v>
      </c>
      <c r="O5" s="321"/>
      <c r="P5" s="321"/>
      <c r="Q5" s="321"/>
      <c r="R5" s="322" t="s">
        <v>12</v>
      </c>
      <c r="S5" s="322"/>
    </row>
    <row r="6" spans="1:19" ht="12.75" customHeight="1" thickBot="1">
      <c r="A6" s="323" t="s">
        <v>13</v>
      </c>
      <c r="B6" s="323"/>
      <c r="C6" s="314"/>
      <c r="D6" s="216" t="s">
        <v>14</v>
      </c>
      <c r="E6" s="215" t="s">
        <v>15</v>
      </c>
      <c r="F6" s="215" t="s">
        <v>16</v>
      </c>
      <c r="G6" s="214" t="s">
        <v>17</v>
      </c>
      <c r="H6" s="213" t="s">
        <v>209</v>
      </c>
      <c r="I6" s="212" t="s">
        <v>18</v>
      </c>
      <c r="K6" s="323" t="s">
        <v>13</v>
      </c>
      <c r="L6" s="323"/>
      <c r="M6" s="314"/>
      <c r="N6" s="216" t="s">
        <v>14</v>
      </c>
      <c r="O6" s="215" t="s">
        <v>15</v>
      </c>
      <c r="P6" s="215" t="s">
        <v>16</v>
      </c>
      <c r="Q6" s="214" t="s">
        <v>17</v>
      </c>
      <c r="R6" s="213" t="s">
        <v>209</v>
      </c>
      <c r="S6" s="212" t="s">
        <v>18</v>
      </c>
    </row>
    <row r="7" spans="1:12" ht="4.5" customHeight="1" thickBot="1">
      <c r="A7" s="211"/>
      <c r="B7" s="211"/>
      <c r="K7" s="211"/>
      <c r="L7" s="211"/>
    </row>
    <row r="8" spans="1:19" ht="12.75" customHeight="1" thickBot="1">
      <c r="A8" s="324" t="s">
        <v>208</v>
      </c>
      <c r="B8" s="324"/>
      <c r="C8" s="210">
        <v>1</v>
      </c>
      <c r="D8" s="209">
        <v>113</v>
      </c>
      <c r="E8" s="208">
        <v>53</v>
      </c>
      <c r="F8" s="208">
        <v>9</v>
      </c>
      <c r="G8" s="207">
        <f>IF(AND(ISBLANK(D8),ISBLANK(E8),ISBLANK(N8),ISBLANK(O8)),"",D8+E8)</f>
        <v>166</v>
      </c>
      <c r="H8" s="206" t="s">
        <v>188</v>
      </c>
      <c r="I8" s="200"/>
      <c r="K8" s="324" t="s">
        <v>207</v>
      </c>
      <c r="L8" s="324"/>
      <c r="M8" s="210">
        <v>1</v>
      </c>
      <c r="N8" s="209">
        <v>135</v>
      </c>
      <c r="O8" s="208">
        <v>57</v>
      </c>
      <c r="P8" s="208">
        <v>4</v>
      </c>
      <c r="Q8" s="207">
        <f>IF(AND(ISBLANK(D8),ISBLANK(E8),ISBLANK(N8),ISBLANK(O8)),"",N8+O8)</f>
        <v>192</v>
      </c>
      <c r="R8" s="206" t="s">
        <v>188</v>
      </c>
      <c r="S8" s="200"/>
    </row>
    <row r="9" spans="1:19" ht="12.75" customHeight="1">
      <c r="A9" s="324"/>
      <c r="B9" s="324"/>
      <c r="C9" s="205">
        <v>2</v>
      </c>
      <c r="D9" s="204">
        <v>126</v>
      </c>
      <c r="E9" s="203">
        <v>42</v>
      </c>
      <c r="F9" s="203">
        <v>4</v>
      </c>
      <c r="G9" s="202">
        <f>IF(AND(ISBLANK(D9),ISBLANK(E9),ISBLANK(N9),ISBLANK(O9)),"",D9+E9)</f>
        <v>168</v>
      </c>
      <c r="H9" s="201" t="s">
        <v>188</v>
      </c>
      <c r="I9" s="200"/>
      <c r="K9" s="324"/>
      <c r="L9" s="324"/>
      <c r="M9" s="205">
        <v>2</v>
      </c>
      <c r="N9" s="204">
        <v>145</v>
      </c>
      <c r="O9" s="203">
        <v>51</v>
      </c>
      <c r="P9" s="203">
        <v>4</v>
      </c>
      <c r="Q9" s="202">
        <f>IF(AND(ISBLANK(D9),ISBLANK(E9),ISBLANK(N9),ISBLANK(O9)),"",N9+O9)</f>
        <v>196</v>
      </c>
      <c r="R9" s="201" t="s">
        <v>188</v>
      </c>
      <c r="S9" s="200"/>
    </row>
    <row r="10" spans="1:19" ht="12.75" customHeight="1" thickBot="1">
      <c r="A10" s="326" t="s">
        <v>156</v>
      </c>
      <c r="B10" s="326"/>
      <c r="C10" s="205">
        <v>3</v>
      </c>
      <c r="D10" s="204"/>
      <c r="E10" s="203"/>
      <c r="F10" s="203"/>
      <c r="G10" s="202">
        <f>IF(AND(ISBLANK(D10),ISBLANK(E10),ISBLANK(N10),ISBLANK(O10)),"",D10+E10)</f>
      </c>
      <c r="H10" s="201" t="s">
        <v>188</v>
      </c>
      <c r="I10" s="200"/>
      <c r="K10" s="326" t="s">
        <v>206</v>
      </c>
      <c r="L10" s="326"/>
      <c r="M10" s="205">
        <v>3</v>
      </c>
      <c r="N10" s="204"/>
      <c r="O10" s="203"/>
      <c r="P10" s="203"/>
      <c r="Q10" s="202">
        <f>IF(AND(ISBLANK(D10),ISBLANK(E10),ISBLANK(N10),ISBLANK(O10)),"",N10+O10)</f>
      </c>
      <c r="R10" s="201" t="s">
        <v>188</v>
      </c>
      <c r="S10" s="200"/>
    </row>
    <row r="11" spans="1:19" ht="12.75" customHeight="1" thickBot="1">
      <c r="A11" s="326"/>
      <c r="B11" s="326"/>
      <c r="C11" s="199">
        <v>4</v>
      </c>
      <c r="D11" s="198"/>
      <c r="E11" s="197"/>
      <c r="F11" s="197"/>
      <c r="G11" s="196">
        <f>IF(AND(ISBLANK(D11),ISBLANK(E11),ISBLANK(N11),ISBLANK(O11)),"",D11+E11)</f>
      </c>
      <c r="H11" s="195" t="s">
        <v>188</v>
      </c>
      <c r="I11" s="327">
        <f>IF(AND(ISNUMBER(G12),ISNUMBER(Q12)),IF(G12&gt;Q12,2,IF(G12=Q12,1,0)),"")</f>
        <v>0</v>
      </c>
      <c r="K11" s="326"/>
      <c r="L11" s="326"/>
      <c r="M11" s="199">
        <v>4</v>
      </c>
      <c r="N11" s="198"/>
      <c r="O11" s="197"/>
      <c r="P11" s="197"/>
      <c r="Q11" s="196">
        <f>IF(AND(ISBLANK(D11),ISBLANK(E11),ISBLANK(N11),ISBLANK(O11)),"",N11+O11)</f>
      </c>
      <c r="R11" s="195" t="s">
        <v>188</v>
      </c>
      <c r="S11" s="327">
        <f>IF(AND(ISNUMBER(G12),ISNUMBER(Q12)),IF(Q12&gt;G12,2,IF(G12=Q12,1,0)),"")</f>
        <v>2</v>
      </c>
    </row>
    <row r="12" spans="1:19" ht="15.75" customHeight="1" thickBot="1">
      <c r="A12" s="328">
        <v>22640</v>
      </c>
      <c r="B12" s="328"/>
      <c r="C12" s="194" t="s">
        <v>17</v>
      </c>
      <c r="D12" s="193">
        <f>IF(OR(ISNUMBER(G8),ISNUMBER(G9),ISNUMBER(G10),ISNUMBER(G11)),SUM(D8:D11),"")</f>
        <v>239</v>
      </c>
      <c r="E12" s="192">
        <f>IF(OR(ISNUMBER(G8),ISNUMBER(G9),ISNUMBER(G10),ISNUMBER(G11)),SUM(E8:E11),"")</f>
        <v>95</v>
      </c>
      <c r="F12" s="192">
        <f>IF(OR(ISNUMBER(G8),ISNUMBER(G9),ISNUMBER(G10),ISNUMBER(G11)),SUM(F8:F11),"")</f>
        <v>13</v>
      </c>
      <c r="G12" s="191">
        <f>IF(OR(ISNUMBER(G8),ISNUMBER(G9),ISNUMBER(G10),ISNUMBER(G11)),SUM(G8:G11),"")</f>
        <v>334</v>
      </c>
      <c r="H12" s="195" t="s">
        <v>188</v>
      </c>
      <c r="I12" s="327"/>
      <c r="K12" s="328">
        <v>14349</v>
      </c>
      <c r="L12" s="328"/>
      <c r="M12" s="194" t="s">
        <v>17</v>
      </c>
      <c r="N12" s="193">
        <f>IF(OR(ISNUMBER(Q8),ISNUMBER(Q9),ISNUMBER(Q10),ISNUMBER(Q11)),SUM(N8:N11),"")</f>
        <v>280</v>
      </c>
      <c r="O12" s="192">
        <f>IF(OR(ISNUMBER(Q8),ISNUMBER(Q9),ISNUMBER(Q10),ISNUMBER(Q11)),SUM(O8:O11),"")</f>
        <v>108</v>
      </c>
      <c r="P12" s="192">
        <f>IF(OR(ISNUMBER(Q8),ISNUMBER(Q9),ISNUMBER(Q10),ISNUMBER(Q11)),SUM(P8:P11),"")</f>
        <v>8</v>
      </c>
      <c r="Q12" s="191">
        <f>IF(OR(ISNUMBER(Q8),ISNUMBER(Q9),ISNUMBER(Q10),ISNUMBER(Q11)),SUM(Q8:Q11),"")</f>
        <v>388</v>
      </c>
      <c r="R12" s="195" t="s">
        <v>188</v>
      </c>
      <c r="S12" s="327"/>
    </row>
    <row r="13" spans="1:19" ht="12.75" customHeight="1" thickBot="1">
      <c r="A13" s="324" t="s">
        <v>205</v>
      </c>
      <c r="B13" s="324"/>
      <c r="C13" s="210">
        <v>1</v>
      </c>
      <c r="D13" s="209">
        <v>157</v>
      </c>
      <c r="E13" s="208">
        <v>53</v>
      </c>
      <c r="F13" s="208">
        <v>4</v>
      </c>
      <c r="G13" s="207">
        <f>IF(AND(ISBLANK(D13),ISBLANK(E13),ISBLANK(N13),ISBLANK(O13)),"",D13+E13)</f>
        <v>210</v>
      </c>
      <c r="H13" s="206" t="s">
        <v>188</v>
      </c>
      <c r="I13" s="200"/>
      <c r="K13" s="324" t="s">
        <v>204</v>
      </c>
      <c r="L13" s="324"/>
      <c r="M13" s="210">
        <v>1</v>
      </c>
      <c r="N13" s="209">
        <v>126</v>
      </c>
      <c r="O13" s="208">
        <v>45</v>
      </c>
      <c r="P13" s="208">
        <v>6</v>
      </c>
      <c r="Q13" s="207">
        <f>IF(AND(ISBLANK(D13),ISBLANK(E13),ISBLANK(N13),ISBLANK(O13)),"",N13+O13)</f>
        <v>171</v>
      </c>
      <c r="R13" s="206" t="s">
        <v>188</v>
      </c>
      <c r="S13" s="200"/>
    </row>
    <row r="14" spans="1:19" ht="12.75" customHeight="1">
      <c r="A14" s="324"/>
      <c r="B14" s="324"/>
      <c r="C14" s="205">
        <v>2</v>
      </c>
      <c r="D14" s="204">
        <v>142</v>
      </c>
      <c r="E14" s="203">
        <v>52</v>
      </c>
      <c r="F14" s="203">
        <v>4</v>
      </c>
      <c r="G14" s="202">
        <f>IF(AND(ISBLANK(D14),ISBLANK(E14),ISBLANK(N14),ISBLANK(O14)),"",D14+E14)</f>
        <v>194</v>
      </c>
      <c r="H14" s="201" t="s">
        <v>188</v>
      </c>
      <c r="I14" s="200"/>
      <c r="K14" s="324"/>
      <c r="L14" s="324"/>
      <c r="M14" s="205">
        <v>2</v>
      </c>
      <c r="N14" s="204">
        <v>141</v>
      </c>
      <c r="O14" s="203">
        <v>72</v>
      </c>
      <c r="P14" s="203">
        <v>2</v>
      </c>
      <c r="Q14" s="202">
        <f>IF(AND(ISBLANK(D14),ISBLANK(E14),ISBLANK(N14),ISBLANK(O14)),"",N14+O14)</f>
        <v>213</v>
      </c>
      <c r="R14" s="201" t="s">
        <v>188</v>
      </c>
      <c r="S14" s="200"/>
    </row>
    <row r="15" spans="1:19" ht="12.75" customHeight="1" thickBot="1">
      <c r="A15" s="326" t="s">
        <v>203</v>
      </c>
      <c r="B15" s="326"/>
      <c r="C15" s="205">
        <v>3</v>
      </c>
      <c r="D15" s="204"/>
      <c r="E15" s="203"/>
      <c r="F15" s="203"/>
      <c r="G15" s="202">
        <f>IF(AND(ISBLANK(D15),ISBLANK(E15),ISBLANK(N15),ISBLANK(O15)),"",D15+E15)</f>
      </c>
      <c r="H15" s="201" t="s">
        <v>188</v>
      </c>
      <c r="I15" s="200"/>
      <c r="K15" s="326" t="s">
        <v>202</v>
      </c>
      <c r="L15" s="326"/>
      <c r="M15" s="205">
        <v>3</v>
      </c>
      <c r="N15" s="204"/>
      <c r="O15" s="203"/>
      <c r="P15" s="203"/>
      <c r="Q15" s="202">
        <f>IF(AND(ISBLANK(D15),ISBLANK(E15),ISBLANK(N15),ISBLANK(O15)),"",N15+O15)</f>
      </c>
      <c r="R15" s="201" t="s">
        <v>188</v>
      </c>
      <c r="S15" s="200"/>
    </row>
    <row r="16" spans="1:19" ht="12.75" customHeight="1" thickBot="1">
      <c r="A16" s="326"/>
      <c r="B16" s="326"/>
      <c r="C16" s="199">
        <v>4</v>
      </c>
      <c r="D16" s="198"/>
      <c r="E16" s="197"/>
      <c r="F16" s="197"/>
      <c r="G16" s="196">
        <f>IF(AND(ISBLANK(D16),ISBLANK(E16),ISBLANK(N16),ISBLANK(O16)),"",D16+E16)</f>
      </c>
      <c r="H16" s="195" t="s">
        <v>188</v>
      </c>
      <c r="I16" s="327">
        <f>IF(AND(ISNUMBER(G17),ISNUMBER(Q17)),IF(G17&gt;Q17,2,IF(G17=Q17,1,0)),"")</f>
        <v>2</v>
      </c>
      <c r="K16" s="326"/>
      <c r="L16" s="326"/>
      <c r="M16" s="199">
        <v>4</v>
      </c>
      <c r="N16" s="198"/>
      <c r="O16" s="197"/>
      <c r="P16" s="197"/>
      <c r="Q16" s="196">
        <f>IF(AND(ISBLANK(D16),ISBLANK(E16),ISBLANK(N16),ISBLANK(O16)),"",N16+O16)</f>
      </c>
      <c r="R16" s="195" t="s">
        <v>188</v>
      </c>
      <c r="S16" s="327">
        <f>IF(AND(ISNUMBER(G17),ISNUMBER(Q17)),IF(Q17&gt;G17,2,IF(G17=Q17,1,0)),"")</f>
        <v>0</v>
      </c>
    </row>
    <row r="17" spans="1:19" ht="15.75" customHeight="1" thickBot="1">
      <c r="A17" s="328">
        <v>18645</v>
      </c>
      <c r="B17" s="328"/>
      <c r="C17" s="194" t="s">
        <v>17</v>
      </c>
      <c r="D17" s="193">
        <f>IF(OR(ISNUMBER(G13),ISNUMBER(G14),ISNUMBER(G15),ISNUMBER(G16)),SUM(D13:D16),"")</f>
        <v>299</v>
      </c>
      <c r="E17" s="192">
        <f>IF(OR(ISNUMBER(G13),ISNUMBER(G14),ISNUMBER(G15),ISNUMBER(G16)),SUM(E13:E16),"")</f>
        <v>105</v>
      </c>
      <c r="F17" s="192">
        <f>IF(OR(ISNUMBER(G13),ISNUMBER(G14),ISNUMBER(G15),ISNUMBER(G16)),SUM(F13:F16),"")</f>
        <v>8</v>
      </c>
      <c r="G17" s="191">
        <f>IF(OR(ISNUMBER(G13),ISNUMBER(G14),ISNUMBER(G15),ISNUMBER(G16)),SUM(G13:G16),"")</f>
        <v>404</v>
      </c>
      <c r="H17" s="195" t="s">
        <v>188</v>
      </c>
      <c r="I17" s="327"/>
      <c r="K17" s="328">
        <v>21413</v>
      </c>
      <c r="L17" s="328"/>
      <c r="M17" s="194" t="s">
        <v>17</v>
      </c>
      <c r="N17" s="193">
        <f>IF(OR(ISNUMBER(Q13),ISNUMBER(Q14),ISNUMBER(Q15),ISNUMBER(Q16)),SUM(N13:N16),"")</f>
        <v>267</v>
      </c>
      <c r="O17" s="192">
        <f>IF(OR(ISNUMBER(Q13),ISNUMBER(Q14),ISNUMBER(Q15),ISNUMBER(Q16)),SUM(O13:O16),"")</f>
        <v>117</v>
      </c>
      <c r="P17" s="192">
        <f>IF(OR(ISNUMBER(Q13),ISNUMBER(Q14),ISNUMBER(Q15),ISNUMBER(Q16)),SUM(P13:P16),"")</f>
        <v>8</v>
      </c>
      <c r="Q17" s="191">
        <f>IF(OR(ISNUMBER(Q13),ISNUMBER(Q14),ISNUMBER(Q15),ISNUMBER(Q16)),SUM(Q13:Q16),"")</f>
        <v>384</v>
      </c>
      <c r="R17" s="195" t="s">
        <v>188</v>
      </c>
      <c r="S17" s="327"/>
    </row>
    <row r="18" spans="1:19" ht="12.75" customHeight="1" thickBot="1">
      <c r="A18" s="324" t="s">
        <v>201</v>
      </c>
      <c r="B18" s="324"/>
      <c r="C18" s="210">
        <v>1</v>
      </c>
      <c r="D18" s="209">
        <v>152</v>
      </c>
      <c r="E18" s="208">
        <v>43</v>
      </c>
      <c r="F18" s="208">
        <v>8</v>
      </c>
      <c r="G18" s="207">
        <f>IF(AND(ISBLANK(D18),ISBLANK(E18),ISBLANK(N18),ISBLANK(O18)),"",D18+E18)</f>
        <v>195</v>
      </c>
      <c r="H18" s="206" t="s">
        <v>188</v>
      </c>
      <c r="I18" s="200"/>
      <c r="K18" s="324" t="s">
        <v>200</v>
      </c>
      <c r="L18" s="324"/>
      <c r="M18" s="210">
        <v>1</v>
      </c>
      <c r="N18" s="209">
        <v>137</v>
      </c>
      <c r="O18" s="208">
        <v>79</v>
      </c>
      <c r="P18" s="208">
        <v>4</v>
      </c>
      <c r="Q18" s="207">
        <f>IF(AND(ISBLANK(D18),ISBLANK(E18),ISBLANK(N18),ISBLANK(O18)),"",N18+O18)</f>
        <v>216</v>
      </c>
      <c r="R18" s="206" t="s">
        <v>188</v>
      </c>
      <c r="S18" s="200"/>
    </row>
    <row r="19" spans="1:19" ht="12.75" customHeight="1">
      <c r="A19" s="324"/>
      <c r="B19" s="324"/>
      <c r="C19" s="205">
        <v>2</v>
      </c>
      <c r="D19" s="204">
        <v>130</v>
      </c>
      <c r="E19" s="203">
        <v>54</v>
      </c>
      <c r="F19" s="203">
        <v>4</v>
      </c>
      <c r="G19" s="202">
        <f>IF(AND(ISBLANK(D19),ISBLANK(E19),ISBLANK(N19),ISBLANK(O19)),"",D19+E19)</f>
        <v>184</v>
      </c>
      <c r="H19" s="201" t="s">
        <v>188</v>
      </c>
      <c r="I19" s="200"/>
      <c r="K19" s="324"/>
      <c r="L19" s="324"/>
      <c r="M19" s="205">
        <v>2</v>
      </c>
      <c r="N19" s="204">
        <v>127</v>
      </c>
      <c r="O19" s="203">
        <v>72</v>
      </c>
      <c r="P19" s="203">
        <v>3</v>
      </c>
      <c r="Q19" s="202">
        <f>IF(AND(ISBLANK(D19),ISBLANK(E19),ISBLANK(N19),ISBLANK(O19)),"",N19+O19)</f>
        <v>199</v>
      </c>
      <c r="R19" s="201" t="s">
        <v>188</v>
      </c>
      <c r="S19" s="200"/>
    </row>
    <row r="20" spans="1:19" ht="12.75" customHeight="1" thickBot="1">
      <c r="A20" s="326" t="s">
        <v>199</v>
      </c>
      <c r="B20" s="326"/>
      <c r="C20" s="205">
        <v>3</v>
      </c>
      <c r="D20" s="204"/>
      <c r="E20" s="203"/>
      <c r="F20" s="203"/>
      <c r="G20" s="202">
        <f>IF(AND(ISBLANK(D20),ISBLANK(E20),ISBLANK(N20),ISBLANK(O20)),"",D20+E20)</f>
      </c>
      <c r="H20" s="201" t="s">
        <v>188</v>
      </c>
      <c r="I20" s="200"/>
      <c r="K20" s="326" t="s">
        <v>26</v>
      </c>
      <c r="L20" s="326"/>
      <c r="M20" s="205">
        <v>3</v>
      </c>
      <c r="N20" s="204"/>
      <c r="O20" s="203"/>
      <c r="P20" s="203"/>
      <c r="Q20" s="202">
        <f>IF(AND(ISBLANK(D20),ISBLANK(E20),ISBLANK(N20),ISBLANK(O20)),"",N20+O20)</f>
      </c>
      <c r="R20" s="201" t="s">
        <v>188</v>
      </c>
      <c r="S20" s="200"/>
    </row>
    <row r="21" spans="1:19" ht="12.75" customHeight="1" thickBot="1">
      <c r="A21" s="326"/>
      <c r="B21" s="326"/>
      <c r="C21" s="199">
        <v>4</v>
      </c>
      <c r="D21" s="198"/>
      <c r="E21" s="197"/>
      <c r="F21" s="197"/>
      <c r="G21" s="196">
        <f>IF(AND(ISBLANK(D21),ISBLANK(E21),ISBLANK(N21),ISBLANK(O21)),"",D21+E21)</f>
      </c>
      <c r="H21" s="195" t="s">
        <v>188</v>
      </c>
      <c r="I21" s="327">
        <f>IF(AND(ISNUMBER(G22),ISNUMBER(Q22)),IF(G22&gt;Q22,2,IF(G22=Q22,1,0)),"")</f>
        <v>0</v>
      </c>
      <c r="K21" s="326"/>
      <c r="L21" s="326"/>
      <c r="M21" s="199">
        <v>4</v>
      </c>
      <c r="N21" s="198"/>
      <c r="O21" s="197"/>
      <c r="P21" s="197"/>
      <c r="Q21" s="196">
        <f>IF(AND(ISBLANK(D21),ISBLANK(E21),ISBLANK(N21),ISBLANK(O21)),"",N21+O21)</f>
      </c>
      <c r="R21" s="195" t="s">
        <v>188</v>
      </c>
      <c r="S21" s="327">
        <f>IF(AND(ISNUMBER(G22),ISNUMBER(Q22)),IF(Q22&gt;G22,2,IF(G22=Q22,1,0)),"")</f>
        <v>2</v>
      </c>
    </row>
    <row r="22" spans="1:19" ht="15.75" customHeight="1" thickBot="1">
      <c r="A22" s="328">
        <v>15354</v>
      </c>
      <c r="B22" s="328"/>
      <c r="C22" s="194" t="s">
        <v>17</v>
      </c>
      <c r="D22" s="193">
        <f>IF(OR(ISNUMBER(G18),ISNUMBER(G19),ISNUMBER(G20),ISNUMBER(G21)),SUM(D18:D21),"")</f>
        <v>282</v>
      </c>
      <c r="E22" s="192">
        <f>IF(OR(ISNUMBER(G18),ISNUMBER(G19),ISNUMBER(G20),ISNUMBER(G21)),SUM(E18:E21),"")</f>
        <v>97</v>
      </c>
      <c r="F22" s="192">
        <f>IF(OR(ISNUMBER(G18),ISNUMBER(G19),ISNUMBER(G20),ISNUMBER(G21)),SUM(F18:F21),"")</f>
        <v>12</v>
      </c>
      <c r="G22" s="191">
        <f>IF(OR(ISNUMBER(G18),ISNUMBER(G19),ISNUMBER(G20),ISNUMBER(G21)),SUM(G18:G21),"")</f>
        <v>379</v>
      </c>
      <c r="H22" s="195" t="s">
        <v>188</v>
      </c>
      <c r="I22" s="327"/>
      <c r="K22" s="328">
        <v>1321</v>
      </c>
      <c r="L22" s="328"/>
      <c r="M22" s="194" t="s">
        <v>17</v>
      </c>
      <c r="N22" s="193">
        <f>IF(OR(ISNUMBER(Q18),ISNUMBER(Q19),ISNUMBER(Q20),ISNUMBER(Q21)),SUM(N18:N21),"")</f>
        <v>264</v>
      </c>
      <c r="O22" s="192">
        <f>IF(OR(ISNUMBER(Q18),ISNUMBER(Q19),ISNUMBER(Q20),ISNUMBER(Q21)),SUM(O18:O21),"")</f>
        <v>151</v>
      </c>
      <c r="P22" s="192">
        <f>IF(OR(ISNUMBER(Q18),ISNUMBER(Q19),ISNUMBER(Q20),ISNUMBER(Q21)),SUM(P18:P21),"")</f>
        <v>7</v>
      </c>
      <c r="Q22" s="191">
        <f>IF(OR(ISNUMBER(Q18),ISNUMBER(Q19),ISNUMBER(Q20),ISNUMBER(Q21)),SUM(Q18:Q21),"")</f>
        <v>415</v>
      </c>
      <c r="R22" s="195" t="s">
        <v>188</v>
      </c>
      <c r="S22" s="327"/>
    </row>
    <row r="23" spans="1:19" ht="12.75" customHeight="1" thickBot="1">
      <c r="A23" s="324" t="s">
        <v>198</v>
      </c>
      <c r="B23" s="324"/>
      <c r="C23" s="210">
        <v>1</v>
      </c>
      <c r="D23" s="209">
        <v>140</v>
      </c>
      <c r="E23" s="208">
        <v>43</v>
      </c>
      <c r="F23" s="208">
        <v>8</v>
      </c>
      <c r="G23" s="207">
        <f>IF(AND(ISBLANK(D23),ISBLANK(E23),ISBLANK(N23),ISBLANK(O23)),"",D23+E23)</f>
        <v>183</v>
      </c>
      <c r="H23" s="206" t="s">
        <v>188</v>
      </c>
      <c r="I23" s="200"/>
      <c r="K23" s="324" t="s">
        <v>179</v>
      </c>
      <c r="L23" s="324"/>
      <c r="M23" s="210">
        <v>1</v>
      </c>
      <c r="N23" s="209">
        <v>152</v>
      </c>
      <c r="O23" s="208">
        <v>62</v>
      </c>
      <c r="P23" s="208">
        <v>2</v>
      </c>
      <c r="Q23" s="207">
        <f>IF(AND(ISBLANK(D23),ISBLANK(E23),ISBLANK(N23),ISBLANK(O23)),"",N23+O23)</f>
        <v>214</v>
      </c>
      <c r="R23" s="206" t="s">
        <v>188</v>
      </c>
      <c r="S23" s="200"/>
    </row>
    <row r="24" spans="1:19" ht="12.75" customHeight="1">
      <c r="A24" s="324"/>
      <c r="B24" s="324"/>
      <c r="C24" s="205">
        <v>2</v>
      </c>
      <c r="D24" s="204">
        <v>134</v>
      </c>
      <c r="E24" s="203">
        <v>45</v>
      </c>
      <c r="F24" s="203">
        <v>7</v>
      </c>
      <c r="G24" s="202">
        <f>IF(AND(ISBLANK(D24),ISBLANK(E24),ISBLANK(N24),ISBLANK(O24)),"",D24+E24)</f>
        <v>179</v>
      </c>
      <c r="H24" s="201" t="s">
        <v>188</v>
      </c>
      <c r="I24" s="200"/>
      <c r="K24" s="324"/>
      <c r="L24" s="324"/>
      <c r="M24" s="205">
        <v>2</v>
      </c>
      <c r="N24" s="204">
        <v>150</v>
      </c>
      <c r="O24" s="203">
        <v>69</v>
      </c>
      <c r="P24" s="203">
        <v>4</v>
      </c>
      <c r="Q24" s="202">
        <f>IF(AND(ISBLANK(D24),ISBLANK(E24),ISBLANK(N24),ISBLANK(O24)),"",N24+O24)</f>
        <v>219</v>
      </c>
      <c r="R24" s="201" t="s">
        <v>188</v>
      </c>
      <c r="S24" s="200"/>
    </row>
    <row r="25" spans="1:19" ht="12.75" customHeight="1" thickBot="1">
      <c r="A25" s="326" t="s">
        <v>197</v>
      </c>
      <c r="B25" s="326"/>
      <c r="C25" s="205">
        <v>3</v>
      </c>
      <c r="D25" s="204"/>
      <c r="E25" s="203"/>
      <c r="F25" s="203"/>
      <c r="G25" s="202">
        <f>IF(AND(ISBLANK(D25),ISBLANK(E25),ISBLANK(N25),ISBLANK(O25)),"",D25+E25)</f>
      </c>
      <c r="H25" s="201" t="s">
        <v>188</v>
      </c>
      <c r="I25" s="200"/>
      <c r="K25" s="326" t="s">
        <v>196</v>
      </c>
      <c r="L25" s="326"/>
      <c r="M25" s="205">
        <v>3</v>
      </c>
      <c r="N25" s="204"/>
      <c r="O25" s="203"/>
      <c r="P25" s="203"/>
      <c r="Q25" s="202">
        <f>IF(AND(ISBLANK(D25),ISBLANK(E25),ISBLANK(N25),ISBLANK(O25)),"",N25+O25)</f>
      </c>
      <c r="R25" s="201" t="s">
        <v>188</v>
      </c>
      <c r="S25" s="200"/>
    </row>
    <row r="26" spans="1:19" ht="12.75" customHeight="1" thickBot="1">
      <c r="A26" s="326"/>
      <c r="B26" s="326"/>
      <c r="C26" s="199">
        <v>4</v>
      </c>
      <c r="D26" s="198"/>
      <c r="E26" s="197"/>
      <c r="F26" s="197"/>
      <c r="G26" s="196">
        <f>IF(AND(ISBLANK(D26),ISBLANK(E26),ISBLANK(N26),ISBLANK(O26)),"",D26+E26)</f>
      </c>
      <c r="H26" s="195" t="s">
        <v>188</v>
      </c>
      <c r="I26" s="327">
        <f>IF(AND(ISNUMBER(G27),ISNUMBER(Q27)),IF(G27&gt;Q27,2,IF(G27=Q27,1,0)),"")</f>
        <v>0</v>
      </c>
      <c r="K26" s="326"/>
      <c r="L26" s="326"/>
      <c r="M26" s="199">
        <v>4</v>
      </c>
      <c r="N26" s="198"/>
      <c r="O26" s="197"/>
      <c r="P26" s="197"/>
      <c r="Q26" s="196">
        <f>IF(AND(ISBLANK(D26),ISBLANK(E26),ISBLANK(N26),ISBLANK(O26)),"",N26+O26)</f>
      </c>
      <c r="R26" s="195" t="s">
        <v>188</v>
      </c>
      <c r="S26" s="327">
        <f>IF(AND(ISNUMBER(G27),ISNUMBER(Q27)),IF(Q27&gt;G27,2,IF(G27=Q27,1,0)),"")</f>
        <v>2</v>
      </c>
    </row>
    <row r="27" spans="1:19" ht="15.75" customHeight="1" thickBot="1">
      <c r="A27" s="328">
        <v>15352</v>
      </c>
      <c r="B27" s="328"/>
      <c r="C27" s="194" t="s">
        <v>17</v>
      </c>
      <c r="D27" s="193">
        <f>IF(OR(ISNUMBER(G23),ISNUMBER(G24),ISNUMBER(G25),ISNUMBER(G26)),SUM(D23:D26),"")</f>
        <v>274</v>
      </c>
      <c r="E27" s="192">
        <f>IF(OR(ISNUMBER(G23),ISNUMBER(G24),ISNUMBER(G25),ISNUMBER(G26)),SUM(E23:E26),"")</f>
        <v>88</v>
      </c>
      <c r="F27" s="192">
        <f>IF(OR(ISNUMBER(G23),ISNUMBER(G24),ISNUMBER(G25),ISNUMBER(G26)),SUM(F23:F26),"")</f>
        <v>15</v>
      </c>
      <c r="G27" s="191">
        <f>IF(OR(ISNUMBER(G23),ISNUMBER(G24),ISNUMBER(G25),ISNUMBER(G26)),SUM(G23:G26),"")</f>
        <v>362</v>
      </c>
      <c r="H27" s="195" t="s">
        <v>188</v>
      </c>
      <c r="I27" s="327"/>
      <c r="K27" s="328">
        <v>10143</v>
      </c>
      <c r="L27" s="328"/>
      <c r="M27" s="194" t="s">
        <v>17</v>
      </c>
      <c r="N27" s="193">
        <f>IF(OR(ISNUMBER(Q23),ISNUMBER(Q24),ISNUMBER(Q25),ISNUMBER(Q26)),SUM(N23:N26),"")</f>
        <v>302</v>
      </c>
      <c r="O27" s="192">
        <f>IF(OR(ISNUMBER(Q23),ISNUMBER(Q24),ISNUMBER(Q25),ISNUMBER(Q26)),SUM(O23:O26),"")</f>
        <v>131</v>
      </c>
      <c r="P27" s="192">
        <f>IF(OR(ISNUMBER(Q23),ISNUMBER(Q24),ISNUMBER(Q25),ISNUMBER(Q26)),SUM(P23:P26),"")</f>
        <v>6</v>
      </c>
      <c r="Q27" s="191">
        <f>IF(OR(ISNUMBER(Q23),ISNUMBER(Q24),ISNUMBER(Q25),ISNUMBER(Q26)),SUM(Q23:Q26),"")</f>
        <v>433</v>
      </c>
      <c r="R27" s="195" t="s">
        <v>188</v>
      </c>
      <c r="S27" s="327"/>
    </row>
    <row r="28" spans="1:19" ht="12.75" customHeight="1" thickBot="1">
      <c r="A28" s="324" t="s">
        <v>195</v>
      </c>
      <c r="B28" s="324"/>
      <c r="C28" s="210">
        <v>1</v>
      </c>
      <c r="D28" s="209">
        <v>122</v>
      </c>
      <c r="E28" s="208">
        <v>77</v>
      </c>
      <c r="F28" s="208">
        <v>1</v>
      </c>
      <c r="G28" s="207">
        <f>IF(AND(ISBLANK(D28),ISBLANK(E28),ISBLANK(N28),ISBLANK(O28)),"",D28+E28)</f>
        <v>199</v>
      </c>
      <c r="H28" s="206" t="s">
        <v>188</v>
      </c>
      <c r="I28" s="200"/>
      <c r="K28" s="324" t="s">
        <v>194</v>
      </c>
      <c r="L28" s="324"/>
      <c r="M28" s="210">
        <v>1</v>
      </c>
      <c r="N28" s="209">
        <v>130</v>
      </c>
      <c r="O28" s="208">
        <v>60</v>
      </c>
      <c r="P28" s="208">
        <v>2</v>
      </c>
      <c r="Q28" s="207">
        <f>IF(AND(ISBLANK(D28),ISBLANK(E28),ISBLANK(N28),ISBLANK(O28)),"",N28+O28)</f>
        <v>190</v>
      </c>
      <c r="R28" s="206" t="s">
        <v>188</v>
      </c>
      <c r="S28" s="200"/>
    </row>
    <row r="29" spans="1:19" ht="12.75" customHeight="1">
      <c r="A29" s="324"/>
      <c r="B29" s="324"/>
      <c r="C29" s="205">
        <v>2</v>
      </c>
      <c r="D29" s="204">
        <v>152</v>
      </c>
      <c r="E29" s="203">
        <v>62</v>
      </c>
      <c r="F29" s="203">
        <v>3</v>
      </c>
      <c r="G29" s="202">
        <f>IF(AND(ISBLANK(D29),ISBLANK(E29),ISBLANK(N29),ISBLANK(O29)),"",D29+E29)</f>
        <v>214</v>
      </c>
      <c r="H29" s="201" t="s">
        <v>188</v>
      </c>
      <c r="I29" s="200"/>
      <c r="K29" s="324"/>
      <c r="L29" s="324"/>
      <c r="M29" s="205">
        <v>2</v>
      </c>
      <c r="N29" s="204">
        <v>142</v>
      </c>
      <c r="O29" s="203">
        <v>53</v>
      </c>
      <c r="P29" s="203">
        <v>4</v>
      </c>
      <c r="Q29" s="202">
        <f>IF(AND(ISBLANK(D29),ISBLANK(E29),ISBLANK(N29),ISBLANK(O29)),"",N29+O29)</f>
        <v>195</v>
      </c>
      <c r="R29" s="201" t="s">
        <v>188</v>
      </c>
      <c r="S29" s="200"/>
    </row>
    <row r="30" spans="1:19" ht="12.75" customHeight="1" thickBot="1">
      <c r="A30" s="326" t="s">
        <v>193</v>
      </c>
      <c r="B30" s="326"/>
      <c r="C30" s="205">
        <v>3</v>
      </c>
      <c r="D30" s="204"/>
      <c r="E30" s="203"/>
      <c r="F30" s="203"/>
      <c r="G30" s="202">
        <f>IF(AND(ISBLANK(D30),ISBLANK(E30),ISBLANK(N30),ISBLANK(O30)),"",D30+E30)</f>
      </c>
      <c r="H30" s="201" t="s">
        <v>188</v>
      </c>
      <c r="I30" s="200"/>
      <c r="K30" s="326" t="s">
        <v>127</v>
      </c>
      <c r="L30" s="326"/>
      <c r="M30" s="205">
        <v>3</v>
      </c>
      <c r="N30" s="204"/>
      <c r="O30" s="203"/>
      <c r="P30" s="203"/>
      <c r="Q30" s="202">
        <f>IF(AND(ISBLANK(D30),ISBLANK(E30),ISBLANK(N30),ISBLANK(O30)),"",N30+O30)</f>
      </c>
      <c r="R30" s="201" t="s">
        <v>188</v>
      </c>
      <c r="S30" s="200"/>
    </row>
    <row r="31" spans="1:19" ht="12.75" customHeight="1" thickBot="1">
      <c r="A31" s="326"/>
      <c r="B31" s="326"/>
      <c r="C31" s="199">
        <v>4</v>
      </c>
      <c r="D31" s="198"/>
      <c r="E31" s="197"/>
      <c r="F31" s="197"/>
      <c r="G31" s="196">
        <f>IF(AND(ISBLANK(D31),ISBLANK(E31),ISBLANK(N31),ISBLANK(O31)),"",D31+E31)</f>
      </c>
      <c r="H31" s="195" t="s">
        <v>188</v>
      </c>
      <c r="I31" s="327">
        <f>IF(AND(ISNUMBER(G32),ISNUMBER(Q32)),IF(G32&gt;Q32,2,IF(G32=Q32,1,0)),"")</f>
        <v>2</v>
      </c>
      <c r="K31" s="326"/>
      <c r="L31" s="326"/>
      <c r="M31" s="199">
        <v>4</v>
      </c>
      <c r="N31" s="198"/>
      <c r="O31" s="197"/>
      <c r="P31" s="197"/>
      <c r="Q31" s="196">
        <f>IF(AND(ISBLANK(D31),ISBLANK(E31),ISBLANK(N31),ISBLANK(O31)),"",N31+O31)</f>
      </c>
      <c r="R31" s="195" t="s">
        <v>188</v>
      </c>
      <c r="S31" s="327">
        <f>IF(AND(ISNUMBER(G32),ISNUMBER(Q32)),IF(Q32&gt;G32,2,IF(G32=Q32,1,0)),"")</f>
        <v>0</v>
      </c>
    </row>
    <row r="32" spans="1:19" ht="15.75" customHeight="1" thickBot="1">
      <c r="A32" s="328">
        <v>15370</v>
      </c>
      <c r="B32" s="328"/>
      <c r="C32" s="194" t="s">
        <v>17</v>
      </c>
      <c r="D32" s="193">
        <f>IF(OR(ISNUMBER(G28),ISNUMBER(G29),ISNUMBER(G30),ISNUMBER(G31)),SUM(D28:D31),"")</f>
        <v>274</v>
      </c>
      <c r="E32" s="192">
        <f>IF(OR(ISNUMBER(G28),ISNUMBER(G29),ISNUMBER(G30),ISNUMBER(G31)),SUM(E28:E31),"")</f>
        <v>139</v>
      </c>
      <c r="F32" s="192">
        <f>IF(OR(ISNUMBER(G28),ISNUMBER(G29),ISNUMBER(G30),ISNUMBER(G31)),SUM(F28:F31),"")</f>
        <v>4</v>
      </c>
      <c r="G32" s="191">
        <f>IF(OR(ISNUMBER(G28),ISNUMBER(G29),ISNUMBER(G30),ISNUMBER(G31)),SUM(G28:G31),"")</f>
        <v>413</v>
      </c>
      <c r="H32" s="195" t="s">
        <v>188</v>
      </c>
      <c r="I32" s="327"/>
      <c r="K32" s="328">
        <v>1324</v>
      </c>
      <c r="L32" s="328"/>
      <c r="M32" s="194" t="s">
        <v>17</v>
      </c>
      <c r="N32" s="193">
        <f>IF(OR(ISNUMBER(Q28),ISNUMBER(Q29),ISNUMBER(Q30),ISNUMBER(Q31)),SUM(N28:N31),"")</f>
        <v>272</v>
      </c>
      <c r="O32" s="192">
        <f>IF(OR(ISNUMBER(Q28),ISNUMBER(Q29),ISNUMBER(Q30),ISNUMBER(Q31)),SUM(O28:O31),"")</f>
        <v>113</v>
      </c>
      <c r="P32" s="192">
        <f>IF(OR(ISNUMBER(Q28),ISNUMBER(Q29),ISNUMBER(Q30),ISNUMBER(Q31)),SUM(P28:P31),"")</f>
        <v>6</v>
      </c>
      <c r="Q32" s="191">
        <f>IF(OR(ISNUMBER(Q28),ISNUMBER(Q29),ISNUMBER(Q30),ISNUMBER(Q31)),SUM(Q28:Q31),"")</f>
        <v>385</v>
      </c>
      <c r="R32" s="195" t="s">
        <v>188</v>
      </c>
      <c r="S32" s="327"/>
    </row>
    <row r="33" spans="1:19" ht="12.75" customHeight="1" thickBot="1">
      <c r="A33" s="324" t="s">
        <v>192</v>
      </c>
      <c r="B33" s="324"/>
      <c r="C33" s="210">
        <v>1</v>
      </c>
      <c r="D33" s="209">
        <v>144</v>
      </c>
      <c r="E33" s="208">
        <v>50</v>
      </c>
      <c r="F33" s="208">
        <v>8</v>
      </c>
      <c r="G33" s="207">
        <f>IF(AND(ISBLANK(D33),ISBLANK(E33),ISBLANK(N33),ISBLANK(O33)),"",D33+E33)</f>
        <v>194</v>
      </c>
      <c r="H33" s="206" t="s">
        <v>188</v>
      </c>
      <c r="I33" s="200"/>
      <c r="K33" s="324" t="s">
        <v>191</v>
      </c>
      <c r="L33" s="324"/>
      <c r="M33" s="210">
        <v>1</v>
      </c>
      <c r="N33" s="209">
        <v>144</v>
      </c>
      <c r="O33" s="208">
        <v>44</v>
      </c>
      <c r="P33" s="208">
        <v>7</v>
      </c>
      <c r="Q33" s="207">
        <f>IF(AND(ISBLANK(D33),ISBLANK(E33),ISBLANK(N33),ISBLANK(O33)),"",N33+O33)</f>
        <v>188</v>
      </c>
      <c r="R33" s="206" t="s">
        <v>188</v>
      </c>
      <c r="S33" s="200"/>
    </row>
    <row r="34" spans="1:19" ht="12.75" customHeight="1">
      <c r="A34" s="324"/>
      <c r="B34" s="324"/>
      <c r="C34" s="205">
        <v>2</v>
      </c>
      <c r="D34" s="204">
        <v>152</v>
      </c>
      <c r="E34" s="203">
        <v>69</v>
      </c>
      <c r="F34" s="203">
        <v>1</v>
      </c>
      <c r="G34" s="202">
        <f>IF(AND(ISBLANK(D34),ISBLANK(E34),ISBLANK(N34),ISBLANK(O34)),"",D34+E34)</f>
        <v>221</v>
      </c>
      <c r="H34" s="201" t="s">
        <v>188</v>
      </c>
      <c r="I34" s="200"/>
      <c r="K34" s="324"/>
      <c r="L34" s="324"/>
      <c r="M34" s="205">
        <v>2</v>
      </c>
      <c r="N34" s="204">
        <v>143</v>
      </c>
      <c r="O34" s="203">
        <v>81</v>
      </c>
      <c r="P34" s="203">
        <v>3</v>
      </c>
      <c r="Q34" s="202">
        <f>IF(AND(ISBLANK(D34),ISBLANK(E34),ISBLANK(N34),ISBLANK(O34)),"",N34+O34)</f>
        <v>224</v>
      </c>
      <c r="R34" s="201" t="s">
        <v>188</v>
      </c>
      <c r="S34" s="200"/>
    </row>
    <row r="35" spans="1:19" ht="12.75" customHeight="1" thickBot="1">
      <c r="A35" s="326" t="s">
        <v>190</v>
      </c>
      <c r="B35" s="326"/>
      <c r="C35" s="205">
        <v>3</v>
      </c>
      <c r="D35" s="204"/>
      <c r="E35" s="203"/>
      <c r="F35" s="203"/>
      <c r="G35" s="202">
        <f>IF(AND(ISBLANK(D35),ISBLANK(E35),ISBLANK(N35),ISBLANK(O35)),"",D35+E35)</f>
      </c>
      <c r="H35" s="201" t="s">
        <v>188</v>
      </c>
      <c r="I35" s="200"/>
      <c r="K35" s="326" t="s">
        <v>189</v>
      </c>
      <c r="L35" s="326"/>
      <c r="M35" s="205">
        <v>3</v>
      </c>
      <c r="N35" s="204"/>
      <c r="O35" s="203"/>
      <c r="P35" s="203"/>
      <c r="Q35" s="202">
        <f>IF(AND(ISBLANK(D35),ISBLANK(E35),ISBLANK(N35),ISBLANK(O35)),"",N35+O35)</f>
      </c>
      <c r="R35" s="201" t="s">
        <v>188</v>
      </c>
      <c r="S35" s="200"/>
    </row>
    <row r="36" spans="1:19" ht="12.75" customHeight="1" thickBot="1">
      <c r="A36" s="326"/>
      <c r="B36" s="326"/>
      <c r="C36" s="199">
        <v>4</v>
      </c>
      <c r="D36" s="198"/>
      <c r="E36" s="197"/>
      <c r="F36" s="197"/>
      <c r="G36" s="196">
        <f>IF(AND(ISBLANK(D36),ISBLANK(E36),ISBLANK(N36),ISBLANK(O36)),"",D36+E36)</f>
      </c>
      <c r="H36" s="195" t="s">
        <v>188</v>
      </c>
      <c r="I36" s="327">
        <f>IF(AND(ISNUMBER(G37),ISNUMBER(Q37)),IF(G37&gt;Q37,2,IF(G37=Q37,1,0)),"")</f>
        <v>2</v>
      </c>
      <c r="K36" s="326"/>
      <c r="L36" s="326"/>
      <c r="M36" s="199">
        <v>4</v>
      </c>
      <c r="N36" s="198"/>
      <c r="O36" s="197"/>
      <c r="P36" s="197"/>
      <c r="Q36" s="196">
        <f>IF(AND(ISBLANK(D36),ISBLANK(E36),ISBLANK(N36),ISBLANK(O36)),"",N36+O36)</f>
      </c>
      <c r="R36" s="195" t="s">
        <v>188</v>
      </c>
      <c r="S36" s="327">
        <f>IF(AND(ISNUMBER(G37),ISNUMBER(Q37)),IF(Q37&gt;G37,2,IF(G37=Q37,1,0)),"")</f>
        <v>0</v>
      </c>
    </row>
    <row r="37" spans="1:19" ht="15.75" customHeight="1" thickBot="1">
      <c r="A37" s="328">
        <v>15374</v>
      </c>
      <c r="B37" s="328"/>
      <c r="C37" s="194" t="s">
        <v>17</v>
      </c>
      <c r="D37" s="193">
        <f>IF(OR(ISNUMBER(G33),ISNUMBER(G34),ISNUMBER(G35),ISNUMBER(G36)),SUM(D33:D36),"")</f>
        <v>296</v>
      </c>
      <c r="E37" s="192">
        <f>IF(OR(ISNUMBER(G33),ISNUMBER(G34),ISNUMBER(G35),ISNUMBER(G36)),SUM(E33:E36),"")</f>
        <v>119</v>
      </c>
      <c r="F37" s="192">
        <f>IF(OR(ISNUMBER(G33),ISNUMBER(G34),ISNUMBER(G35),ISNUMBER(G36)),SUM(F33:F36),"")</f>
        <v>9</v>
      </c>
      <c r="G37" s="191">
        <f>IF(OR(ISNUMBER(G33),ISNUMBER(G34),ISNUMBER(G35),ISNUMBER(G36)),SUM(G33:G36),"")</f>
        <v>415</v>
      </c>
      <c r="H37" s="190" t="s">
        <v>188</v>
      </c>
      <c r="I37" s="327"/>
      <c r="K37" s="328">
        <v>10912</v>
      </c>
      <c r="L37" s="328"/>
      <c r="M37" s="194" t="s">
        <v>17</v>
      </c>
      <c r="N37" s="193">
        <f>IF(OR(ISNUMBER(Q33),ISNUMBER(Q34),ISNUMBER(Q35),ISNUMBER(Q36)),SUM(N33:N36),"")</f>
        <v>287</v>
      </c>
      <c r="O37" s="192">
        <f>IF(OR(ISNUMBER(Q33),ISNUMBER(Q34),ISNUMBER(Q35),ISNUMBER(Q36)),SUM(O33:O36),"")</f>
        <v>125</v>
      </c>
      <c r="P37" s="192">
        <f>IF(OR(ISNUMBER(Q33),ISNUMBER(Q34),ISNUMBER(Q35),ISNUMBER(Q36)),SUM(P33:P36),"")</f>
        <v>10</v>
      </c>
      <c r="Q37" s="191">
        <f>IF(OR(ISNUMBER(Q33),ISNUMBER(Q34),ISNUMBER(Q35),ISNUMBER(Q36)),SUM(Q33:Q36),"")</f>
        <v>412</v>
      </c>
      <c r="R37" s="190" t="s">
        <v>188</v>
      </c>
      <c r="S37" s="327"/>
    </row>
    <row r="38" ht="4.5" customHeight="1" thickBot="1"/>
    <row r="39" spans="1:19" ht="19.5" customHeight="1" thickBot="1">
      <c r="A39" s="189"/>
      <c r="B39" s="188"/>
      <c r="C39" s="187" t="s">
        <v>42</v>
      </c>
      <c r="D39" s="186">
        <f>IF(OR(ISNUMBER(G12),ISNUMBER(G17),ISNUMBER(G22),ISNUMBER(G27),ISNUMBER(G32),ISNUMBER(G37)),SUM(D12,D17,D22,D27,D32,D37),"")</f>
        <v>1664</v>
      </c>
      <c r="E39" s="185">
        <f>IF(OR(ISNUMBER(G12),ISNUMBER(G17),ISNUMBER(G22),ISNUMBER(G27),ISNUMBER(G32),ISNUMBER(G37)),SUM(E12,E17,E22,E27,E32,E37),"")</f>
        <v>643</v>
      </c>
      <c r="F39" s="185">
        <f>IF(OR(ISNUMBER(G12),ISNUMBER(G17),ISNUMBER(G22),ISNUMBER(G27),ISNUMBER(G32),ISNUMBER(G37)),SUM(F12,F17,F22,F27,F32,F37),"")</f>
        <v>61</v>
      </c>
      <c r="G39" s="184">
        <f>IF(OR(ISNUMBER(G12),ISNUMBER(G17),ISNUMBER(G22),ISNUMBER(G27),ISNUMBER(G32),ISNUMBER(G37)),SUM(G12,G17,G22,G27,G32,G37),"")</f>
        <v>2307</v>
      </c>
      <c r="H39" s="183" t="s">
        <v>188</v>
      </c>
      <c r="I39" s="182">
        <f>IF(AND(ISNUMBER(G39)),IF(G39&gt;Q39,IF(SUM(I11,I16,I21,I26,I31,I36,S11,S16,S21,S26,S31,S36)&gt;=10,4,2),IF(G39=Q39,IF(SUM(I11,I16,I21,I26,I31,I36,S11,S16,S21,S26,S31,S36)&gt;=10,2,1),0)),"")</f>
        <v>0</v>
      </c>
      <c r="K39" s="189"/>
      <c r="L39" s="188"/>
      <c r="M39" s="187" t="s">
        <v>42</v>
      </c>
      <c r="N39" s="186">
        <f>IF(OR(ISNUMBER(Q12),ISNUMBER(Q17),ISNUMBER(Q22),ISNUMBER(Q27),ISNUMBER(Q32),ISNUMBER(Q37)),SUM(N12,N17,N22,N27,N32,N37),"")</f>
        <v>1672</v>
      </c>
      <c r="O39" s="185">
        <f>IF(OR(ISNUMBER(Q12),ISNUMBER(Q17),ISNUMBER(Q22),ISNUMBER(Q27),ISNUMBER(Q32),ISNUMBER(Q37)),SUM(O12,O17,O22,O27,O32,O37),"")</f>
        <v>745</v>
      </c>
      <c r="P39" s="185">
        <f>IF(OR(ISNUMBER(Q12),ISNUMBER(Q17),ISNUMBER(Q22),ISNUMBER(Q27),ISNUMBER(Q32),ISNUMBER(Q37)),SUM(P12,P17,P22,P27,P32,P37),"")</f>
        <v>45</v>
      </c>
      <c r="Q39" s="184">
        <f>IF(OR(ISNUMBER(Q12),ISNUMBER(Q17),ISNUMBER(Q22),ISNUMBER(Q27),ISNUMBER(Q32),ISNUMBER(Q37)),SUM(Q12,Q17,Q22,Q27,Q32,Q37),"")</f>
        <v>2417</v>
      </c>
      <c r="R39" s="183" t="s">
        <v>188</v>
      </c>
      <c r="S39" s="182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47"/>
      <c r="B41" s="48" t="s">
        <v>43</v>
      </c>
      <c r="C41" s="329"/>
      <c r="D41" s="329"/>
      <c r="E41" s="329"/>
      <c r="G41" s="330" t="s">
        <v>44</v>
      </c>
      <c r="H41" s="330"/>
      <c r="I41" s="181">
        <f>IF(ISNUMBER(I39),SUM(I11,I16,I21,I26,I31,I36,I39),"")</f>
        <v>6</v>
      </c>
      <c r="K41" s="47"/>
      <c r="L41" s="48" t="s">
        <v>43</v>
      </c>
      <c r="M41" s="329"/>
      <c r="N41" s="329"/>
      <c r="O41" s="329"/>
      <c r="Q41" s="330" t="s">
        <v>44</v>
      </c>
      <c r="R41" s="330"/>
      <c r="S41" s="181">
        <f>IF(ISNUMBER(S39),SUM(S11,S16,S21,S26,S31,S36,S39),"")</f>
        <v>10</v>
      </c>
    </row>
    <row r="42" spans="1:19" ht="18" customHeight="1">
      <c r="A42" s="47"/>
      <c r="B42" s="48" t="s">
        <v>45</v>
      </c>
      <c r="C42" s="238"/>
      <c r="D42" s="238"/>
      <c r="E42" s="238"/>
      <c r="G42" s="180"/>
      <c r="H42" s="180"/>
      <c r="I42" s="180"/>
      <c r="K42" s="47"/>
      <c r="L42" s="48" t="s">
        <v>45</v>
      </c>
      <c r="M42" s="238"/>
      <c r="N42" s="238"/>
      <c r="O42" s="238"/>
      <c r="Q42" s="179"/>
      <c r="R42" s="179"/>
      <c r="S42" s="179"/>
    </row>
    <row r="43" spans="1:19" ht="19.5" customHeight="1">
      <c r="A43" s="48" t="s">
        <v>46</v>
      </c>
      <c r="B43" s="48" t="s">
        <v>47</v>
      </c>
      <c r="C43" s="230"/>
      <c r="D43" s="230"/>
      <c r="E43" s="230"/>
      <c r="F43" s="230"/>
      <c r="G43" s="230"/>
      <c r="H43" s="230"/>
      <c r="I43" s="48"/>
      <c r="J43" s="48"/>
      <c r="K43" s="48" t="s">
        <v>48</v>
      </c>
      <c r="L43" s="230"/>
      <c r="M43" s="230"/>
      <c r="O43" s="48" t="s">
        <v>45</v>
      </c>
      <c r="P43" s="230"/>
      <c r="Q43" s="230"/>
      <c r="R43" s="230"/>
      <c r="S43" s="230"/>
    </row>
    <row r="44" ht="9.75" customHeight="1"/>
    <row r="45" ht="30" customHeight="1">
      <c r="A45" s="178" t="s">
        <v>49</v>
      </c>
    </row>
    <row r="46" spans="2:11" ht="19.5" customHeight="1">
      <c r="B46" s="177" t="s">
        <v>187</v>
      </c>
      <c r="C46" s="331">
        <v>0.7291666666666666</v>
      </c>
      <c r="D46" s="331"/>
      <c r="I46" s="177" t="s">
        <v>186</v>
      </c>
      <c r="J46" s="332">
        <v>19</v>
      </c>
      <c r="K46" s="332"/>
    </row>
    <row r="47" spans="2:19" ht="19.5" customHeight="1">
      <c r="B47" s="177" t="s">
        <v>185</v>
      </c>
      <c r="C47" s="331">
        <v>0.9166666666666666</v>
      </c>
      <c r="D47" s="331"/>
      <c r="I47" s="177" t="s">
        <v>184</v>
      </c>
      <c r="J47" s="333">
        <v>10</v>
      </c>
      <c r="K47" s="333"/>
      <c r="P47" s="177" t="s">
        <v>183</v>
      </c>
      <c r="Q47" s="334">
        <v>42252</v>
      </c>
      <c r="R47" s="334"/>
      <c r="S47" s="334"/>
    </row>
    <row r="48" ht="9.75" customHeight="1"/>
    <row r="49" spans="1:19" ht="15" customHeight="1">
      <c r="A49" s="228" t="s">
        <v>57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8"/>
      <c r="L49" s="228"/>
      <c r="M49" s="228"/>
      <c r="N49" s="228"/>
      <c r="O49" s="228"/>
      <c r="P49" s="228"/>
      <c r="Q49" s="228"/>
      <c r="R49" s="228"/>
      <c r="S49" s="228"/>
    </row>
    <row r="50" spans="1:19" ht="81" customHeight="1">
      <c r="A50" s="335"/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</row>
    <row r="51" ht="4.5" customHeight="1"/>
    <row r="52" spans="1:19" ht="15" customHeight="1">
      <c r="A52" s="228" t="s">
        <v>58</v>
      </c>
      <c r="B52" s="228"/>
      <c r="C52" s="228"/>
      <c r="D52" s="228"/>
      <c r="E52" s="228"/>
      <c r="F52" s="228"/>
      <c r="G52" s="228"/>
      <c r="H52" s="228"/>
      <c r="I52" s="228"/>
      <c r="J52" s="228"/>
      <c r="K52" s="228"/>
      <c r="L52" s="228"/>
      <c r="M52" s="228"/>
      <c r="N52" s="228"/>
      <c r="O52" s="228"/>
      <c r="P52" s="228"/>
      <c r="Q52" s="228"/>
      <c r="R52" s="228"/>
      <c r="S52" s="228"/>
    </row>
    <row r="53" spans="1:19" ht="6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</row>
    <row r="54" spans="1:19" ht="21" customHeight="1">
      <c r="A54" s="59" t="s">
        <v>5</v>
      </c>
      <c r="B54" s="57"/>
      <c r="C54" s="57"/>
      <c r="D54" s="57"/>
      <c r="E54" s="57"/>
      <c r="F54" s="57"/>
      <c r="G54" s="57"/>
      <c r="H54" s="57"/>
      <c r="I54" s="57"/>
      <c r="J54" s="57"/>
      <c r="K54" s="60" t="s">
        <v>7</v>
      </c>
      <c r="L54" s="57"/>
      <c r="M54" s="57"/>
      <c r="N54" s="57"/>
      <c r="O54" s="57"/>
      <c r="P54" s="57"/>
      <c r="Q54" s="57"/>
      <c r="R54" s="57"/>
      <c r="S54" s="58"/>
    </row>
    <row r="55" spans="1:19" ht="21" customHeight="1">
      <c r="A55" s="61"/>
      <c r="B55" s="62" t="s">
        <v>59</v>
      </c>
      <c r="C55" s="63"/>
      <c r="D55" s="64"/>
      <c r="E55" s="62" t="s">
        <v>60</v>
      </c>
      <c r="F55" s="63"/>
      <c r="G55" s="63"/>
      <c r="H55" s="63"/>
      <c r="I55" s="64"/>
      <c r="J55" s="57"/>
      <c r="K55" s="65"/>
      <c r="L55" s="62" t="s">
        <v>59</v>
      </c>
      <c r="M55" s="63"/>
      <c r="N55" s="64"/>
      <c r="O55" s="62" t="s">
        <v>60</v>
      </c>
      <c r="P55" s="63"/>
      <c r="Q55" s="63"/>
      <c r="R55" s="63"/>
      <c r="S55" s="66"/>
    </row>
    <row r="56" spans="1:19" ht="21" customHeight="1">
      <c r="A56" s="67" t="s">
        <v>61</v>
      </c>
      <c r="B56" s="68" t="s">
        <v>62</v>
      </c>
      <c r="C56" s="69"/>
      <c r="D56" s="70" t="s">
        <v>63</v>
      </c>
      <c r="E56" s="68" t="s">
        <v>62</v>
      </c>
      <c r="F56" s="71"/>
      <c r="G56" s="71"/>
      <c r="H56" s="72"/>
      <c r="I56" s="70" t="s">
        <v>63</v>
      </c>
      <c r="J56" s="57"/>
      <c r="K56" s="73" t="s">
        <v>61</v>
      </c>
      <c r="L56" s="68" t="s">
        <v>62</v>
      </c>
      <c r="M56" s="69"/>
      <c r="N56" s="70" t="s">
        <v>63</v>
      </c>
      <c r="O56" s="68" t="s">
        <v>62</v>
      </c>
      <c r="P56" s="71"/>
      <c r="Q56" s="71"/>
      <c r="R56" s="72"/>
      <c r="S56" s="74" t="s">
        <v>63</v>
      </c>
    </row>
    <row r="57" spans="1:19" ht="21" customHeight="1">
      <c r="A57" s="75"/>
      <c r="B57" s="225"/>
      <c r="C57" s="225"/>
      <c r="D57" s="76"/>
      <c r="E57" s="225"/>
      <c r="F57" s="225"/>
      <c r="G57" s="225"/>
      <c r="H57" s="225"/>
      <c r="I57" s="76"/>
      <c r="J57" s="57"/>
      <c r="K57" s="77"/>
      <c r="L57" s="225"/>
      <c r="M57" s="225"/>
      <c r="N57" s="76"/>
      <c r="O57" s="225"/>
      <c r="P57" s="225"/>
      <c r="Q57" s="225"/>
      <c r="R57" s="225"/>
      <c r="S57" s="78"/>
    </row>
    <row r="58" spans="1:19" ht="21" customHeight="1">
      <c r="A58" s="75"/>
      <c r="B58" s="225"/>
      <c r="C58" s="225"/>
      <c r="D58" s="76"/>
      <c r="E58" s="225"/>
      <c r="F58" s="225"/>
      <c r="G58" s="225"/>
      <c r="H58" s="225"/>
      <c r="I58" s="76"/>
      <c r="J58" s="57"/>
      <c r="K58" s="77"/>
      <c r="L58" s="225"/>
      <c r="M58" s="225"/>
      <c r="N58" s="76"/>
      <c r="O58" s="225"/>
      <c r="P58" s="225"/>
      <c r="Q58" s="225"/>
      <c r="R58" s="225"/>
      <c r="S58" s="78"/>
    </row>
    <row r="59" spans="1:19" ht="12" customHeight="1">
      <c r="A59" s="79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</row>
    <row r="60" ht="4.5" customHeight="1"/>
    <row r="61" spans="1:19" ht="15" customHeight="1">
      <c r="A61" s="228" t="s">
        <v>64</v>
      </c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  <c r="R61" s="228"/>
      <c r="S61" s="228"/>
    </row>
    <row r="62" spans="1:19" ht="81" customHeight="1">
      <c r="A62" s="335"/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</row>
    <row r="63" ht="4.5" customHeight="1"/>
    <row r="64" spans="1:19" ht="15" customHeight="1">
      <c r="A64" s="228" t="s">
        <v>65</v>
      </c>
      <c r="B64" s="228"/>
      <c r="C64" s="228"/>
      <c r="D64" s="228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</row>
    <row r="65" spans="1:19" ht="81" customHeight="1">
      <c r="A65" s="335"/>
      <c r="B65" s="335"/>
      <c r="C65" s="335"/>
      <c r="D65" s="335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</row>
    <row r="66" spans="1:8" ht="30" customHeight="1">
      <c r="A66" s="176"/>
      <c r="B66" s="175" t="s">
        <v>182</v>
      </c>
      <c r="C66" s="336"/>
      <c r="D66" s="336"/>
      <c r="E66" s="336"/>
      <c r="F66" s="336"/>
      <c r="G66" s="336"/>
      <c r="H66" s="336"/>
    </row>
  </sheetData>
  <sheetProtection sheet="1"/>
  <mergeCells count="95"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  <mergeCell ref="A49:S49"/>
    <mergeCell ref="A50:S50"/>
    <mergeCell ref="A52:S52"/>
    <mergeCell ref="B57:C57"/>
    <mergeCell ref="E57:H57"/>
    <mergeCell ref="L57:M57"/>
    <mergeCell ref="O57:R57"/>
    <mergeCell ref="C43:H43"/>
    <mergeCell ref="L43:M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</mergeCells>
  <dataValidations count="9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A57:A58 K57:K58">
      <formula1>1</formula1>
      <formula2>200</formula2>
    </dataValidation>
    <dataValidation type="whole" allowBlank="1" showErrorMessage="1" errorTitle="Zadej číslo !" error="Pozor, musíš zadat celé číslo." sqref="D57:D58 I57:I58 N57:N58 S57:S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A37" sqref="A37:B37"/>
    </sheetView>
  </sheetViews>
  <sheetFormatPr defaultColWidth="9.00390625" defaultRowHeight="12.75" zeroHeight="1"/>
  <cols>
    <col min="1" max="1" width="10.75390625" style="87" customWidth="1"/>
    <col min="2" max="2" width="15.75390625" style="87" customWidth="1"/>
    <col min="3" max="3" width="5.75390625" style="87" customWidth="1"/>
    <col min="4" max="5" width="6.75390625" style="87" customWidth="1"/>
    <col min="6" max="6" width="4.75390625" style="87" customWidth="1"/>
    <col min="7" max="7" width="6.75390625" style="87" customWidth="1"/>
    <col min="8" max="8" width="5.75390625" style="87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87" customWidth="1"/>
    <col min="14" max="15" width="6.75390625" style="87" customWidth="1"/>
    <col min="16" max="16" width="4.75390625" style="87" customWidth="1"/>
    <col min="17" max="17" width="6.75390625" style="87" customWidth="1"/>
    <col min="18" max="18" width="5.75390625" style="87" customWidth="1"/>
    <col min="19" max="19" width="6.75390625" style="87" customWidth="1"/>
    <col min="20" max="20" width="1.625" style="87" customWidth="1"/>
    <col min="21" max="21" width="0" style="88" hidden="1" customWidth="1"/>
    <col min="22" max="254" width="0" style="87" hidden="1" customWidth="1"/>
    <col min="255" max="255" width="5.25390625" style="87" customWidth="1"/>
    <col min="256" max="16384" width="9.125" style="87" customWidth="1"/>
  </cols>
  <sheetData>
    <row r="1" spans="2:19" ht="40.5" customHeight="1">
      <c r="B1" s="300" t="s">
        <v>0</v>
      </c>
      <c r="C1" s="300"/>
      <c r="D1" s="302" t="s">
        <v>1</v>
      </c>
      <c r="E1" s="302"/>
      <c r="F1" s="302"/>
      <c r="G1" s="302"/>
      <c r="H1" s="302"/>
      <c r="I1" s="302"/>
      <c r="K1" s="174" t="s">
        <v>2</v>
      </c>
      <c r="L1" s="303" t="s">
        <v>112</v>
      </c>
      <c r="M1" s="303"/>
      <c r="N1" s="303"/>
      <c r="O1" s="304" t="s">
        <v>4</v>
      </c>
      <c r="P1" s="304"/>
      <c r="Q1" s="308" t="s">
        <v>146</v>
      </c>
      <c r="R1" s="308"/>
      <c r="S1" s="308"/>
    </row>
    <row r="2" spans="2:3" ht="9.75" customHeight="1" thickBot="1">
      <c r="B2" s="301"/>
      <c r="C2" s="301"/>
    </row>
    <row r="3" spans="1:19" ht="19.5" customHeight="1" thickBot="1">
      <c r="A3" s="173" t="s">
        <v>5</v>
      </c>
      <c r="B3" s="297" t="s">
        <v>72</v>
      </c>
      <c r="C3" s="298"/>
      <c r="D3" s="298"/>
      <c r="E3" s="298"/>
      <c r="F3" s="298"/>
      <c r="G3" s="298"/>
      <c r="H3" s="298"/>
      <c r="I3" s="299"/>
      <c r="K3" s="173" t="s">
        <v>7</v>
      </c>
      <c r="L3" s="297" t="s">
        <v>86</v>
      </c>
      <c r="M3" s="298"/>
      <c r="N3" s="298"/>
      <c r="O3" s="298"/>
      <c r="P3" s="298"/>
      <c r="Q3" s="298"/>
      <c r="R3" s="298"/>
      <c r="S3" s="299"/>
    </row>
    <row r="4" ht="4.5" customHeight="1" thickBot="1"/>
    <row r="5" spans="1:19" ht="12.75" customHeight="1">
      <c r="A5" s="293" t="s">
        <v>9</v>
      </c>
      <c r="B5" s="294"/>
      <c r="C5" s="291" t="s">
        <v>10</v>
      </c>
      <c r="D5" s="305" t="s">
        <v>11</v>
      </c>
      <c r="E5" s="306"/>
      <c r="F5" s="306"/>
      <c r="G5" s="307"/>
      <c r="H5" s="172"/>
      <c r="I5" s="171" t="s">
        <v>12</v>
      </c>
      <c r="K5" s="293" t="s">
        <v>9</v>
      </c>
      <c r="L5" s="294"/>
      <c r="M5" s="291" t="s">
        <v>10</v>
      </c>
      <c r="N5" s="305" t="s">
        <v>11</v>
      </c>
      <c r="O5" s="306"/>
      <c r="P5" s="306"/>
      <c r="Q5" s="307"/>
      <c r="R5" s="172"/>
      <c r="S5" s="171" t="s">
        <v>12</v>
      </c>
    </row>
    <row r="6" spans="1:19" ht="12.75" customHeight="1" thickBot="1">
      <c r="A6" s="295" t="s">
        <v>13</v>
      </c>
      <c r="B6" s="296"/>
      <c r="C6" s="292"/>
      <c r="D6" s="170" t="s">
        <v>14</v>
      </c>
      <c r="E6" s="169" t="s">
        <v>15</v>
      </c>
      <c r="F6" s="169" t="s">
        <v>16</v>
      </c>
      <c r="G6" s="168" t="s">
        <v>17</v>
      </c>
      <c r="H6" s="167"/>
      <c r="I6" s="166" t="s">
        <v>18</v>
      </c>
      <c r="K6" s="295" t="s">
        <v>13</v>
      </c>
      <c r="L6" s="296"/>
      <c r="M6" s="292"/>
      <c r="N6" s="170" t="s">
        <v>14</v>
      </c>
      <c r="O6" s="169" t="s">
        <v>15</v>
      </c>
      <c r="P6" s="169" t="s">
        <v>16</v>
      </c>
      <c r="Q6" s="168" t="s">
        <v>17</v>
      </c>
      <c r="R6" s="167"/>
      <c r="S6" s="166" t="s">
        <v>18</v>
      </c>
    </row>
    <row r="7" spans="1:12" ht="4.5" customHeight="1" thickBot="1">
      <c r="A7" s="165"/>
      <c r="B7" s="165"/>
      <c r="K7" s="165"/>
      <c r="L7" s="165"/>
    </row>
    <row r="8" spans="1:19" ht="12.75" customHeight="1">
      <c r="A8" s="287" t="s">
        <v>145</v>
      </c>
      <c r="B8" s="288"/>
      <c r="C8" s="163">
        <v>1</v>
      </c>
      <c r="D8" s="162">
        <v>142</v>
      </c>
      <c r="E8" s="161">
        <v>62</v>
      </c>
      <c r="F8" s="161">
        <v>2</v>
      </c>
      <c r="G8" s="160">
        <f>IF(ISBLANK(D8),"",D8+E8)</f>
        <v>204</v>
      </c>
      <c r="H8" s="155"/>
      <c r="I8" s="154"/>
      <c r="K8" s="287" t="s">
        <v>141</v>
      </c>
      <c r="L8" s="288"/>
      <c r="M8" s="163">
        <v>2</v>
      </c>
      <c r="N8" s="162">
        <v>151</v>
      </c>
      <c r="O8" s="161">
        <v>61</v>
      </c>
      <c r="P8" s="161">
        <v>4</v>
      </c>
      <c r="Q8" s="160">
        <f>IF(ISBLANK(N8),"",N8+O8)</f>
        <v>212</v>
      </c>
      <c r="R8" s="155"/>
      <c r="S8" s="154"/>
    </row>
    <row r="9" spans="1:19" ht="12.75" customHeight="1">
      <c r="A9" s="289"/>
      <c r="B9" s="290"/>
      <c r="C9" s="159">
        <v>2</v>
      </c>
      <c r="D9" s="158">
        <v>156</v>
      </c>
      <c r="E9" s="157">
        <v>62</v>
      </c>
      <c r="F9" s="157">
        <v>5</v>
      </c>
      <c r="G9" s="156">
        <f>IF(ISBLANK(D9),"",D9+E9)</f>
        <v>218</v>
      </c>
      <c r="H9" s="155"/>
      <c r="I9" s="154"/>
      <c r="K9" s="289"/>
      <c r="L9" s="290"/>
      <c r="M9" s="159">
        <v>1</v>
      </c>
      <c r="N9" s="158">
        <v>160</v>
      </c>
      <c r="O9" s="157">
        <v>63</v>
      </c>
      <c r="P9" s="157">
        <v>6</v>
      </c>
      <c r="Q9" s="156">
        <f>IF(ISBLANK(N9),"",N9+O9)</f>
        <v>223</v>
      </c>
      <c r="R9" s="155"/>
      <c r="S9" s="154"/>
    </row>
    <row r="10" spans="1:19" ht="9.75" customHeight="1" thickBot="1">
      <c r="A10" s="285" t="s">
        <v>144</v>
      </c>
      <c r="B10" s="286"/>
      <c r="C10" s="153"/>
      <c r="D10" s="152"/>
      <c r="E10" s="152"/>
      <c r="F10" s="152"/>
      <c r="G10" s="151">
        <f>IF(ISBLANK(D10),"",D10+E10)</f>
      </c>
      <c r="H10" s="146"/>
      <c r="I10" s="150"/>
      <c r="K10" s="285" t="s">
        <v>143</v>
      </c>
      <c r="L10" s="286"/>
      <c r="M10" s="153"/>
      <c r="N10" s="152"/>
      <c r="O10" s="152"/>
      <c r="P10" s="152"/>
      <c r="Q10" s="151">
        <f>IF(ISBLANK(N10),"",N10+O10)</f>
      </c>
      <c r="R10" s="146"/>
      <c r="S10" s="150"/>
    </row>
    <row r="11" spans="1:19" ht="9.75" customHeight="1" thickBot="1">
      <c r="A11" s="285"/>
      <c r="B11" s="286"/>
      <c r="C11" s="149"/>
      <c r="D11" s="148"/>
      <c r="E11" s="148"/>
      <c r="F11" s="148"/>
      <c r="G11" s="164">
        <f>IF(ISBLANK(D11),"",D11+E11)</f>
      </c>
      <c r="H11" s="146"/>
      <c r="I11" s="281">
        <f>IF(ISNUMBER(G12),IF(G12&gt;Q12,2,IF(G12=Q12,1,0)),"")</f>
        <v>0</v>
      </c>
      <c r="K11" s="285"/>
      <c r="L11" s="286"/>
      <c r="M11" s="149"/>
      <c r="N11" s="148"/>
      <c r="O11" s="148"/>
      <c r="P11" s="148"/>
      <c r="Q11" s="147">
        <f>IF(ISBLANK(N11),"",N11+O11)</f>
      </c>
      <c r="R11" s="146"/>
      <c r="S11" s="281">
        <f>IF(ISNUMBER(Q12),IF(G12&lt;Q12,2,IF(G12=Q12,1,0)),"")</f>
        <v>2</v>
      </c>
    </row>
    <row r="12" spans="1:19" ht="15.75" customHeight="1" thickBot="1">
      <c r="A12" s="283">
        <v>14501</v>
      </c>
      <c r="B12" s="284"/>
      <c r="C12" s="145" t="s">
        <v>17</v>
      </c>
      <c r="D12" s="144">
        <f>IF(ISNUMBER(D8),SUM(D8:D11),"")</f>
        <v>298</v>
      </c>
      <c r="E12" s="143">
        <f>IF(ISNUMBER(E8),SUM(E8:E11),"")</f>
        <v>124</v>
      </c>
      <c r="F12" s="142">
        <f>IF(ISNUMBER(F8),SUM(F8:F11),"")</f>
        <v>7</v>
      </c>
      <c r="G12" s="141">
        <f>IF(ISNUMBER(G8),SUM(G8:G11),"")</f>
        <v>422</v>
      </c>
      <c r="H12" s="140"/>
      <c r="I12" s="282"/>
      <c r="K12" s="283">
        <v>1015</v>
      </c>
      <c r="L12" s="284"/>
      <c r="M12" s="145" t="s">
        <v>17</v>
      </c>
      <c r="N12" s="144">
        <f>IF(ISNUMBER(N8),SUM(N8:N11),"")</f>
        <v>311</v>
      </c>
      <c r="O12" s="143">
        <f>IF(ISNUMBER(O8),SUM(O8:O11),"")</f>
        <v>124</v>
      </c>
      <c r="P12" s="142">
        <f>IF(ISNUMBER(P8),SUM(P8:P11),"")</f>
        <v>10</v>
      </c>
      <c r="Q12" s="141">
        <f>IF(ISNUMBER(Q8),SUM(Q8:Q11),"")</f>
        <v>435</v>
      </c>
      <c r="R12" s="140"/>
      <c r="S12" s="282"/>
    </row>
    <row r="13" spans="1:19" ht="12.75" customHeight="1" thickTop="1">
      <c r="A13" s="287" t="s">
        <v>142</v>
      </c>
      <c r="B13" s="288"/>
      <c r="C13" s="163">
        <v>1</v>
      </c>
      <c r="D13" s="162">
        <v>146</v>
      </c>
      <c r="E13" s="161">
        <v>62</v>
      </c>
      <c r="F13" s="161">
        <v>1</v>
      </c>
      <c r="G13" s="160">
        <f>IF(ISBLANK(D13),"",D13+E13)</f>
        <v>208</v>
      </c>
      <c r="H13" s="155"/>
      <c r="I13" s="154"/>
      <c r="K13" s="287" t="s">
        <v>141</v>
      </c>
      <c r="L13" s="288"/>
      <c r="M13" s="163">
        <v>2</v>
      </c>
      <c r="N13" s="162">
        <v>171</v>
      </c>
      <c r="O13" s="161">
        <v>62</v>
      </c>
      <c r="P13" s="161">
        <v>1</v>
      </c>
      <c r="Q13" s="160">
        <f>IF(ISBLANK(N13),"",N13+O13)</f>
        <v>233</v>
      </c>
      <c r="R13" s="155"/>
      <c r="S13" s="154"/>
    </row>
    <row r="14" spans="1:19" ht="12.75" customHeight="1">
      <c r="A14" s="289"/>
      <c r="B14" s="290"/>
      <c r="C14" s="159">
        <v>2</v>
      </c>
      <c r="D14" s="158">
        <v>149</v>
      </c>
      <c r="E14" s="157">
        <v>72</v>
      </c>
      <c r="F14" s="157">
        <v>1</v>
      </c>
      <c r="G14" s="156">
        <f>IF(ISBLANK(D14),"",D14+E14)</f>
        <v>221</v>
      </c>
      <c r="H14" s="155"/>
      <c r="I14" s="154"/>
      <c r="K14" s="289"/>
      <c r="L14" s="290"/>
      <c r="M14" s="159">
        <v>1</v>
      </c>
      <c r="N14" s="158">
        <v>149</v>
      </c>
      <c r="O14" s="157">
        <v>81</v>
      </c>
      <c r="P14" s="157">
        <v>1</v>
      </c>
      <c r="Q14" s="156">
        <f>IF(ISBLANK(N14),"",N14+O14)</f>
        <v>230</v>
      </c>
      <c r="R14" s="155"/>
      <c r="S14" s="154"/>
    </row>
    <row r="15" spans="1:19" ht="9.75" customHeight="1" thickBot="1">
      <c r="A15" s="285" t="s">
        <v>140</v>
      </c>
      <c r="B15" s="286"/>
      <c r="C15" s="153"/>
      <c r="D15" s="152"/>
      <c r="E15" s="152"/>
      <c r="F15" s="152"/>
      <c r="G15" s="151">
        <f>IF(ISBLANK(D15),"",D15+E15)</f>
      </c>
      <c r="H15" s="146"/>
      <c r="I15" s="150"/>
      <c r="K15" s="285" t="s">
        <v>139</v>
      </c>
      <c r="L15" s="286"/>
      <c r="M15" s="153"/>
      <c r="N15" s="152"/>
      <c r="O15" s="152"/>
      <c r="P15" s="152"/>
      <c r="Q15" s="151">
        <f>IF(ISBLANK(N15),"",N15+O15)</f>
      </c>
      <c r="R15" s="146"/>
      <c r="S15" s="150"/>
    </row>
    <row r="16" spans="1:19" ht="9.75" customHeight="1" thickBot="1">
      <c r="A16" s="285"/>
      <c r="B16" s="286"/>
      <c r="C16" s="149"/>
      <c r="D16" s="148"/>
      <c r="E16" s="148"/>
      <c r="F16" s="148"/>
      <c r="G16" s="147">
        <f>IF(ISBLANK(D16),"",D16+E16)</f>
      </c>
      <c r="H16" s="146"/>
      <c r="I16" s="281">
        <f>IF(ISNUMBER(G17),IF(G17&gt;Q17,2,IF(G17=Q17,1,0)),"")</f>
        <v>0</v>
      </c>
      <c r="K16" s="285"/>
      <c r="L16" s="286"/>
      <c r="M16" s="149"/>
      <c r="N16" s="148"/>
      <c r="O16" s="148"/>
      <c r="P16" s="148"/>
      <c r="Q16" s="147">
        <f>IF(ISBLANK(N16),"",N16+O16)</f>
      </c>
      <c r="R16" s="146"/>
      <c r="S16" s="281">
        <f>IF(ISNUMBER(Q17),IF(G17&lt;Q17,2,IF(G17=Q17,1,0)),"")</f>
        <v>2</v>
      </c>
    </row>
    <row r="17" spans="1:19" ht="15.75" customHeight="1" thickBot="1">
      <c r="A17" s="283">
        <v>20061</v>
      </c>
      <c r="B17" s="284"/>
      <c r="C17" s="145" t="s">
        <v>17</v>
      </c>
      <c r="D17" s="144">
        <f>IF(ISNUMBER(D13),SUM(D13:D16),"")</f>
        <v>295</v>
      </c>
      <c r="E17" s="143">
        <f>IF(ISNUMBER(E13),SUM(E13:E16),"")</f>
        <v>134</v>
      </c>
      <c r="F17" s="142">
        <f>IF(ISNUMBER(F13),SUM(F13:F16),"")</f>
        <v>2</v>
      </c>
      <c r="G17" s="141">
        <f>IF(ISNUMBER(G13),SUM(G13:G16),"")</f>
        <v>429</v>
      </c>
      <c r="H17" s="140"/>
      <c r="I17" s="282"/>
      <c r="K17" s="283">
        <v>19841</v>
      </c>
      <c r="L17" s="284"/>
      <c r="M17" s="145" t="s">
        <v>17</v>
      </c>
      <c r="N17" s="144">
        <f>IF(ISNUMBER(N13),SUM(N13:N16),"")</f>
        <v>320</v>
      </c>
      <c r="O17" s="143">
        <f>IF(ISNUMBER(O13),SUM(O13:O16),"")</f>
        <v>143</v>
      </c>
      <c r="P17" s="142">
        <f>IF(ISNUMBER(P13),SUM(P13:P16),"")</f>
        <v>2</v>
      </c>
      <c r="Q17" s="141">
        <f>IF(ISNUMBER(Q13),SUM(Q13:Q16),"")</f>
        <v>463</v>
      </c>
      <c r="R17" s="140"/>
      <c r="S17" s="282"/>
    </row>
    <row r="18" spans="1:19" ht="12.75" customHeight="1" thickTop="1">
      <c r="A18" s="287" t="s">
        <v>138</v>
      </c>
      <c r="B18" s="288"/>
      <c r="C18" s="163">
        <v>1</v>
      </c>
      <c r="D18" s="162">
        <v>145</v>
      </c>
      <c r="E18" s="161">
        <v>69</v>
      </c>
      <c r="F18" s="161">
        <v>1</v>
      </c>
      <c r="G18" s="160">
        <f>IF(ISBLANK(D18),"",D18+E18)</f>
        <v>214</v>
      </c>
      <c r="H18" s="155"/>
      <c r="I18" s="154"/>
      <c r="K18" s="287" t="s">
        <v>128</v>
      </c>
      <c r="L18" s="288"/>
      <c r="M18" s="163">
        <v>2</v>
      </c>
      <c r="N18" s="162">
        <v>115</v>
      </c>
      <c r="O18" s="161">
        <v>49</v>
      </c>
      <c r="P18" s="161">
        <v>2</v>
      </c>
      <c r="Q18" s="160">
        <f>IF(ISBLANK(N18),"",N18+O18)</f>
        <v>164</v>
      </c>
      <c r="R18" s="155"/>
      <c r="S18" s="154"/>
    </row>
    <row r="19" spans="1:19" ht="12.75" customHeight="1">
      <c r="A19" s="289"/>
      <c r="B19" s="290"/>
      <c r="C19" s="159">
        <v>2</v>
      </c>
      <c r="D19" s="158">
        <v>136</v>
      </c>
      <c r="E19" s="157">
        <v>71</v>
      </c>
      <c r="F19" s="157">
        <v>3</v>
      </c>
      <c r="G19" s="156">
        <f>IF(ISBLANK(D19),"",D19+E19)</f>
        <v>207</v>
      </c>
      <c r="H19" s="155"/>
      <c r="I19" s="154"/>
      <c r="K19" s="289"/>
      <c r="L19" s="290"/>
      <c r="M19" s="159">
        <v>1</v>
      </c>
      <c r="N19" s="158">
        <v>153</v>
      </c>
      <c r="O19" s="157">
        <v>63</v>
      </c>
      <c r="P19" s="157">
        <v>3</v>
      </c>
      <c r="Q19" s="156">
        <f>IF(ISBLANK(N19),"",N19+O19)</f>
        <v>216</v>
      </c>
      <c r="R19" s="155"/>
      <c r="S19" s="154"/>
    </row>
    <row r="20" spans="1:19" ht="9.75" customHeight="1" thickBot="1">
      <c r="A20" s="285" t="s">
        <v>137</v>
      </c>
      <c r="B20" s="286"/>
      <c r="C20" s="153"/>
      <c r="D20" s="152"/>
      <c r="E20" s="152"/>
      <c r="F20" s="152"/>
      <c r="G20" s="151">
        <f>IF(ISBLANK(D20),"",D20+E20)</f>
      </c>
      <c r="H20" s="146"/>
      <c r="I20" s="150"/>
      <c r="K20" s="285" t="s">
        <v>136</v>
      </c>
      <c r="L20" s="286"/>
      <c r="M20" s="153"/>
      <c r="N20" s="152"/>
      <c r="O20" s="152"/>
      <c r="P20" s="152"/>
      <c r="Q20" s="151">
        <f>IF(ISBLANK(N20),"",N20+O20)</f>
      </c>
      <c r="R20" s="146"/>
      <c r="S20" s="150"/>
    </row>
    <row r="21" spans="1:19" ht="9.75" customHeight="1" thickBot="1">
      <c r="A21" s="285"/>
      <c r="B21" s="286"/>
      <c r="C21" s="149"/>
      <c r="D21" s="148"/>
      <c r="E21" s="148"/>
      <c r="F21" s="148"/>
      <c r="G21" s="147">
        <f>IF(ISBLANK(D21),"",D21+E21)</f>
      </c>
      <c r="H21" s="146"/>
      <c r="I21" s="281">
        <f>IF(ISNUMBER(G22),IF(G22&gt;Q22,2,IF(G22=Q22,1,0)),"")</f>
        <v>2</v>
      </c>
      <c r="K21" s="285"/>
      <c r="L21" s="286"/>
      <c r="M21" s="149"/>
      <c r="N21" s="148"/>
      <c r="O21" s="148"/>
      <c r="P21" s="148"/>
      <c r="Q21" s="147">
        <f>IF(ISBLANK(N21),"",N21+O21)</f>
      </c>
      <c r="R21" s="146"/>
      <c r="S21" s="281">
        <f>IF(ISNUMBER(Q22),IF(G22&lt;Q22,2,IF(G22=Q22,1,0)),"")</f>
        <v>0</v>
      </c>
    </row>
    <row r="22" spans="1:19" ht="15.75" customHeight="1" thickBot="1">
      <c r="A22" s="283">
        <v>2585</v>
      </c>
      <c r="B22" s="284"/>
      <c r="C22" s="145" t="s">
        <v>17</v>
      </c>
      <c r="D22" s="144">
        <f>IF(ISNUMBER(D18),SUM(D18:D21),"")</f>
        <v>281</v>
      </c>
      <c r="E22" s="143">
        <f>IF(ISNUMBER(E18),SUM(E18:E21),"")</f>
        <v>140</v>
      </c>
      <c r="F22" s="142">
        <f>IF(ISNUMBER(F18),SUM(F18:F21),"")</f>
        <v>4</v>
      </c>
      <c r="G22" s="141">
        <f>IF(ISNUMBER(G18),SUM(G18:G21),"")</f>
        <v>421</v>
      </c>
      <c r="H22" s="140"/>
      <c r="I22" s="282"/>
      <c r="K22" s="283">
        <v>16919</v>
      </c>
      <c r="L22" s="284"/>
      <c r="M22" s="145" t="s">
        <v>17</v>
      </c>
      <c r="N22" s="144">
        <f>IF(ISNUMBER(N18),SUM(N18:N21),"")</f>
        <v>268</v>
      </c>
      <c r="O22" s="143">
        <f>IF(ISNUMBER(O18),SUM(O18:O21),"")</f>
        <v>112</v>
      </c>
      <c r="P22" s="142">
        <f>IF(ISNUMBER(P18),SUM(P18:P21),"")</f>
        <v>5</v>
      </c>
      <c r="Q22" s="141">
        <f>IF(ISNUMBER(Q18),SUM(Q18:Q21),"")</f>
        <v>380</v>
      </c>
      <c r="R22" s="140"/>
      <c r="S22" s="282"/>
    </row>
    <row r="23" spans="1:19" ht="12.75" customHeight="1" thickTop="1">
      <c r="A23" s="287" t="s">
        <v>135</v>
      </c>
      <c r="B23" s="288"/>
      <c r="C23" s="163">
        <v>1</v>
      </c>
      <c r="D23" s="162">
        <v>130</v>
      </c>
      <c r="E23" s="161">
        <v>54</v>
      </c>
      <c r="F23" s="161">
        <v>5</v>
      </c>
      <c r="G23" s="160">
        <f>IF(ISBLANK(D23),"",D23+E23)</f>
        <v>184</v>
      </c>
      <c r="H23" s="155"/>
      <c r="I23" s="154"/>
      <c r="K23" s="287" t="s">
        <v>131</v>
      </c>
      <c r="L23" s="288"/>
      <c r="M23" s="163">
        <v>2</v>
      </c>
      <c r="N23" s="162">
        <v>146</v>
      </c>
      <c r="O23" s="161">
        <v>53</v>
      </c>
      <c r="P23" s="161">
        <v>7</v>
      </c>
      <c r="Q23" s="160">
        <f>IF(ISBLANK(N23),"",N23+O23)</f>
        <v>199</v>
      </c>
      <c r="R23" s="155"/>
      <c r="S23" s="154"/>
    </row>
    <row r="24" spans="1:19" ht="12.75" customHeight="1">
      <c r="A24" s="289"/>
      <c r="B24" s="290"/>
      <c r="C24" s="159">
        <v>2</v>
      </c>
      <c r="D24" s="158">
        <v>138</v>
      </c>
      <c r="E24" s="157">
        <v>54</v>
      </c>
      <c r="F24" s="157">
        <v>4</v>
      </c>
      <c r="G24" s="156">
        <f>IF(ISBLANK(D24),"",D24+E24)</f>
        <v>192</v>
      </c>
      <c r="H24" s="155"/>
      <c r="I24" s="154"/>
      <c r="K24" s="289"/>
      <c r="L24" s="290"/>
      <c r="M24" s="159">
        <v>1</v>
      </c>
      <c r="N24" s="158">
        <v>148</v>
      </c>
      <c r="O24" s="157">
        <v>62</v>
      </c>
      <c r="P24" s="157">
        <v>2</v>
      </c>
      <c r="Q24" s="156">
        <f>IF(ISBLANK(N24),"",N24+O24)</f>
        <v>210</v>
      </c>
      <c r="R24" s="155"/>
      <c r="S24" s="154"/>
    </row>
    <row r="25" spans="1:19" ht="9.75" customHeight="1" thickBot="1">
      <c r="A25" s="285" t="s">
        <v>134</v>
      </c>
      <c r="B25" s="286"/>
      <c r="C25" s="153"/>
      <c r="D25" s="152"/>
      <c r="E25" s="152"/>
      <c r="F25" s="152"/>
      <c r="G25" s="151">
        <f>IF(ISBLANK(D25),"",D25+E25)</f>
      </c>
      <c r="H25" s="146"/>
      <c r="I25" s="150"/>
      <c r="K25" s="285" t="s">
        <v>133</v>
      </c>
      <c r="L25" s="286"/>
      <c r="M25" s="153"/>
      <c r="N25" s="152"/>
      <c r="O25" s="152"/>
      <c r="P25" s="152"/>
      <c r="Q25" s="151">
        <f>IF(ISBLANK(N25),"",N25+O25)</f>
      </c>
      <c r="R25" s="146"/>
      <c r="S25" s="150"/>
    </row>
    <row r="26" spans="1:19" ht="9.75" customHeight="1" thickBot="1">
      <c r="A26" s="285"/>
      <c r="B26" s="286"/>
      <c r="C26" s="149"/>
      <c r="D26" s="148"/>
      <c r="E26" s="148"/>
      <c r="F26" s="148"/>
      <c r="G26" s="147">
        <f>IF(ISBLANK(D26),"",D26+E26)</f>
      </c>
      <c r="H26" s="146"/>
      <c r="I26" s="281">
        <f>IF(ISNUMBER(G27),IF(G27&gt;Q27,2,IF(G27=Q27,1,0)),"")</f>
        <v>0</v>
      </c>
      <c r="K26" s="285"/>
      <c r="L26" s="286"/>
      <c r="M26" s="149"/>
      <c r="N26" s="148"/>
      <c r="O26" s="148"/>
      <c r="P26" s="148"/>
      <c r="Q26" s="147">
        <f>IF(ISBLANK(N26),"",N26+O26)</f>
      </c>
      <c r="R26" s="146"/>
      <c r="S26" s="281">
        <f>IF(ISNUMBER(Q27),IF(G27&lt;Q27,2,IF(G27=Q27,1,0)),"")</f>
        <v>2</v>
      </c>
    </row>
    <row r="27" spans="1:19" ht="15.75" customHeight="1" thickBot="1">
      <c r="A27" s="283">
        <v>8577</v>
      </c>
      <c r="B27" s="284"/>
      <c r="C27" s="145" t="s">
        <v>17</v>
      </c>
      <c r="D27" s="144">
        <f>IF(ISNUMBER(D23),SUM(D23:D26),"")</f>
        <v>268</v>
      </c>
      <c r="E27" s="143">
        <f>IF(ISNUMBER(E23),SUM(E23:E26),"")</f>
        <v>108</v>
      </c>
      <c r="F27" s="142">
        <f>IF(ISNUMBER(F23),SUM(F23:F26),"")</f>
        <v>9</v>
      </c>
      <c r="G27" s="141">
        <f>IF(ISNUMBER(G23),SUM(G23:G26),"")</f>
        <v>376</v>
      </c>
      <c r="H27" s="140"/>
      <c r="I27" s="282"/>
      <c r="K27" s="283">
        <v>18283</v>
      </c>
      <c r="L27" s="284"/>
      <c r="M27" s="145" t="s">
        <v>17</v>
      </c>
      <c r="N27" s="144">
        <f>IF(ISNUMBER(N23),SUM(N23:N26),"")</f>
        <v>294</v>
      </c>
      <c r="O27" s="143">
        <f>IF(ISNUMBER(O23),SUM(O23:O26),"")</f>
        <v>115</v>
      </c>
      <c r="P27" s="142">
        <f>IF(ISNUMBER(P23),SUM(P23:P26),"")</f>
        <v>9</v>
      </c>
      <c r="Q27" s="141">
        <f>IF(ISNUMBER(Q23),SUM(Q23:Q26),"")</f>
        <v>409</v>
      </c>
      <c r="R27" s="140"/>
      <c r="S27" s="282"/>
    </row>
    <row r="28" spans="1:19" ht="12.75" customHeight="1" thickTop="1">
      <c r="A28" s="287" t="s">
        <v>132</v>
      </c>
      <c r="B28" s="288"/>
      <c r="C28" s="163">
        <v>1</v>
      </c>
      <c r="D28" s="162">
        <v>130</v>
      </c>
      <c r="E28" s="161">
        <v>62</v>
      </c>
      <c r="F28" s="161">
        <v>2</v>
      </c>
      <c r="G28" s="160">
        <f>IF(ISBLANK(D28),"",D28+E28)</f>
        <v>192</v>
      </c>
      <c r="H28" s="155"/>
      <c r="I28" s="154"/>
      <c r="K28" s="287" t="s">
        <v>131</v>
      </c>
      <c r="L28" s="288"/>
      <c r="M28" s="163">
        <v>2</v>
      </c>
      <c r="N28" s="162">
        <v>121</v>
      </c>
      <c r="O28" s="161">
        <v>54</v>
      </c>
      <c r="P28" s="161">
        <v>5</v>
      </c>
      <c r="Q28" s="160">
        <f>IF(ISBLANK(N28),"",N28+O28)</f>
        <v>175</v>
      </c>
      <c r="R28" s="155"/>
      <c r="S28" s="154"/>
    </row>
    <row r="29" spans="1:19" ht="12.75" customHeight="1">
      <c r="A29" s="289"/>
      <c r="B29" s="290"/>
      <c r="C29" s="159">
        <v>2</v>
      </c>
      <c r="D29" s="158">
        <v>150</v>
      </c>
      <c r="E29" s="157">
        <v>63</v>
      </c>
      <c r="F29" s="157">
        <v>4</v>
      </c>
      <c r="G29" s="156">
        <f>IF(ISBLANK(D29),"",D29+E29)</f>
        <v>213</v>
      </c>
      <c r="H29" s="155"/>
      <c r="I29" s="154"/>
      <c r="K29" s="289"/>
      <c r="L29" s="290"/>
      <c r="M29" s="159">
        <v>1</v>
      </c>
      <c r="N29" s="158">
        <v>133</v>
      </c>
      <c r="O29" s="157">
        <v>63</v>
      </c>
      <c r="P29" s="157">
        <v>1</v>
      </c>
      <c r="Q29" s="156">
        <f>IF(ISBLANK(N29),"",N29+O29)</f>
        <v>196</v>
      </c>
      <c r="R29" s="155"/>
      <c r="S29" s="154"/>
    </row>
    <row r="30" spans="1:19" ht="9.75" customHeight="1" thickBot="1">
      <c r="A30" s="285" t="s">
        <v>21</v>
      </c>
      <c r="B30" s="286"/>
      <c r="C30" s="153"/>
      <c r="D30" s="152"/>
      <c r="E30" s="152"/>
      <c r="F30" s="152"/>
      <c r="G30" s="151">
        <f>IF(ISBLANK(D30),"",D30+E30)</f>
      </c>
      <c r="H30" s="146"/>
      <c r="I30" s="150"/>
      <c r="K30" s="285" t="s">
        <v>130</v>
      </c>
      <c r="L30" s="286"/>
      <c r="M30" s="153"/>
      <c r="N30" s="152"/>
      <c r="O30" s="152"/>
      <c r="P30" s="152"/>
      <c r="Q30" s="151">
        <f>IF(ISBLANK(N30),"",N30+O30)</f>
      </c>
      <c r="R30" s="146"/>
      <c r="S30" s="150"/>
    </row>
    <row r="31" spans="1:19" ht="9.75" customHeight="1" thickBot="1">
      <c r="A31" s="285"/>
      <c r="B31" s="286"/>
      <c r="C31" s="149"/>
      <c r="D31" s="148"/>
      <c r="E31" s="148"/>
      <c r="F31" s="148"/>
      <c r="G31" s="147">
        <f>IF(ISBLANK(D31),"",D31+E31)</f>
      </c>
      <c r="H31" s="146"/>
      <c r="I31" s="281">
        <f>IF(ISNUMBER(G32),IF(G32&gt;Q32,2,IF(G32=Q32,1,0)),"")</f>
        <v>2</v>
      </c>
      <c r="K31" s="285"/>
      <c r="L31" s="286"/>
      <c r="M31" s="149"/>
      <c r="N31" s="148"/>
      <c r="O31" s="148"/>
      <c r="P31" s="148"/>
      <c r="Q31" s="147">
        <f>IF(ISBLANK(N31),"",N31+O31)</f>
      </c>
      <c r="R31" s="146"/>
      <c r="S31" s="281">
        <f>IF(ISNUMBER(Q32),IF(G32&lt;Q32,2,IF(G32=Q32,1,0)),"")</f>
        <v>0</v>
      </c>
    </row>
    <row r="32" spans="1:19" ht="15.75" customHeight="1" thickBot="1">
      <c r="A32" s="283">
        <v>20060</v>
      </c>
      <c r="B32" s="284"/>
      <c r="C32" s="145" t="s">
        <v>17</v>
      </c>
      <c r="D32" s="144">
        <f>IF(ISNUMBER(D28),SUM(D28:D31),"")</f>
        <v>280</v>
      </c>
      <c r="E32" s="143">
        <f>IF(ISNUMBER(E28),SUM(E28:E31),"")</f>
        <v>125</v>
      </c>
      <c r="F32" s="142">
        <f>IF(ISNUMBER(F28),SUM(F28:F31),"")</f>
        <v>6</v>
      </c>
      <c r="G32" s="141">
        <f>IF(ISNUMBER(G28),SUM(G28:G31),"")</f>
        <v>405</v>
      </c>
      <c r="H32" s="140"/>
      <c r="I32" s="282"/>
      <c r="K32" s="283">
        <v>1025</v>
      </c>
      <c r="L32" s="284"/>
      <c r="M32" s="145" t="s">
        <v>17</v>
      </c>
      <c r="N32" s="144">
        <f>IF(ISNUMBER(N28),SUM(N28:N31),"")</f>
        <v>254</v>
      </c>
      <c r="O32" s="143">
        <f>IF(ISNUMBER(O28),SUM(O28:O31),"")</f>
        <v>117</v>
      </c>
      <c r="P32" s="142">
        <f>IF(ISNUMBER(P28),SUM(P28:P31),"")</f>
        <v>6</v>
      </c>
      <c r="Q32" s="141">
        <f>IF(ISNUMBER(Q28),SUM(Q28:Q31),"")</f>
        <v>371</v>
      </c>
      <c r="R32" s="140"/>
      <c r="S32" s="282"/>
    </row>
    <row r="33" spans="1:19" ht="12.75" customHeight="1" thickTop="1">
      <c r="A33" s="287" t="s">
        <v>129</v>
      </c>
      <c r="B33" s="288"/>
      <c r="C33" s="163">
        <v>1</v>
      </c>
      <c r="D33" s="162">
        <v>145</v>
      </c>
      <c r="E33" s="161">
        <v>79</v>
      </c>
      <c r="F33" s="161">
        <v>0</v>
      </c>
      <c r="G33" s="160">
        <f>IF(ISBLANK(D33),"",D33+E33)</f>
        <v>224</v>
      </c>
      <c r="H33" s="155"/>
      <c r="I33" s="154"/>
      <c r="K33" s="287" t="s">
        <v>128</v>
      </c>
      <c r="L33" s="288"/>
      <c r="M33" s="163">
        <v>2</v>
      </c>
      <c r="N33" s="162">
        <v>125</v>
      </c>
      <c r="O33" s="161">
        <v>54</v>
      </c>
      <c r="P33" s="161">
        <v>5</v>
      </c>
      <c r="Q33" s="160">
        <f>IF(ISBLANK(N33),"",N33+O33)</f>
        <v>179</v>
      </c>
      <c r="R33" s="155"/>
      <c r="S33" s="154"/>
    </row>
    <row r="34" spans="1:19" ht="12.75" customHeight="1">
      <c r="A34" s="289"/>
      <c r="B34" s="290"/>
      <c r="C34" s="159">
        <v>2</v>
      </c>
      <c r="D34" s="158">
        <v>134</v>
      </c>
      <c r="E34" s="157">
        <v>53</v>
      </c>
      <c r="F34" s="157">
        <v>2</v>
      </c>
      <c r="G34" s="156">
        <f>IF(ISBLANK(D34),"",D34+E34)</f>
        <v>187</v>
      </c>
      <c r="H34" s="155"/>
      <c r="I34" s="154"/>
      <c r="K34" s="289"/>
      <c r="L34" s="290"/>
      <c r="M34" s="159">
        <v>1</v>
      </c>
      <c r="N34" s="158">
        <v>133</v>
      </c>
      <c r="O34" s="157">
        <v>63</v>
      </c>
      <c r="P34" s="157">
        <v>4</v>
      </c>
      <c r="Q34" s="156">
        <f>IF(ISBLANK(N34),"",N34+O34)</f>
        <v>196</v>
      </c>
      <c r="R34" s="155"/>
      <c r="S34" s="154"/>
    </row>
    <row r="35" spans="1:19" ht="9.75" customHeight="1" thickBot="1">
      <c r="A35" s="285" t="s">
        <v>127</v>
      </c>
      <c r="B35" s="286"/>
      <c r="C35" s="153"/>
      <c r="D35" s="152"/>
      <c r="E35" s="152"/>
      <c r="F35" s="152"/>
      <c r="G35" s="151">
        <f>IF(ISBLANK(D35),"",D35+E35)</f>
      </c>
      <c r="H35" s="146"/>
      <c r="I35" s="150"/>
      <c r="K35" s="285" t="s">
        <v>126</v>
      </c>
      <c r="L35" s="286"/>
      <c r="M35" s="153"/>
      <c r="N35" s="152"/>
      <c r="O35" s="152"/>
      <c r="P35" s="152"/>
      <c r="Q35" s="151">
        <f>IF(ISBLANK(N35),"",N35+O35)</f>
      </c>
      <c r="R35" s="146"/>
      <c r="S35" s="150"/>
    </row>
    <row r="36" spans="1:19" ht="9.75" customHeight="1" thickBot="1">
      <c r="A36" s="285"/>
      <c r="B36" s="286"/>
      <c r="C36" s="149"/>
      <c r="D36" s="148"/>
      <c r="E36" s="148"/>
      <c r="F36" s="148"/>
      <c r="G36" s="147">
        <f>IF(ISBLANK(D36),"",D36+E36)</f>
      </c>
      <c r="H36" s="146"/>
      <c r="I36" s="281">
        <f>IF(ISNUMBER(G37),IF(G37&gt;Q37,2,IF(G37=Q37,1,0)),"")</f>
        <v>2</v>
      </c>
      <c r="K36" s="285"/>
      <c r="L36" s="286"/>
      <c r="M36" s="149"/>
      <c r="N36" s="148"/>
      <c r="O36" s="148"/>
      <c r="P36" s="148"/>
      <c r="Q36" s="147">
        <f>IF(ISBLANK(N36),"",N36+O36)</f>
      </c>
      <c r="R36" s="146"/>
      <c r="S36" s="281">
        <f>IF(ISNUMBER(Q37),IF(G37&lt;Q37,2,IF(G37=Q37,1,0)),"")</f>
        <v>0</v>
      </c>
    </row>
    <row r="37" spans="1:19" ht="15.75" customHeight="1" thickBot="1">
      <c r="A37" s="283" t="s">
        <v>125</v>
      </c>
      <c r="B37" s="284"/>
      <c r="C37" s="145" t="s">
        <v>17</v>
      </c>
      <c r="D37" s="144">
        <f>IF(ISNUMBER(D33),SUM(D33:D36),"")</f>
        <v>279</v>
      </c>
      <c r="E37" s="143">
        <f>IF(ISNUMBER(E33),SUM(E33:E36),"")</f>
        <v>132</v>
      </c>
      <c r="F37" s="142">
        <f>IF(ISNUMBER(F33),SUM(F33:F36),"")</f>
        <v>2</v>
      </c>
      <c r="G37" s="141">
        <f>IF(ISNUMBER(G33),SUM(G33:G36),"")</f>
        <v>411</v>
      </c>
      <c r="H37" s="140"/>
      <c r="I37" s="282"/>
      <c r="K37" s="283">
        <v>1018</v>
      </c>
      <c r="L37" s="284"/>
      <c r="M37" s="145" t="s">
        <v>17</v>
      </c>
      <c r="N37" s="144">
        <f>IF(ISNUMBER(N33),SUM(N33:N36),"")</f>
        <v>258</v>
      </c>
      <c r="O37" s="143">
        <f>IF(ISNUMBER(O33),SUM(O33:O36),"")</f>
        <v>117</v>
      </c>
      <c r="P37" s="142">
        <f>IF(ISNUMBER(P33),SUM(P33:P36),"")</f>
        <v>9</v>
      </c>
      <c r="Q37" s="141">
        <f>IF(ISNUMBER(Q33),SUM(Q33:Q36),"")</f>
        <v>375</v>
      </c>
      <c r="R37" s="140"/>
      <c r="S37" s="282"/>
    </row>
    <row r="38" ht="4.5" customHeight="1" thickBot="1" thickTop="1"/>
    <row r="39" spans="1:19" ht="19.5" customHeight="1" thickBot="1">
      <c r="A39" s="139"/>
      <c r="B39" s="138"/>
      <c r="C39" s="137" t="s">
        <v>42</v>
      </c>
      <c r="D39" s="136">
        <f>IF(ISNUMBER(D12),SUM(D12,D17,D22,D27,D32,D37),"")</f>
        <v>1701</v>
      </c>
      <c r="E39" s="135">
        <f>IF(ISNUMBER(E12),SUM(E12,E17,E22,E27,E32,E37),"")</f>
        <v>763</v>
      </c>
      <c r="F39" s="134">
        <f>IF(ISNUMBER(F12),SUM(F12,F17,F22,F27,F32,F37),"")</f>
        <v>30</v>
      </c>
      <c r="G39" s="133">
        <f>IF(ISNUMBER(G12),SUM(G12,G17,G22,G27,G32,G37),"")</f>
        <v>2464</v>
      </c>
      <c r="H39" s="132"/>
      <c r="I39" s="131">
        <f>IF(ISNUMBER(G39),IF(G39&gt;Q39,4,IF(G39=Q39,2,0)),"")</f>
        <v>4</v>
      </c>
      <c r="K39" s="139"/>
      <c r="L39" s="138"/>
      <c r="M39" s="137" t="s">
        <v>42</v>
      </c>
      <c r="N39" s="136">
        <f>IF(ISNUMBER(N12),SUM(N12,N17,N22,N27,N32,N37),"")</f>
        <v>1705</v>
      </c>
      <c r="O39" s="135">
        <f>IF(ISNUMBER(O12),SUM(O12,O17,O22,O27,O32,O37),"")</f>
        <v>728</v>
      </c>
      <c r="P39" s="134">
        <f>IF(ISNUMBER(P12),SUM(P12,P17,P22,P27,P32,P37),"")</f>
        <v>41</v>
      </c>
      <c r="Q39" s="133">
        <f>IF(ISNUMBER(Q12),SUM(Q12,Q17,Q22,Q27,Q32,Q37),"")</f>
        <v>2433</v>
      </c>
      <c r="R39" s="132"/>
      <c r="S39" s="131">
        <f>IF(ISNUMBER(Q39),IF(G39&lt;Q39,4,IF(G39=Q39,2,0)),"")</f>
        <v>0</v>
      </c>
    </row>
    <row r="40" ht="4.5" customHeight="1" thickBot="1"/>
    <row r="41" spans="1:19" ht="19.5" customHeight="1" thickBot="1">
      <c r="A41" s="128"/>
      <c r="B41" s="123" t="s">
        <v>43</v>
      </c>
      <c r="C41" s="256"/>
      <c r="D41" s="256"/>
      <c r="E41" s="256"/>
      <c r="G41" s="272" t="s">
        <v>44</v>
      </c>
      <c r="H41" s="273"/>
      <c r="I41" s="130">
        <f>IF(ISNUMBER(I11),SUM(I11,I16,I21,I26,I31,I36,I39),"")</f>
        <v>10</v>
      </c>
      <c r="K41" s="128"/>
      <c r="L41" s="123" t="s">
        <v>43</v>
      </c>
      <c r="M41" s="256"/>
      <c r="N41" s="256"/>
      <c r="O41" s="256"/>
      <c r="Q41" s="272" t="s">
        <v>44</v>
      </c>
      <c r="R41" s="273"/>
      <c r="S41" s="130">
        <f>IF(ISNUMBER(S11),SUM(S11,S16,S21,S26,S31,S36,S39),"")</f>
        <v>6</v>
      </c>
    </row>
    <row r="42" spans="1:19" ht="19.5" customHeight="1">
      <c r="A42" s="128"/>
      <c r="B42" s="123" t="s">
        <v>45</v>
      </c>
      <c r="C42" s="274"/>
      <c r="D42" s="274"/>
      <c r="E42" s="274"/>
      <c r="F42" s="129"/>
      <c r="G42" s="129"/>
      <c r="H42" s="129"/>
      <c r="I42" s="129"/>
      <c r="J42" s="129"/>
      <c r="K42" s="128"/>
      <c r="L42" s="123" t="s">
        <v>45</v>
      </c>
      <c r="M42" s="274"/>
      <c r="N42" s="274"/>
      <c r="O42" s="274"/>
      <c r="P42" s="127"/>
      <c r="Q42" s="126"/>
      <c r="R42" s="126"/>
      <c r="S42" s="126"/>
    </row>
    <row r="43" spans="1:19" ht="20.25" customHeight="1">
      <c r="A43" s="123" t="s">
        <v>46</v>
      </c>
      <c r="B43" s="123" t="s">
        <v>47</v>
      </c>
      <c r="C43" s="312"/>
      <c r="D43" s="312"/>
      <c r="E43" s="312"/>
      <c r="F43" s="312"/>
      <c r="G43" s="312"/>
      <c r="H43" s="312"/>
      <c r="I43" s="123"/>
      <c r="J43" s="123"/>
      <c r="K43" s="123" t="s">
        <v>48</v>
      </c>
      <c r="L43" s="271"/>
      <c r="M43" s="271"/>
      <c r="N43" s="124"/>
      <c r="O43" s="123" t="s">
        <v>45</v>
      </c>
      <c r="P43" s="313"/>
      <c r="Q43" s="313"/>
      <c r="R43" s="313"/>
      <c r="S43" s="313"/>
    </row>
    <row r="44" spans="1:19" ht="9.75" customHeight="1">
      <c r="A44" s="123"/>
      <c r="B44" s="123"/>
      <c r="C44" s="122"/>
      <c r="D44" s="122"/>
      <c r="E44" s="122"/>
      <c r="F44" s="122"/>
      <c r="G44" s="122"/>
      <c r="H44" s="122"/>
      <c r="I44" s="123"/>
      <c r="J44" s="123"/>
      <c r="K44" s="123"/>
      <c r="L44" s="125"/>
      <c r="M44" s="125"/>
      <c r="N44" s="124"/>
      <c r="O44" s="123"/>
      <c r="P44" s="122"/>
      <c r="Q44" s="122"/>
      <c r="R44" s="122"/>
      <c r="S44" s="122"/>
    </row>
    <row r="45" ht="30" customHeight="1">
      <c r="A45" s="121" t="s">
        <v>49</v>
      </c>
    </row>
    <row r="46" spans="2:11" ht="19.5" customHeight="1">
      <c r="B46" s="120" t="s">
        <v>50</v>
      </c>
      <c r="C46" s="280" t="s">
        <v>51</v>
      </c>
      <c r="D46" s="280"/>
      <c r="I46" s="120" t="s">
        <v>52</v>
      </c>
      <c r="J46" s="253">
        <v>18</v>
      </c>
      <c r="K46" s="253"/>
    </row>
    <row r="47" spans="2:19" ht="19.5" customHeight="1">
      <c r="B47" s="120" t="s">
        <v>53</v>
      </c>
      <c r="C47" s="254" t="s">
        <v>111</v>
      </c>
      <c r="D47" s="254"/>
      <c r="I47" s="120" t="s">
        <v>55</v>
      </c>
      <c r="J47" s="255">
        <v>1</v>
      </c>
      <c r="K47" s="255"/>
      <c r="P47" s="120" t="s">
        <v>56</v>
      </c>
      <c r="Q47" s="278">
        <v>42916</v>
      </c>
      <c r="R47" s="279"/>
      <c r="S47" s="279"/>
    </row>
    <row r="48" ht="9.75" customHeight="1"/>
    <row r="49" spans="1:19" ht="15" customHeight="1">
      <c r="A49" s="265" t="s">
        <v>57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7"/>
    </row>
    <row r="50" spans="1:19" ht="90" customHeight="1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70"/>
    </row>
    <row r="51" ht="4.5" customHeight="1"/>
    <row r="52" spans="1:19" ht="15" customHeight="1">
      <c r="A52" s="275" t="s">
        <v>58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7"/>
    </row>
    <row r="53" spans="1:19" ht="6.75" customHeight="1">
      <c r="A53" s="119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117"/>
    </row>
    <row r="54" spans="1:19" ht="18" customHeight="1">
      <c r="A54" s="118" t="s">
        <v>5</v>
      </c>
      <c r="B54" s="94"/>
      <c r="C54" s="94"/>
      <c r="D54" s="94"/>
      <c r="E54" s="94"/>
      <c r="F54" s="94"/>
      <c r="G54" s="94"/>
      <c r="H54" s="94"/>
      <c r="I54" s="94"/>
      <c r="J54" s="94"/>
      <c r="K54" s="95" t="s">
        <v>7</v>
      </c>
      <c r="L54" s="94"/>
      <c r="M54" s="94"/>
      <c r="N54" s="94"/>
      <c r="O54" s="94"/>
      <c r="P54" s="94"/>
      <c r="Q54" s="94"/>
      <c r="R54" s="94"/>
      <c r="S54" s="117"/>
    </row>
    <row r="55" spans="1:19" ht="18" customHeight="1">
      <c r="A55" s="116"/>
      <c r="B55" s="113" t="s">
        <v>59</v>
      </c>
      <c r="C55" s="112"/>
      <c r="D55" s="114"/>
      <c r="E55" s="113" t="s">
        <v>60</v>
      </c>
      <c r="F55" s="112"/>
      <c r="G55" s="112"/>
      <c r="H55" s="112"/>
      <c r="I55" s="114"/>
      <c r="J55" s="94"/>
      <c r="K55" s="115"/>
      <c r="L55" s="113" t="s">
        <v>59</v>
      </c>
      <c r="M55" s="112"/>
      <c r="N55" s="114"/>
      <c r="O55" s="113" t="s">
        <v>60</v>
      </c>
      <c r="P55" s="112"/>
      <c r="Q55" s="112"/>
      <c r="R55" s="112"/>
      <c r="S55" s="111"/>
    </row>
    <row r="56" spans="1:19" ht="18" customHeight="1">
      <c r="A56" s="110" t="s">
        <v>61</v>
      </c>
      <c r="B56" s="106" t="s">
        <v>62</v>
      </c>
      <c r="C56" s="108"/>
      <c r="D56" s="107" t="s">
        <v>63</v>
      </c>
      <c r="E56" s="106" t="s">
        <v>62</v>
      </c>
      <c r="F56" s="105"/>
      <c r="G56" s="105"/>
      <c r="H56" s="104"/>
      <c r="I56" s="107" t="s">
        <v>63</v>
      </c>
      <c r="J56" s="94"/>
      <c r="K56" s="109" t="s">
        <v>61</v>
      </c>
      <c r="L56" s="106" t="s">
        <v>62</v>
      </c>
      <c r="M56" s="108"/>
      <c r="N56" s="107" t="s">
        <v>63</v>
      </c>
      <c r="O56" s="106" t="s">
        <v>62</v>
      </c>
      <c r="P56" s="105"/>
      <c r="Q56" s="105"/>
      <c r="R56" s="104"/>
      <c r="S56" s="103" t="s">
        <v>63</v>
      </c>
    </row>
    <row r="57" spans="1:19" ht="18" customHeight="1">
      <c r="A57" s="102"/>
      <c r="B57" s="309"/>
      <c r="C57" s="311"/>
      <c r="D57" s="100"/>
      <c r="E57" s="309"/>
      <c r="F57" s="310"/>
      <c r="G57" s="310"/>
      <c r="H57" s="311"/>
      <c r="I57" s="100"/>
      <c r="J57" s="94"/>
      <c r="K57" s="101"/>
      <c r="L57" s="309"/>
      <c r="M57" s="311"/>
      <c r="N57" s="100"/>
      <c r="O57" s="309"/>
      <c r="P57" s="310"/>
      <c r="Q57" s="310"/>
      <c r="R57" s="311"/>
      <c r="S57" s="99"/>
    </row>
    <row r="58" spans="1:19" ht="18" customHeight="1">
      <c r="A58" s="102"/>
      <c r="B58" s="309"/>
      <c r="C58" s="311"/>
      <c r="D58" s="100"/>
      <c r="E58" s="309"/>
      <c r="F58" s="310"/>
      <c r="G58" s="310"/>
      <c r="H58" s="311"/>
      <c r="I58" s="100"/>
      <c r="J58" s="94"/>
      <c r="K58" s="101"/>
      <c r="L58" s="309"/>
      <c r="M58" s="311"/>
      <c r="N58" s="100"/>
      <c r="O58" s="309"/>
      <c r="P58" s="310"/>
      <c r="Q58" s="310"/>
      <c r="R58" s="311"/>
      <c r="S58" s="99"/>
    </row>
    <row r="59" spans="1:19" ht="11.25" customHeight="1">
      <c r="A59" s="98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6"/>
    </row>
    <row r="60" spans="1:19" ht="3.75" customHeight="1">
      <c r="A60" s="95"/>
      <c r="B60" s="94"/>
      <c r="C60" s="94"/>
      <c r="D60" s="94"/>
      <c r="E60" s="94"/>
      <c r="F60" s="94"/>
      <c r="G60" s="94"/>
      <c r="H60" s="94"/>
      <c r="I60" s="94"/>
      <c r="J60" s="94"/>
      <c r="K60" s="95"/>
      <c r="L60" s="94"/>
      <c r="M60" s="94"/>
      <c r="N60" s="94"/>
      <c r="O60" s="94"/>
      <c r="P60" s="94"/>
      <c r="Q60" s="94"/>
      <c r="R60" s="94"/>
      <c r="S60" s="94"/>
    </row>
    <row r="61" spans="1:19" ht="19.5" customHeight="1">
      <c r="A61" s="259" t="s">
        <v>64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1"/>
    </row>
    <row r="62" spans="1:19" ht="90" customHeight="1">
      <c r="A62" s="262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4"/>
    </row>
    <row r="63" ht="4.5" customHeight="1"/>
    <row r="64" spans="1:19" ht="15" customHeight="1">
      <c r="A64" s="265" t="s">
        <v>65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7"/>
    </row>
    <row r="65" spans="1:19" ht="90" customHeight="1">
      <c r="A65" s="268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70"/>
    </row>
    <row r="66" spans="1:8" ht="30" customHeight="1">
      <c r="A66" s="257" t="s">
        <v>66</v>
      </c>
      <c r="B66" s="257"/>
      <c r="C66" s="258"/>
      <c r="D66" s="258"/>
      <c r="E66" s="258"/>
      <c r="F66" s="258"/>
      <c r="G66" s="258"/>
      <c r="H66" s="258"/>
    </row>
    <row r="67" spans="11:16" ht="12.75">
      <c r="K67" s="90" t="s">
        <v>67</v>
      </c>
      <c r="L67" s="92" t="s">
        <v>8</v>
      </c>
      <c r="M67" s="93"/>
      <c r="N67" s="93"/>
      <c r="O67" s="92" t="s">
        <v>68</v>
      </c>
      <c r="P67" s="91"/>
    </row>
    <row r="68" spans="11:16" ht="12.75">
      <c r="K68" s="90" t="s">
        <v>69</v>
      </c>
      <c r="L68" s="92" t="s">
        <v>70</v>
      </c>
      <c r="M68" s="93"/>
      <c r="N68" s="93"/>
      <c r="O68" s="92" t="s">
        <v>71</v>
      </c>
      <c r="P68" s="91"/>
    </row>
    <row r="69" spans="11:16" ht="12.75">
      <c r="K69" s="90" t="s">
        <v>51</v>
      </c>
      <c r="L69" s="92" t="s">
        <v>72</v>
      </c>
      <c r="M69" s="93"/>
      <c r="N69" s="93"/>
      <c r="O69" s="92" t="s">
        <v>73</v>
      </c>
      <c r="P69" s="91"/>
    </row>
    <row r="70" spans="11:16" ht="12.75">
      <c r="K70" s="90" t="s">
        <v>74</v>
      </c>
      <c r="L70" s="92" t="s">
        <v>6</v>
      </c>
      <c r="M70" s="93"/>
      <c r="N70" s="93"/>
      <c r="O70" s="92" t="s">
        <v>75</v>
      </c>
      <c r="P70" s="91"/>
    </row>
    <row r="71" spans="11:16" ht="12.75">
      <c r="K71" s="90" t="s">
        <v>76</v>
      </c>
      <c r="L71" s="92" t="s">
        <v>77</v>
      </c>
      <c r="M71" s="93"/>
      <c r="N71" s="93"/>
      <c r="O71" s="92" t="s">
        <v>78</v>
      </c>
      <c r="P71" s="91"/>
    </row>
    <row r="72" spans="11:16" ht="12.75">
      <c r="K72" s="90" t="s">
        <v>79</v>
      </c>
      <c r="L72" s="92" t="s">
        <v>80</v>
      </c>
      <c r="M72" s="93"/>
      <c r="N72" s="93"/>
      <c r="O72" s="92" t="s">
        <v>81</v>
      </c>
      <c r="P72" s="91"/>
    </row>
    <row r="73" spans="11:16" ht="12.75">
      <c r="K73" s="90" t="s">
        <v>82</v>
      </c>
      <c r="L73" s="92" t="s">
        <v>83</v>
      </c>
      <c r="M73" s="93"/>
      <c r="N73" s="93"/>
      <c r="O73" s="92" t="s">
        <v>84</v>
      </c>
      <c r="P73" s="91"/>
    </row>
    <row r="74" spans="11:16" ht="12.75">
      <c r="K74" s="90" t="s">
        <v>85</v>
      </c>
      <c r="L74" s="92" t="s">
        <v>86</v>
      </c>
      <c r="M74" s="93"/>
      <c r="N74" s="93"/>
      <c r="O74" s="92" t="s">
        <v>87</v>
      </c>
      <c r="P74" s="91"/>
    </row>
    <row r="75" spans="11:16" ht="12.75">
      <c r="K75" s="90" t="s">
        <v>88</v>
      </c>
      <c r="L75" s="92" t="s">
        <v>89</v>
      </c>
      <c r="M75" s="93"/>
      <c r="N75" s="93"/>
      <c r="O75" s="92" t="s">
        <v>90</v>
      </c>
      <c r="P75" s="91"/>
    </row>
    <row r="76" spans="11:16" ht="12.75">
      <c r="K76" s="90" t="s">
        <v>91</v>
      </c>
      <c r="L76" s="92" t="s">
        <v>92</v>
      </c>
      <c r="M76" s="93"/>
      <c r="N76" s="93"/>
      <c r="O76" s="92" t="s">
        <v>93</v>
      </c>
      <c r="P76" s="91"/>
    </row>
    <row r="77" spans="11:16" ht="12.75">
      <c r="K77" s="90" t="s">
        <v>94</v>
      </c>
      <c r="L77" s="92" t="s">
        <v>95</v>
      </c>
      <c r="M77" s="93"/>
      <c r="N77" s="93"/>
      <c r="O77" s="92" t="s">
        <v>96</v>
      </c>
      <c r="P77" s="91"/>
    </row>
    <row r="78" spans="11:16" ht="12.75">
      <c r="K78" s="90" t="s">
        <v>97</v>
      </c>
      <c r="L78" s="92" t="s">
        <v>98</v>
      </c>
      <c r="M78" s="93"/>
      <c r="N78" s="93"/>
      <c r="O78" s="92" t="s">
        <v>99</v>
      </c>
      <c r="P78" s="91"/>
    </row>
    <row r="79" spans="11:16" ht="12.75">
      <c r="K79" s="90" t="s">
        <v>100</v>
      </c>
      <c r="L79" s="92" t="s">
        <v>101</v>
      </c>
      <c r="M79" s="93"/>
      <c r="N79" s="93"/>
      <c r="O79" s="92" t="s">
        <v>102</v>
      </c>
      <c r="P79" s="91"/>
    </row>
    <row r="80" spans="11:16" ht="12.75">
      <c r="K80" s="90" t="s">
        <v>103</v>
      </c>
      <c r="L80" s="92" t="s">
        <v>104</v>
      </c>
      <c r="M80" s="93"/>
      <c r="N80" s="93"/>
      <c r="O80" s="92" t="s">
        <v>105</v>
      </c>
      <c r="P80" s="91"/>
    </row>
    <row r="81" spans="11:16" ht="12.75">
      <c r="K81" s="90" t="s">
        <v>106</v>
      </c>
      <c r="L81" s="92"/>
      <c r="M81" s="93"/>
      <c r="N81" s="93"/>
      <c r="O81" s="92" t="s">
        <v>107</v>
      </c>
      <c r="P81" s="91"/>
    </row>
    <row r="82" spans="11:16" ht="12.75">
      <c r="K82" s="90" t="s">
        <v>54</v>
      </c>
      <c r="L82" s="92"/>
      <c r="M82" s="93"/>
      <c r="N82" s="93"/>
      <c r="O82" s="92" t="s">
        <v>108</v>
      </c>
      <c r="P82" s="91"/>
    </row>
    <row r="83" spans="11:16" ht="12.75">
      <c r="K83" s="90" t="s">
        <v>109</v>
      </c>
      <c r="L83" s="89"/>
      <c r="M83" s="89"/>
      <c r="N83" s="89"/>
      <c r="O83" s="92" t="s">
        <v>110</v>
      </c>
      <c r="P83" s="91"/>
    </row>
    <row r="84" spans="11:16" ht="12.75">
      <c r="K84" s="90" t="s">
        <v>111</v>
      </c>
      <c r="L84" s="89"/>
      <c r="M84" s="89"/>
      <c r="N84" s="89"/>
      <c r="O84" s="92" t="s">
        <v>112</v>
      </c>
      <c r="P84" s="91"/>
    </row>
    <row r="85" spans="11:16" ht="12.75">
      <c r="K85" s="90" t="s">
        <v>113</v>
      </c>
      <c r="L85" s="89"/>
      <c r="M85" s="89"/>
      <c r="N85" s="89"/>
      <c r="O85" s="92" t="s">
        <v>114</v>
      </c>
      <c r="P85" s="91"/>
    </row>
    <row r="86" spans="11:16" ht="12.75">
      <c r="K86" s="90" t="s">
        <v>115</v>
      </c>
      <c r="L86" s="89"/>
      <c r="M86" s="89"/>
      <c r="N86" s="89"/>
      <c r="O86" s="92" t="s">
        <v>116</v>
      </c>
      <c r="P86" s="91"/>
    </row>
    <row r="87" spans="11:16" ht="12.75">
      <c r="K87" s="90" t="s">
        <v>117</v>
      </c>
      <c r="L87" s="89"/>
      <c r="M87" s="89"/>
      <c r="N87" s="89"/>
      <c r="O87" s="92" t="s">
        <v>3</v>
      </c>
      <c r="P87" s="91"/>
    </row>
    <row r="88" spans="11:16" ht="12.75">
      <c r="K88" s="90" t="s">
        <v>118</v>
      </c>
      <c r="L88" s="89"/>
      <c r="M88" s="89"/>
      <c r="N88" s="89"/>
      <c r="O88" s="92" t="s">
        <v>119</v>
      </c>
      <c r="P88" s="91"/>
    </row>
    <row r="89" spans="11:16" ht="12.75">
      <c r="K89" s="90" t="s">
        <v>120</v>
      </c>
      <c r="L89" s="89"/>
      <c r="M89" s="89"/>
      <c r="N89" s="89"/>
      <c r="O89" s="92" t="s">
        <v>121</v>
      </c>
      <c r="P89" s="91"/>
    </row>
    <row r="90" spans="11:16" ht="12.75">
      <c r="K90" s="90" t="s">
        <v>122</v>
      </c>
      <c r="L90" s="89"/>
      <c r="M90" s="89"/>
      <c r="N90" s="89"/>
      <c r="O90" s="92" t="s">
        <v>123</v>
      </c>
      <c r="P90" s="91"/>
    </row>
    <row r="91" spans="11:16" ht="12.75">
      <c r="K91" s="90" t="s">
        <v>124</v>
      </c>
      <c r="L91" s="89"/>
      <c r="M91" s="89"/>
      <c r="N91" s="89"/>
      <c r="O91" s="89"/>
      <c r="P91" s="89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16:S17"/>
    <mergeCell ref="S21:S22"/>
    <mergeCell ref="K18:L19"/>
    <mergeCell ref="K20:L21"/>
    <mergeCell ref="K25:L26"/>
    <mergeCell ref="K15:L16"/>
    <mergeCell ref="K17:L17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P33" sqref="P33"/>
    </sheetView>
  </sheetViews>
  <sheetFormatPr defaultColWidth="9.00390625" defaultRowHeight="12.75" zeroHeight="1"/>
  <cols>
    <col min="1" max="1" width="10.75390625" style="87" customWidth="1"/>
    <col min="2" max="2" width="15.75390625" style="87" customWidth="1"/>
    <col min="3" max="3" width="5.75390625" style="87" customWidth="1"/>
    <col min="4" max="5" width="6.75390625" style="87" customWidth="1"/>
    <col min="6" max="6" width="4.75390625" style="87" customWidth="1"/>
    <col min="7" max="7" width="6.75390625" style="87" customWidth="1"/>
    <col min="8" max="8" width="5.75390625" style="87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87" customWidth="1"/>
    <col min="14" max="15" width="6.75390625" style="87" customWidth="1"/>
    <col min="16" max="16" width="4.75390625" style="87" customWidth="1"/>
    <col min="17" max="17" width="6.75390625" style="87" customWidth="1"/>
    <col min="18" max="18" width="5.75390625" style="87" customWidth="1"/>
    <col min="19" max="19" width="6.75390625" style="87" customWidth="1"/>
    <col min="20" max="20" width="1.625" style="87" customWidth="1"/>
    <col min="21" max="21" width="0" style="88" hidden="1" customWidth="1"/>
    <col min="22" max="254" width="0" style="87" hidden="1" customWidth="1"/>
    <col min="255" max="255" width="5.25390625" style="87" customWidth="1"/>
    <col min="256" max="16384" width="9.125" style="87" customWidth="1"/>
  </cols>
  <sheetData>
    <row r="1" spans="2:19" ht="40.5" customHeight="1">
      <c r="B1" s="300" t="s">
        <v>0</v>
      </c>
      <c r="C1" s="300"/>
      <c r="D1" s="302" t="s">
        <v>1</v>
      </c>
      <c r="E1" s="302"/>
      <c r="F1" s="302"/>
      <c r="G1" s="302"/>
      <c r="H1" s="302"/>
      <c r="I1" s="302"/>
      <c r="K1" s="174" t="s">
        <v>2</v>
      </c>
      <c r="L1" s="303" t="s">
        <v>87</v>
      </c>
      <c r="M1" s="303"/>
      <c r="N1" s="303"/>
      <c r="O1" s="304" t="s">
        <v>4</v>
      </c>
      <c r="P1" s="304"/>
      <c r="Q1" s="308">
        <v>42647</v>
      </c>
      <c r="R1" s="308"/>
      <c r="S1" s="308"/>
    </row>
    <row r="2" spans="2:3" ht="9.75" customHeight="1" thickBot="1">
      <c r="B2" s="301"/>
      <c r="C2" s="301"/>
    </row>
    <row r="3" spans="1:19" ht="19.5" customHeight="1" thickBot="1">
      <c r="A3" s="173" t="s">
        <v>5</v>
      </c>
      <c r="B3" s="297" t="s">
        <v>77</v>
      </c>
      <c r="C3" s="298"/>
      <c r="D3" s="298"/>
      <c r="E3" s="298"/>
      <c r="F3" s="298"/>
      <c r="G3" s="298"/>
      <c r="H3" s="298"/>
      <c r="I3" s="299"/>
      <c r="K3" s="173" t="s">
        <v>7</v>
      </c>
      <c r="L3" s="297" t="s">
        <v>80</v>
      </c>
      <c r="M3" s="298"/>
      <c r="N3" s="298"/>
      <c r="O3" s="298"/>
      <c r="P3" s="298"/>
      <c r="Q3" s="298"/>
      <c r="R3" s="298"/>
      <c r="S3" s="299"/>
    </row>
    <row r="4" ht="4.5" customHeight="1" thickBot="1"/>
    <row r="5" spans="1:19" ht="12.75" customHeight="1">
      <c r="A5" s="293" t="s">
        <v>9</v>
      </c>
      <c r="B5" s="294"/>
      <c r="C5" s="291" t="s">
        <v>10</v>
      </c>
      <c r="D5" s="305" t="s">
        <v>11</v>
      </c>
      <c r="E5" s="306"/>
      <c r="F5" s="306"/>
      <c r="G5" s="307"/>
      <c r="H5" s="172"/>
      <c r="I5" s="171" t="s">
        <v>12</v>
      </c>
      <c r="K5" s="293" t="s">
        <v>9</v>
      </c>
      <c r="L5" s="294"/>
      <c r="M5" s="291" t="s">
        <v>10</v>
      </c>
      <c r="N5" s="305" t="s">
        <v>11</v>
      </c>
      <c r="O5" s="306"/>
      <c r="P5" s="306"/>
      <c r="Q5" s="307"/>
      <c r="R5" s="172"/>
      <c r="S5" s="171" t="s">
        <v>12</v>
      </c>
    </row>
    <row r="6" spans="1:19" ht="12.75" customHeight="1" thickBot="1">
      <c r="A6" s="295" t="s">
        <v>13</v>
      </c>
      <c r="B6" s="296"/>
      <c r="C6" s="292"/>
      <c r="D6" s="170" t="s">
        <v>14</v>
      </c>
      <c r="E6" s="169" t="s">
        <v>15</v>
      </c>
      <c r="F6" s="169" t="s">
        <v>16</v>
      </c>
      <c r="G6" s="168" t="s">
        <v>17</v>
      </c>
      <c r="H6" s="167"/>
      <c r="I6" s="166" t="s">
        <v>18</v>
      </c>
      <c r="K6" s="295" t="s">
        <v>13</v>
      </c>
      <c r="L6" s="296"/>
      <c r="M6" s="292"/>
      <c r="N6" s="170" t="s">
        <v>14</v>
      </c>
      <c r="O6" s="169" t="s">
        <v>15</v>
      </c>
      <c r="P6" s="169" t="s">
        <v>16</v>
      </c>
      <c r="Q6" s="168" t="s">
        <v>17</v>
      </c>
      <c r="R6" s="167"/>
      <c r="S6" s="166" t="s">
        <v>18</v>
      </c>
    </row>
    <row r="7" spans="1:12" ht="4.5" customHeight="1" thickBot="1">
      <c r="A7" s="165"/>
      <c r="B7" s="165"/>
      <c r="K7" s="165"/>
      <c r="L7" s="165"/>
    </row>
    <row r="8" spans="1:19" ht="12.75" customHeight="1">
      <c r="A8" s="287" t="s">
        <v>174</v>
      </c>
      <c r="B8" s="288"/>
      <c r="C8" s="163">
        <v>1</v>
      </c>
      <c r="D8" s="162">
        <v>143</v>
      </c>
      <c r="E8" s="161">
        <v>70</v>
      </c>
      <c r="F8" s="161">
        <v>2</v>
      </c>
      <c r="G8" s="160">
        <f>IF(ISBLANK(D8),"",D8+E8)</f>
        <v>213</v>
      </c>
      <c r="H8" s="155"/>
      <c r="I8" s="154"/>
      <c r="K8" s="287" t="s">
        <v>181</v>
      </c>
      <c r="L8" s="288"/>
      <c r="M8" s="163">
        <v>2</v>
      </c>
      <c r="N8" s="162">
        <v>141</v>
      </c>
      <c r="O8" s="161">
        <v>61</v>
      </c>
      <c r="P8" s="161">
        <v>4</v>
      </c>
      <c r="Q8" s="160">
        <f>IF(ISBLANK(N8),"",N8+O8)</f>
        <v>202</v>
      </c>
      <c r="R8" s="155"/>
      <c r="S8" s="154"/>
    </row>
    <row r="9" spans="1:19" ht="12.75" customHeight="1">
      <c r="A9" s="289"/>
      <c r="B9" s="290"/>
      <c r="C9" s="159">
        <v>2</v>
      </c>
      <c r="D9" s="158">
        <v>140</v>
      </c>
      <c r="E9" s="157">
        <v>62</v>
      </c>
      <c r="F9" s="157">
        <v>4</v>
      </c>
      <c r="G9" s="156">
        <f>IF(ISBLANK(D9),"",D9+E9)</f>
        <v>202</v>
      </c>
      <c r="H9" s="155"/>
      <c r="I9" s="154"/>
      <c r="K9" s="289"/>
      <c r="L9" s="290"/>
      <c r="M9" s="159">
        <v>1</v>
      </c>
      <c r="N9" s="158">
        <v>132</v>
      </c>
      <c r="O9" s="157">
        <v>53</v>
      </c>
      <c r="P9" s="157">
        <v>5</v>
      </c>
      <c r="Q9" s="156">
        <f>IF(ISBLANK(N9),"",N9+O9)</f>
        <v>185</v>
      </c>
      <c r="R9" s="155"/>
      <c r="S9" s="154"/>
    </row>
    <row r="10" spans="1:19" ht="9.75" customHeight="1" thickBot="1">
      <c r="A10" s="285" t="s">
        <v>180</v>
      </c>
      <c r="B10" s="286"/>
      <c r="C10" s="153"/>
      <c r="D10" s="152"/>
      <c r="E10" s="152"/>
      <c r="F10" s="152"/>
      <c r="G10" s="151">
        <f>IF(ISBLANK(D10),"",D10+E10)</f>
      </c>
      <c r="H10" s="146"/>
      <c r="I10" s="150"/>
      <c r="K10" s="285" t="s">
        <v>21</v>
      </c>
      <c r="L10" s="286"/>
      <c r="M10" s="153"/>
      <c r="N10" s="152"/>
      <c r="O10" s="152"/>
      <c r="P10" s="152"/>
      <c r="Q10" s="151">
        <f>IF(ISBLANK(N10),"",N10+O10)</f>
      </c>
      <c r="R10" s="146"/>
      <c r="S10" s="150"/>
    </row>
    <row r="11" spans="1:19" ht="9.75" customHeight="1" thickBot="1">
      <c r="A11" s="285"/>
      <c r="B11" s="286"/>
      <c r="C11" s="149"/>
      <c r="D11" s="148"/>
      <c r="E11" s="148"/>
      <c r="F11" s="148"/>
      <c r="G11" s="164">
        <f>IF(ISBLANK(D11),"",D11+E11)</f>
      </c>
      <c r="H11" s="146"/>
      <c r="I11" s="281">
        <f>IF(ISNUMBER(G12),IF(G12&gt;Q12,2,IF(G12=Q12,1,0)),"")</f>
        <v>2</v>
      </c>
      <c r="K11" s="285"/>
      <c r="L11" s="286"/>
      <c r="M11" s="149"/>
      <c r="N11" s="148"/>
      <c r="O11" s="148"/>
      <c r="P11" s="148"/>
      <c r="Q11" s="147">
        <f>IF(ISBLANK(N11),"",N11+O11)</f>
      </c>
      <c r="R11" s="146"/>
      <c r="S11" s="281">
        <f>IF(ISNUMBER(Q12),IF(G12&lt;Q12,2,IF(G12=Q12,1,0)),"")</f>
        <v>0</v>
      </c>
    </row>
    <row r="12" spans="1:19" ht="15.75" customHeight="1" thickBot="1">
      <c r="A12" s="283">
        <v>19901</v>
      </c>
      <c r="B12" s="284"/>
      <c r="C12" s="145" t="s">
        <v>17</v>
      </c>
      <c r="D12" s="144">
        <f>IF(ISNUMBER(D8),SUM(D8:D11),"")</f>
        <v>283</v>
      </c>
      <c r="E12" s="143">
        <f>IF(ISNUMBER(E8),SUM(E8:E11),"")</f>
        <v>132</v>
      </c>
      <c r="F12" s="142">
        <f>IF(ISNUMBER(F8),SUM(F8:F11),"")</f>
        <v>6</v>
      </c>
      <c r="G12" s="141">
        <f>IF(ISNUMBER(G8),SUM(G8:G11),"")</f>
        <v>415</v>
      </c>
      <c r="H12" s="140"/>
      <c r="I12" s="282"/>
      <c r="K12" s="283">
        <v>22614</v>
      </c>
      <c r="L12" s="284"/>
      <c r="M12" s="145" t="s">
        <v>17</v>
      </c>
      <c r="N12" s="144">
        <f>IF(ISNUMBER(N8),SUM(N8:N11),"")</f>
        <v>273</v>
      </c>
      <c r="O12" s="143">
        <f>IF(ISNUMBER(O8),SUM(O8:O11),"")</f>
        <v>114</v>
      </c>
      <c r="P12" s="142">
        <f>IF(ISNUMBER(P8),SUM(P8:P11),"")</f>
        <v>9</v>
      </c>
      <c r="Q12" s="141">
        <f>IF(ISNUMBER(Q8),SUM(Q8:Q11),"")</f>
        <v>387</v>
      </c>
      <c r="R12" s="140"/>
      <c r="S12" s="282"/>
    </row>
    <row r="13" spans="1:19" ht="12.75" customHeight="1" thickTop="1">
      <c r="A13" s="287" t="s">
        <v>179</v>
      </c>
      <c r="B13" s="288"/>
      <c r="C13" s="163">
        <v>1</v>
      </c>
      <c r="D13" s="162">
        <v>134</v>
      </c>
      <c r="E13" s="161">
        <v>61</v>
      </c>
      <c r="F13" s="161">
        <v>7</v>
      </c>
      <c r="G13" s="160">
        <f>IF(ISBLANK(D13),"",D13+E13)</f>
        <v>195</v>
      </c>
      <c r="H13" s="155"/>
      <c r="I13" s="154"/>
      <c r="K13" s="287" t="s">
        <v>178</v>
      </c>
      <c r="L13" s="288"/>
      <c r="M13" s="163">
        <v>2</v>
      </c>
      <c r="N13" s="162">
        <v>136</v>
      </c>
      <c r="O13" s="161">
        <v>49</v>
      </c>
      <c r="P13" s="161">
        <v>5</v>
      </c>
      <c r="Q13" s="160">
        <f>IF(ISBLANK(N13),"",N13+O13)</f>
        <v>185</v>
      </c>
      <c r="R13" s="155"/>
      <c r="S13" s="154"/>
    </row>
    <row r="14" spans="1:19" ht="12.75" customHeight="1">
      <c r="A14" s="289"/>
      <c r="B14" s="290"/>
      <c r="C14" s="159">
        <v>2</v>
      </c>
      <c r="D14" s="158">
        <v>141</v>
      </c>
      <c r="E14" s="157">
        <v>62</v>
      </c>
      <c r="F14" s="157">
        <v>7</v>
      </c>
      <c r="G14" s="156">
        <f>IF(ISBLANK(D14),"",D14+E14)</f>
        <v>203</v>
      </c>
      <c r="H14" s="155"/>
      <c r="I14" s="154"/>
      <c r="K14" s="289"/>
      <c r="L14" s="290"/>
      <c r="M14" s="159">
        <v>1</v>
      </c>
      <c r="N14" s="158">
        <v>137</v>
      </c>
      <c r="O14" s="157">
        <v>61</v>
      </c>
      <c r="P14" s="157">
        <v>3</v>
      </c>
      <c r="Q14" s="156">
        <f>IF(ISBLANK(N14),"",N14+O14)</f>
        <v>198</v>
      </c>
      <c r="R14" s="155"/>
      <c r="S14" s="154"/>
    </row>
    <row r="15" spans="1:19" ht="9.75" customHeight="1" thickBot="1">
      <c r="A15" s="285" t="s">
        <v>177</v>
      </c>
      <c r="B15" s="286"/>
      <c r="C15" s="153"/>
      <c r="D15" s="152"/>
      <c r="E15" s="152"/>
      <c r="F15" s="152"/>
      <c r="G15" s="151">
        <f>IF(ISBLANK(D15),"",D15+E15)</f>
      </c>
      <c r="H15" s="146"/>
      <c r="I15" s="150"/>
      <c r="K15" s="285" t="s">
        <v>177</v>
      </c>
      <c r="L15" s="286"/>
      <c r="M15" s="153"/>
      <c r="N15" s="152"/>
      <c r="O15" s="152"/>
      <c r="P15" s="152"/>
      <c r="Q15" s="151">
        <f>IF(ISBLANK(N15),"",N15+O15)</f>
      </c>
      <c r="R15" s="146"/>
      <c r="S15" s="150"/>
    </row>
    <row r="16" spans="1:19" ht="9.75" customHeight="1" thickBot="1">
      <c r="A16" s="285"/>
      <c r="B16" s="286"/>
      <c r="C16" s="149"/>
      <c r="D16" s="148"/>
      <c r="E16" s="148"/>
      <c r="F16" s="148"/>
      <c r="G16" s="147">
        <f>IF(ISBLANK(D16),"",D16+E16)</f>
      </c>
      <c r="H16" s="146"/>
      <c r="I16" s="281">
        <f>IF(ISNUMBER(G17),IF(G17&gt;Q17,2,IF(G17=Q17,1,0)),"")</f>
        <v>2</v>
      </c>
      <c r="K16" s="285"/>
      <c r="L16" s="286"/>
      <c r="M16" s="149"/>
      <c r="N16" s="148"/>
      <c r="O16" s="148"/>
      <c r="P16" s="148"/>
      <c r="Q16" s="147">
        <f>IF(ISBLANK(N16),"",N16+O16)</f>
      </c>
      <c r="R16" s="146"/>
      <c r="S16" s="281">
        <f>IF(ISNUMBER(Q17),IF(G17&lt;Q17,2,IF(G17=Q17,1,0)),"")</f>
        <v>0</v>
      </c>
    </row>
    <row r="17" spans="1:19" ht="15.75" customHeight="1" thickBot="1">
      <c r="A17" s="283">
        <v>10265</v>
      </c>
      <c r="B17" s="284"/>
      <c r="C17" s="145" t="s">
        <v>17</v>
      </c>
      <c r="D17" s="144">
        <f>IF(ISNUMBER(D13),SUM(D13:D16),"")</f>
        <v>275</v>
      </c>
      <c r="E17" s="143">
        <f>IF(ISNUMBER(E13),SUM(E13:E16),"")</f>
        <v>123</v>
      </c>
      <c r="F17" s="142">
        <f>IF(ISNUMBER(F13),SUM(F13:F16),"")</f>
        <v>14</v>
      </c>
      <c r="G17" s="141">
        <f>IF(ISNUMBER(G13),SUM(G13:G16),"")</f>
        <v>398</v>
      </c>
      <c r="H17" s="140"/>
      <c r="I17" s="282"/>
      <c r="K17" s="283">
        <v>22658</v>
      </c>
      <c r="L17" s="284"/>
      <c r="M17" s="145" t="s">
        <v>17</v>
      </c>
      <c r="N17" s="144">
        <f>IF(ISNUMBER(N13),SUM(N13:N16),"")</f>
        <v>273</v>
      </c>
      <c r="O17" s="143">
        <f>IF(ISNUMBER(O13),SUM(O13:O16),"")</f>
        <v>110</v>
      </c>
      <c r="P17" s="142">
        <f>IF(ISNUMBER(P13),SUM(P13:P16),"")</f>
        <v>8</v>
      </c>
      <c r="Q17" s="141">
        <f>IF(ISNUMBER(Q13),SUM(Q13:Q16),"")</f>
        <v>383</v>
      </c>
      <c r="R17" s="140"/>
      <c r="S17" s="282"/>
    </row>
    <row r="18" spans="1:19" ht="12.75" customHeight="1" thickTop="1">
      <c r="A18" s="287" t="s">
        <v>176</v>
      </c>
      <c r="B18" s="288"/>
      <c r="C18" s="163">
        <v>1</v>
      </c>
      <c r="D18" s="162">
        <v>118</v>
      </c>
      <c r="E18" s="161">
        <v>54</v>
      </c>
      <c r="F18" s="161">
        <v>7</v>
      </c>
      <c r="G18" s="160">
        <f>IF(ISBLANK(D18),"",D18+E18)</f>
        <v>172</v>
      </c>
      <c r="H18" s="155"/>
      <c r="I18" s="154"/>
      <c r="K18" s="287" t="s">
        <v>175</v>
      </c>
      <c r="L18" s="288"/>
      <c r="M18" s="163">
        <v>2</v>
      </c>
      <c r="N18" s="162">
        <v>128</v>
      </c>
      <c r="O18" s="161">
        <v>47</v>
      </c>
      <c r="P18" s="161">
        <v>8</v>
      </c>
      <c r="Q18" s="160">
        <f>IF(ISBLANK(N18),"",N18+O18)</f>
        <v>175</v>
      </c>
      <c r="R18" s="155"/>
      <c r="S18" s="154"/>
    </row>
    <row r="19" spans="1:19" ht="12.75" customHeight="1">
      <c r="A19" s="289"/>
      <c r="B19" s="290"/>
      <c r="C19" s="159">
        <v>2</v>
      </c>
      <c r="D19" s="158">
        <v>147</v>
      </c>
      <c r="E19" s="157">
        <v>54</v>
      </c>
      <c r="F19" s="157">
        <v>5</v>
      </c>
      <c r="G19" s="156">
        <f>IF(ISBLANK(D19),"",D19+E19)</f>
        <v>201</v>
      </c>
      <c r="H19" s="155"/>
      <c r="I19" s="154"/>
      <c r="K19" s="289"/>
      <c r="L19" s="290"/>
      <c r="M19" s="159">
        <v>1</v>
      </c>
      <c r="N19" s="158">
        <v>149</v>
      </c>
      <c r="O19" s="157">
        <v>77</v>
      </c>
      <c r="P19" s="157">
        <v>1</v>
      </c>
      <c r="Q19" s="156">
        <f>IF(ISBLANK(N19),"",N19+O19)</f>
        <v>226</v>
      </c>
      <c r="R19" s="155"/>
      <c r="S19" s="154"/>
    </row>
    <row r="20" spans="1:19" ht="9.75" customHeight="1" thickBot="1">
      <c r="A20" s="285" t="s">
        <v>127</v>
      </c>
      <c r="B20" s="286"/>
      <c r="C20" s="153"/>
      <c r="D20" s="152"/>
      <c r="E20" s="152"/>
      <c r="F20" s="152"/>
      <c r="G20" s="151">
        <f>IF(ISBLANK(D20),"",D20+E20)</f>
      </c>
      <c r="H20" s="146"/>
      <c r="I20" s="150"/>
      <c r="K20" s="285" t="s">
        <v>156</v>
      </c>
      <c r="L20" s="286"/>
      <c r="M20" s="153"/>
      <c r="N20" s="152"/>
      <c r="O20" s="152"/>
      <c r="P20" s="152"/>
      <c r="Q20" s="151">
        <f>IF(ISBLANK(N20),"",N20+O20)</f>
      </c>
      <c r="R20" s="146"/>
      <c r="S20" s="150"/>
    </row>
    <row r="21" spans="1:19" ht="9.75" customHeight="1" thickBot="1">
      <c r="A21" s="285"/>
      <c r="B21" s="286"/>
      <c r="C21" s="149"/>
      <c r="D21" s="148"/>
      <c r="E21" s="148"/>
      <c r="F21" s="148"/>
      <c r="G21" s="147">
        <f>IF(ISBLANK(D21),"",D21+E21)</f>
      </c>
      <c r="H21" s="146"/>
      <c r="I21" s="281">
        <f>IF(ISNUMBER(G22),IF(G22&gt;Q22,2,IF(G22=Q22,1,0)),"")</f>
        <v>0</v>
      </c>
      <c r="K21" s="285"/>
      <c r="L21" s="286"/>
      <c r="M21" s="149"/>
      <c r="N21" s="148"/>
      <c r="O21" s="148"/>
      <c r="P21" s="148"/>
      <c r="Q21" s="147">
        <f>IF(ISBLANK(N21),"",N21+O21)</f>
      </c>
      <c r="R21" s="146"/>
      <c r="S21" s="281">
        <f>IF(ISNUMBER(Q22),IF(G22&lt;Q22,2,IF(G22=Q22,1,0)),"")</f>
        <v>2</v>
      </c>
    </row>
    <row r="22" spans="1:19" ht="15.75" customHeight="1" thickBot="1">
      <c r="A22" s="283">
        <v>995</v>
      </c>
      <c r="B22" s="284"/>
      <c r="C22" s="145" t="s">
        <v>17</v>
      </c>
      <c r="D22" s="144">
        <f>IF(ISNUMBER(D18),SUM(D18:D21),"")</f>
        <v>265</v>
      </c>
      <c r="E22" s="143">
        <f>IF(ISNUMBER(E18),SUM(E18:E21),"")</f>
        <v>108</v>
      </c>
      <c r="F22" s="142">
        <f>IF(ISNUMBER(F18),SUM(F18:F21),"")</f>
        <v>12</v>
      </c>
      <c r="G22" s="141">
        <f>IF(ISNUMBER(G18),SUM(G18:G21),"")</f>
        <v>373</v>
      </c>
      <c r="H22" s="140"/>
      <c r="I22" s="282"/>
      <c r="K22" s="283">
        <v>15347</v>
      </c>
      <c r="L22" s="284"/>
      <c r="M22" s="145" t="s">
        <v>17</v>
      </c>
      <c r="N22" s="144">
        <f>IF(ISNUMBER(N18),SUM(N18:N21),"")</f>
        <v>277</v>
      </c>
      <c r="O22" s="143">
        <f>IF(ISNUMBER(O18),SUM(O18:O21),"")</f>
        <v>124</v>
      </c>
      <c r="P22" s="142">
        <f>IF(ISNUMBER(P18),SUM(P18:P21),"")</f>
        <v>9</v>
      </c>
      <c r="Q22" s="141">
        <f>IF(ISNUMBER(Q18),SUM(Q18:Q21),"")</f>
        <v>401</v>
      </c>
      <c r="R22" s="140"/>
      <c r="S22" s="282"/>
    </row>
    <row r="23" spans="1:19" ht="12.75" customHeight="1" thickTop="1">
      <c r="A23" s="287" t="s">
        <v>174</v>
      </c>
      <c r="B23" s="288"/>
      <c r="C23" s="163">
        <v>1</v>
      </c>
      <c r="D23" s="162">
        <v>139</v>
      </c>
      <c r="E23" s="161">
        <v>70</v>
      </c>
      <c r="F23" s="161">
        <v>1</v>
      </c>
      <c r="G23" s="160">
        <f>IF(ISBLANK(D23),"",D23+E23)</f>
        <v>209</v>
      </c>
      <c r="H23" s="155"/>
      <c r="I23" s="154"/>
      <c r="K23" s="287" t="s">
        <v>173</v>
      </c>
      <c r="L23" s="288"/>
      <c r="M23" s="163">
        <v>2</v>
      </c>
      <c r="N23" s="162">
        <v>137</v>
      </c>
      <c r="O23" s="161">
        <v>61</v>
      </c>
      <c r="P23" s="161">
        <v>3</v>
      </c>
      <c r="Q23" s="160">
        <f>IF(ISBLANK(N23),"",N23+O23)</f>
        <v>198</v>
      </c>
      <c r="R23" s="155"/>
      <c r="S23" s="154"/>
    </row>
    <row r="24" spans="1:19" ht="12.75" customHeight="1">
      <c r="A24" s="289"/>
      <c r="B24" s="290"/>
      <c r="C24" s="159">
        <v>2</v>
      </c>
      <c r="D24" s="158">
        <v>135</v>
      </c>
      <c r="E24" s="157">
        <v>53</v>
      </c>
      <c r="F24" s="157">
        <v>6</v>
      </c>
      <c r="G24" s="156">
        <f>IF(ISBLANK(D24),"",D24+E24)</f>
        <v>188</v>
      </c>
      <c r="H24" s="155"/>
      <c r="I24" s="154"/>
      <c r="K24" s="289"/>
      <c r="L24" s="290"/>
      <c r="M24" s="159">
        <v>1</v>
      </c>
      <c r="N24" s="158">
        <v>136</v>
      </c>
      <c r="O24" s="157">
        <v>35</v>
      </c>
      <c r="P24" s="157">
        <v>8</v>
      </c>
      <c r="Q24" s="156">
        <f>IF(ISBLANK(N24),"",N24+O24)</f>
        <v>171</v>
      </c>
      <c r="R24" s="155"/>
      <c r="S24" s="154"/>
    </row>
    <row r="25" spans="1:19" ht="9.75" customHeight="1" thickBot="1">
      <c r="A25" s="285" t="s">
        <v>36</v>
      </c>
      <c r="B25" s="286"/>
      <c r="C25" s="153"/>
      <c r="D25" s="152"/>
      <c r="E25" s="152"/>
      <c r="F25" s="152"/>
      <c r="G25" s="151">
        <f>IF(ISBLANK(D25),"",D25+E25)</f>
      </c>
      <c r="H25" s="146"/>
      <c r="I25" s="150"/>
      <c r="K25" s="285" t="s">
        <v>127</v>
      </c>
      <c r="L25" s="286"/>
      <c r="M25" s="153"/>
      <c r="N25" s="152"/>
      <c r="O25" s="152"/>
      <c r="P25" s="152"/>
      <c r="Q25" s="151">
        <f>IF(ISBLANK(N25),"",N25+O25)</f>
      </c>
      <c r="R25" s="146"/>
      <c r="S25" s="150"/>
    </row>
    <row r="26" spans="1:19" ht="9.75" customHeight="1" thickBot="1">
      <c r="A26" s="285"/>
      <c r="B26" s="286"/>
      <c r="C26" s="149"/>
      <c r="D26" s="148"/>
      <c r="E26" s="148"/>
      <c r="F26" s="148"/>
      <c r="G26" s="147">
        <f>IF(ISBLANK(D26),"",D26+E26)</f>
      </c>
      <c r="H26" s="146"/>
      <c r="I26" s="281">
        <f>IF(ISNUMBER(G27),IF(G27&gt;Q27,2,IF(G27=Q27,1,0)),"")</f>
        <v>2</v>
      </c>
      <c r="K26" s="285"/>
      <c r="L26" s="286"/>
      <c r="M26" s="149"/>
      <c r="N26" s="148"/>
      <c r="O26" s="148"/>
      <c r="P26" s="148"/>
      <c r="Q26" s="147">
        <f>IF(ISBLANK(N26),"",N26+O26)</f>
      </c>
      <c r="R26" s="146"/>
      <c r="S26" s="281">
        <f>IF(ISNUMBER(Q27),IF(G27&lt;Q27,2,IF(G27=Q27,1,0)),"")</f>
        <v>0</v>
      </c>
    </row>
    <row r="27" spans="1:19" ht="15.75" customHeight="1" thickBot="1">
      <c r="A27" s="283">
        <v>1012</v>
      </c>
      <c r="B27" s="284"/>
      <c r="C27" s="145" t="s">
        <v>17</v>
      </c>
      <c r="D27" s="144">
        <f>IF(ISNUMBER(D23),SUM(D23:D26),"")</f>
        <v>274</v>
      </c>
      <c r="E27" s="143">
        <f>IF(ISNUMBER(E23),SUM(E23:E26),"")</f>
        <v>123</v>
      </c>
      <c r="F27" s="142">
        <f>IF(ISNUMBER(F23),SUM(F23:F26),"")</f>
        <v>7</v>
      </c>
      <c r="G27" s="141">
        <f>IF(ISNUMBER(G23),SUM(G23:G26),"")</f>
        <v>397</v>
      </c>
      <c r="H27" s="140"/>
      <c r="I27" s="282"/>
      <c r="K27" s="283">
        <v>16797</v>
      </c>
      <c r="L27" s="284"/>
      <c r="M27" s="145" t="s">
        <v>17</v>
      </c>
      <c r="N27" s="144">
        <f>IF(ISNUMBER(N23),SUM(N23:N26),"")</f>
        <v>273</v>
      </c>
      <c r="O27" s="143">
        <f>IF(ISNUMBER(O23),SUM(O23:O26),"")</f>
        <v>96</v>
      </c>
      <c r="P27" s="142">
        <f>IF(ISNUMBER(P23),SUM(P23:P26),"")</f>
        <v>11</v>
      </c>
      <c r="Q27" s="141">
        <f>IF(ISNUMBER(Q23),SUM(Q23:Q26),"")</f>
        <v>369</v>
      </c>
      <c r="R27" s="140"/>
      <c r="S27" s="282"/>
    </row>
    <row r="28" spans="1:19" ht="12.75" customHeight="1" thickTop="1">
      <c r="A28" s="287" t="s">
        <v>172</v>
      </c>
      <c r="B28" s="288"/>
      <c r="C28" s="163">
        <v>1</v>
      </c>
      <c r="D28" s="162">
        <v>142</v>
      </c>
      <c r="E28" s="161">
        <v>61</v>
      </c>
      <c r="F28" s="161">
        <v>3</v>
      </c>
      <c r="G28" s="160">
        <f>IF(ISBLANK(D28),"",D28+E28)</f>
        <v>203</v>
      </c>
      <c r="H28" s="155"/>
      <c r="I28" s="154"/>
      <c r="K28" s="287" t="s">
        <v>171</v>
      </c>
      <c r="L28" s="288"/>
      <c r="M28" s="163">
        <v>2</v>
      </c>
      <c r="N28" s="162">
        <v>147</v>
      </c>
      <c r="O28" s="161">
        <v>53</v>
      </c>
      <c r="P28" s="161">
        <v>1</v>
      </c>
      <c r="Q28" s="160">
        <f>IF(ISBLANK(N28),"",N28+O28)</f>
        <v>200</v>
      </c>
      <c r="R28" s="155"/>
      <c r="S28" s="154"/>
    </row>
    <row r="29" spans="1:19" ht="12.75" customHeight="1">
      <c r="A29" s="289"/>
      <c r="B29" s="290"/>
      <c r="C29" s="159">
        <v>2</v>
      </c>
      <c r="D29" s="158">
        <v>129</v>
      </c>
      <c r="E29" s="157">
        <v>51</v>
      </c>
      <c r="F29" s="157">
        <v>3</v>
      </c>
      <c r="G29" s="156">
        <f>IF(ISBLANK(D29),"",D29+E29)</f>
        <v>180</v>
      </c>
      <c r="H29" s="155"/>
      <c r="I29" s="154"/>
      <c r="K29" s="289"/>
      <c r="L29" s="290"/>
      <c r="M29" s="159">
        <v>1</v>
      </c>
      <c r="N29" s="158">
        <v>147</v>
      </c>
      <c r="O29" s="157">
        <v>61</v>
      </c>
      <c r="P29" s="157">
        <v>4</v>
      </c>
      <c r="Q29" s="156">
        <f>IF(ISBLANK(N29),"",N29+O29)</f>
        <v>208</v>
      </c>
      <c r="R29" s="155"/>
      <c r="S29" s="154"/>
    </row>
    <row r="30" spans="1:19" ht="9.75" customHeight="1" thickBot="1">
      <c r="A30" s="285" t="s">
        <v>22</v>
      </c>
      <c r="B30" s="286"/>
      <c r="C30" s="153"/>
      <c r="D30" s="152"/>
      <c r="E30" s="152"/>
      <c r="F30" s="152"/>
      <c r="G30" s="151">
        <f>IF(ISBLANK(D30),"",D30+E30)</f>
      </c>
      <c r="H30" s="146"/>
      <c r="I30" s="150"/>
      <c r="K30" s="285" t="s">
        <v>170</v>
      </c>
      <c r="L30" s="286"/>
      <c r="M30" s="153"/>
      <c r="N30" s="152"/>
      <c r="O30" s="152"/>
      <c r="P30" s="152"/>
      <c r="Q30" s="151">
        <f>IF(ISBLANK(N30),"",N30+O30)</f>
      </c>
      <c r="R30" s="146"/>
      <c r="S30" s="150"/>
    </row>
    <row r="31" spans="1:19" ht="9.75" customHeight="1" thickBot="1">
      <c r="A31" s="285"/>
      <c r="B31" s="286"/>
      <c r="C31" s="149"/>
      <c r="D31" s="148"/>
      <c r="E31" s="148"/>
      <c r="F31" s="148"/>
      <c r="G31" s="147">
        <f>IF(ISBLANK(D31),"",D31+E31)</f>
      </c>
      <c r="H31" s="146"/>
      <c r="I31" s="281">
        <f>IF(ISNUMBER(G32),IF(G32&gt;Q32,2,IF(G32=Q32,1,0)),"")</f>
        <v>0</v>
      </c>
      <c r="K31" s="285"/>
      <c r="L31" s="286"/>
      <c r="M31" s="149"/>
      <c r="N31" s="148"/>
      <c r="O31" s="148"/>
      <c r="P31" s="148"/>
      <c r="Q31" s="147">
        <f>IF(ISBLANK(N31),"",N31+O31)</f>
      </c>
      <c r="R31" s="146"/>
      <c r="S31" s="281">
        <f>IF(ISNUMBER(Q32),IF(G32&lt;Q32,2,IF(G32=Q32,1,0)),"")</f>
        <v>2</v>
      </c>
    </row>
    <row r="32" spans="1:19" ht="15.75" customHeight="1" thickBot="1">
      <c r="A32" s="283">
        <v>13003</v>
      </c>
      <c r="B32" s="284"/>
      <c r="C32" s="145" t="s">
        <v>17</v>
      </c>
      <c r="D32" s="144">
        <f>IF(ISNUMBER(D28),SUM(D28:D31),"")</f>
        <v>271</v>
      </c>
      <c r="E32" s="143">
        <f>IF(ISNUMBER(E28),SUM(E28:E31),"")</f>
        <v>112</v>
      </c>
      <c r="F32" s="142">
        <f>IF(ISNUMBER(F28),SUM(F28:F31),"")</f>
        <v>6</v>
      </c>
      <c r="G32" s="141">
        <f>IF(ISNUMBER(G28),SUM(G28:G31),"")</f>
        <v>383</v>
      </c>
      <c r="H32" s="140"/>
      <c r="I32" s="282"/>
      <c r="K32" s="283">
        <v>743</v>
      </c>
      <c r="L32" s="284"/>
      <c r="M32" s="145" t="s">
        <v>17</v>
      </c>
      <c r="N32" s="144">
        <f>IF(ISNUMBER(N28),SUM(N28:N31),"")</f>
        <v>294</v>
      </c>
      <c r="O32" s="143">
        <f>IF(ISNUMBER(O28),SUM(O28:O31),"")</f>
        <v>114</v>
      </c>
      <c r="P32" s="142">
        <f>IF(ISNUMBER(P28),SUM(P28:P31),"")</f>
        <v>5</v>
      </c>
      <c r="Q32" s="141">
        <f>IF(ISNUMBER(Q28),SUM(Q28:Q31),"")</f>
        <v>408</v>
      </c>
      <c r="R32" s="140"/>
      <c r="S32" s="282"/>
    </row>
    <row r="33" spans="1:19" ht="12.75" customHeight="1" thickTop="1">
      <c r="A33" s="287" t="s">
        <v>169</v>
      </c>
      <c r="B33" s="288"/>
      <c r="C33" s="163">
        <v>1</v>
      </c>
      <c r="D33" s="162">
        <v>150</v>
      </c>
      <c r="E33" s="161">
        <v>53</v>
      </c>
      <c r="F33" s="161">
        <v>3</v>
      </c>
      <c r="G33" s="160">
        <f>IF(ISBLANK(D33),"",D33+E33)</f>
        <v>203</v>
      </c>
      <c r="H33" s="155"/>
      <c r="I33" s="154"/>
      <c r="K33" s="287" t="s">
        <v>168</v>
      </c>
      <c r="L33" s="288"/>
      <c r="M33" s="163">
        <v>2</v>
      </c>
      <c r="N33" s="162">
        <v>153</v>
      </c>
      <c r="O33" s="161">
        <v>67</v>
      </c>
      <c r="P33" s="161">
        <v>3</v>
      </c>
      <c r="Q33" s="160">
        <f>IF(ISBLANK(N33),"",N33+O33)</f>
        <v>220</v>
      </c>
      <c r="R33" s="155"/>
      <c r="S33" s="154"/>
    </row>
    <row r="34" spans="1:19" ht="12.75" customHeight="1">
      <c r="A34" s="289"/>
      <c r="B34" s="290"/>
      <c r="C34" s="159">
        <v>2</v>
      </c>
      <c r="D34" s="158">
        <v>145</v>
      </c>
      <c r="E34" s="157">
        <v>54</v>
      </c>
      <c r="F34" s="157">
        <v>2</v>
      </c>
      <c r="G34" s="156">
        <f>IF(ISBLANK(D34),"",D34+E34)</f>
        <v>199</v>
      </c>
      <c r="H34" s="155"/>
      <c r="I34" s="154"/>
      <c r="K34" s="289"/>
      <c r="L34" s="290"/>
      <c r="M34" s="159">
        <v>1</v>
      </c>
      <c r="N34" s="158">
        <v>149</v>
      </c>
      <c r="O34" s="157">
        <v>53</v>
      </c>
      <c r="P34" s="157">
        <v>3</v>
      </c>
      <c r="Q34" s="156">
        <f>IF(ISBLANK(N34),"",N34+O34)</f>
        <v>202</v>
      </c>
      <c r="R34" s="155"/>
      <c r="S34" s="154"/>
    </row>
    <row r="35" spans="1:19" ht="9.75" customHeight="1" thickBot="1">
      <c r="A35" s="285" t="s">
        <v>156</v>
      </c>
      <c r="B35" s="286"/>
      <c r="C35" s="153"/>
      <c r="D35" s="152"/>
      <c r="E35" s="152"/>
      <c r="F35" s="152"/>
      <c r="G35" s="151">
        <f>IF(ISBLANK(D35),"",D35+E35)</f>
      </c>
      <c r="H35" s="146"/>
      <c r="I35" s="150"/>
      <c r="K35" s="285" t="s">
        <v>139</v>
      </c>
      <c r="L35" s="286"/>
      <c r="M35" s="153"/>
      <c r="N35" s="152"/>
      <c r="O35" s="152"/>
      <c r="P35" s="152"/>
      <c r="Q35" s="151">
        <f>IF(ISBLANK(N35),"",N35+O35)</f>
      </c>
      <c r="R35" s="146"/>
      <c r="S35" s="150"/>
    </row>
    <row r="36" spans="1:19" ht="9.75" customHeight="1" thickBot="1">
      <c r="A36" s="285"/>
      <c r="B36" s="286"/>
      <c r="C36" s="149"/>
      <c r="D36" s="148"/>
      <c r="E36" s="148"/>
      <c r="F36" s="148"/>
      <c r="G36" s="147">
        <f>IF(ISBLANK(D36),"",D36+E36)</f>
      </c>
      <c r="H36" s="146"/>
      <c r="I36" s="281">
        <f>IF(ISNUMBER(G37),IF(G37&gt;Q37,2,IF(G37=Q37,1,0)),"")</f>
        <v>0</v>
      </c>
      <c r="K36" s="285"/>
      <c r="L36" s="286"/>
      <c r="M36" s="149"/>
      <c r="N36" s="148"/>
      <c r="O36" s="148"/>
      <c r="P36" s="148"/>
      <c r="Q36" s="147">
        <f>IF(ISBLANK(N36),"",N36+O36)</f>
      </c>
      <c r="R36" s="146"/>
      <c r="S36" s="281">
        <f>IF(ISNUMBER(Q37),IF(G37&lt;Q37,2,IF(G37=Q37,1,0)),"")</f>
        <v>2</v>
      </c>
    </row>
    <row r="37" spans="1:19" ht="15.75" customHeight="1" thickBot="1">
      <c r="A37" s="283">
        <v>13002</v>
      </c>
      <c r="B37" s="284"/>
      <c r="C37" s="145" t="s">
        <v>17</v>
      </c>
      <c r="D37" s="144">
        <f>IF(ISNUMBER(D33),SUM(D33:D36),"")</f>
        <v>295</v>
      </c>
      <c r="E37" s="143">
        <f>IF(ISNUMBER(E33),SUM(E33:E36),"")</f>
        <v>107</v>
      </c>
      <c r="F37" s="142">
        <f>IF(ISNUMBER(F33),SUM(F33:F36),"")</f>
        <v>5</v>
      </c>
      <c r="G37" s="141">
        <f>IF(ISNUMBER(G33),SUM(G33:G36),"")</f>
        <v>402</v>
      </c>
      <c r="H37" s="140"/>
      <c r="I37" s="282"/>
      <c r="K37" s="283">
        <v>14467</v>
      </c>
      <c r="L37" s="284"/>
      <c r="M37" s="145" t="s">
        <v>17</v>
      </c>
      <c r="N37" s="144">
        <f>IF(ISNUMBER(N33),SUM(N33:N36),"")</f>
        <v>302</v>
      </c>
      <c r="O37" s="143">
        <f>IF(ISNUMBER(O33),SUM(O33:O36),"")</f>
        <v>120</v>
      </c>
      <c r="P37" s="142">
        <f>IF(ISNUMBER(P33),SUM(P33:P36),"")</f>
        <v>6</v>
      </c>
      <c r="Q37" s="141">
        <f>IF(ISNUMBER(Q33),SUM(Q33:Q36),"")</f>
        <v>422</v>
      </c>
      <c r="R37" s="140"/>
      <c r="S37" s="282"/>
    </row>
    <row r="38" ht="4.5" customHeight="1" thickBot="1" thickTop="1"/>
    <row r="39" spans="1:19" ht="19.5" customHeight="1" thickBot="1">
      <c r="A39" s="139"/>
      <c r="B39" s="138"/>
      <c r="C39" s="137" t="s">
        <v>42</v>
      </c>
      <c r="D39" s="136">
        <f>IF(ISNUMBER(D12),SUM(D12,D17,D22,D27,D32,D37),"")</f>
        <v>1663</v>
      </c>
      <c r="E39" s="135">
        <f>IF(ISNUMBER(E12),SUM(E12,E17,E22,E27,E32,E37),"")</f>
        <v>705</v>
      </c>
      <c r="F39" s="134">
        <f>IF(ISNUMBER(F12),SUM(F12,F17,F22,F27,F32,F37),"")</f>
        <v>50</v>
      </c>
      <c r="G39" s="133">
        <f>IF(ISNUMBER(G12),SUM(G12,G17,G22,G27,G32,G37),"")</f>
        <v>2368</v>
      </c>
      <c r="H39" s="132"/>
      <c r="I39" s="131">
        <f>IF(ISNUMBER(G39),IF(G39&gt;Q39,4,IF(G39=Q39,2,0)),"")</f>
        <v>0</v>
      </c>
      <c r="K39" s="139"/>
      <c r="L39" s="138"/>
      <c r="M39" s="137" t="s">
        <v>42</v>
      </c>
      <c r="N39" s="136">
        <f>IF(ISNUMBER(N12),SUM(N12,N17,N22,N27,N32,N37),"")</f>
        <v>1692</v>
      </c>
      <c r="O39" s="135">
        <f>IF(ISNUMBER(O12),SUM(O12,O17,O22,O27,O32,O37),"")</f>
        <v>678</v>
      </c>
      <c r="P39" s="134">
        <f>IF(ISNUMBER(P12),SUM(P12,P17,P22,P27,P32,P37),"")</f>
        <v>48</v>
      </c>
      <c r="Q39" s="133">
        <f>IF(ISNUMBER(Q12),SUM(Q12,Q17,Q22,Q27,Q32,Q37),"")</f>
        <v>2370</v>
      </c>
      <c r="R39" s="132"/>
      <c r="S39" s="131">
        <f>IF(ISNUMBER(Q39),IF(G39&lt;Q39,4,IF(G39=Q39,2,0)),"")</f>
        <v>4</v>
      </c>
    </row>
    <row r="40" ht="4.5" customHeight="1" thickBot="1"/>
    <row r="41" spans="1:19" ht="19.5" customHeight="1" thickBot="1">
      <c r="A41" s="128"/>
      <c r="B41" s="123" t="s">
        <v>43</v>
      </c>
      <c r="C41" s="256" t="s">
        <v>167</v>
      </c>
      <c r="D41" s="256"/>
      <c r="E41" s="256"/>
      <c r="G41" s="272" t="s">
        <v>44</v>
      </c>
      <c r="H41" s="273"/>
      <c r="I41" s="130">
        <f>IF(ISNUMBER(I11),SUM(I11,I16,I21,I26,I31,I36,I39),"")</f>
        <v>6</v>
      </c>
      <c r="K41" s="128"/>
      <c r="L41" s="123" t="s">
        <v>43</v>
      </c>
      <c r="M41" s="256"/>
      <c r="N41" s="256"/>
      <c r="O41" s="256"/>
      <c r="Q41" s="272" t="s">
        <v>44</v>
      </c>
      <c r="R41" s="273"/>
      <c r="S41" s="130">
        <f>IF(ISNUMBER(S11),SUM(S11,S16,S21,S26,S31,S36,S39),"")</f>
        <v>10</v>
      </c>
    </row>
    <row r="42" spans="1:19" ht="19.5" customHeight="1">
      <c r="A42" s="128"/>
      <c r="B42" s="123" t="s">
        <v>45</v>
      </c>
      <c r="C42" s="274"/>
      <c r="D42" s="274"/>
      <c r="E42" s="274"/>
      <c r="F42" s="129"/>
      <c r="G42" s="129"/>
      <c r="H42" s="129"/>
      <c r="I42" s="129"/>
      <c r="J42" s="129"/>
      <c r="K42" s="128"/>
      <c r="L42" s="123" t="s">
        <v>45</v>
      </c>
      <c r="M42" s="274"/>
      <c r="N42" s="274"/>
      <c r="O42" s="274"/>
      <c r="P42" s="127"/>
      <c r="Q42" s="126"/>
      <c r="R42" s="126"/>
      <c r="S42" s="126"/>
    </row>
    <row r="43" spans="1:19" ht="20.25" customHeight="1">
      <c r="A43" s="123" t="s">
        <v>46</v>
      </c>
      <c r="B43" s="123" t="s">
        <v>47</v>
      </c>
      <c r="C43" s="312"/>
      <c r="D43" s="312"/>
      <c r="E43" s="312"/>
      <c r="F43" s="312"/>
      <c r="G43" s="312"/>
      <c r="H43" s="312"/>
      <c r="I43" s="123"/>
      <c r="J43" s="123"/>
      <c r="K43" s="123" t="s">
        <v>48</v>
      </c>
      <c r="L43" s="271"/>
      <c r="M43" s="271"/>
      <c r="N43" s="124"/>
      <c r="O43" s="123" t="s">
        <v>45</v>
      </c>
      <c r="P43" s="313"/>
      <c r="Q43" s="313"/>
      <c r="R43" s="313"/>
      <c r="S43" s="313"/>
    </row>
    <row r="44" spans="1:19" ht="9.75" customHeight="1">
      <c r="A44" s="123"/>
      <c r="B44" s="123"/>
      <c r="C44" s="122"/>
      <c r="D44" s="122"/>
      <c r="E44" s="122"/>
      <c r="F44" s="122"/>
      <c r="G44" s="122"/>
      <c r="H44" s="122"/>
      <c r="I44" s="123"/>
      <c r="J44" s="123"/>
      <c r="K44" s="123"/>
      <c r="L44" s="125"/>
      <c r="M44" s="125"/>
      <c r="N44" s="124"/>
      <c r="O44" s="123"/>
      <c r="P44" s="122"/>
      <c r="Q44" s="122"/>
      <c r="R44" s="122"/>
      <c r="S44" s="122"/>
    </row>
    <row r="45" ht="30" customHeight="1">
      <c r="A45" s="121" t="s">
        <v>49</v>
      </c>
    </row>
    <row r="46" spans="2:11" ht="19.5" customHeight="1">
      <c r="B46" s="120" t="s">
        <v>50</v>
      </c>
      <c r="C46" s="280" t="s">
        <v>51</v>
      </c>
      <c r="D46" s="280"/>
      <c r="I46" s="120" t="s">
        <v>52</v>
      </c>
      <c r="J46" s="253">
        <v>18</v>
      </c>
      <c r="K46" s="253"/>
    </row>
    <row r="47" spans="2:19" ht="19.5" customHeight="1">
      <c r="B47" s="120" t="s">
        <v>53</v>
      </c>
      <c r="C47" s="254" t="s">
        <v>111</v>
      </c>
      <c r="D47" s="254"/>
      <c r="I47" s="120" t="s">
        <v>55</v>
      </c>
      <c r="J47" s="255">
        <v>5</v>
      </c>
      <c r="K47" s="255"/>
      <c r="P47" s="120" t="s">
        <v>56</v>
      </c>
      <c r="Q47" s="278">
        <v>42916</v>
      </c>
      <c r="R47" s="279"/>
      <c r="S47" s="279"/>
    </row>
    <row r="48" ht="9.75" customHeight="1"/>
    <row r="49" spans="1:19" ht="15" customHeight="1">
      <c r="A49" s="265" t="s">
        <v>57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7"/>
    </row>
    <row r="50" spans="1:19" ht="90" customHeight="1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70"/>
    </row>
    <row r="51" ht="4.5" customHeight="1"/>
    <row r="52" spans="1:19" ht="15" customHeight="1">
      <c r="A52" s="275" t="s">
        <v>58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7"/>
    </row>
    <row r="53" spans="1:19" ht="6.75" customHeight="1">
      <c r="A53" s="119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117"/>
    </row>
    <row r="54" spans="1:19" ht="18" customHeight="1">
      <c r="A54" s="118" t="s">
        <v>5</v>
      </c>
      <c r="B54" s="94"/>
      <c r="C54" s="94"/>
      <c r="D54" s="94"/>
      <c r="E54" s="94"/>
      <c r="F54" s="94"/>
      <c r="G54" s="94"/>
      <c r="H54" s="94"/>
      <c r="I54" s="94"/>
      <c r="J54" s="94"/>
      <c r="K54" s="95" t="s">
        <v>7</v>
      </c>
      <c r="L54" s="94"/>
      <c r="M54" s="94"/>
      <c r="N54" s="94"/>
      <c r="O54" s="94"/>
      <c r="P54" s="94"/>
      <c r="Q54" s="94"/>
      <c r="R54" s="94"/>
      <c r="S54" s="117"/>
    </row>
    <row r="55" spans="1:19" ht="18" customHeight="1">
      <c r="A55" s="116"/>
      <c r="B55" s="113" t="s">
        <v>59</v>
      </c>
      <c r="C55" s="112"/>
      <c r="D55" s="114"/>
      <c r="E55" s="113" t="s">
        <v>60</v>
      </c>
      <c r="F55" s="112"/>
      <c r="G55" s="112"/>
      <c r="H55" s="112"/>
      <c r="I55" s="114"/>
      <c r="J55" s="94"/>
      <c r="K55" s="115"/>
      <c r="L55" s="113" t="s">
        <v>59</v>
      </c>
      <c r="M55" s="112"/>
      <c r="N55" s="114"/>
      <c r="O55" s="113" t="s">
        <v>60</v>
      </c>
      <c r="P55" s="112"/>
      <c r="Q55" s="112"/>
      <c r="R55" s="112"/>
      <c r="S55" s="111"/>
    </row>
    <row r="56" spans="1:19" ht="18" customHeight="1">
      <c r="A56" s="110" t="s">
        <v>61</v>
      </c>
      <c r="B56" s="106" t="s">
        <v>62</v>
      </c>
      <c r="C56" s="108"/>
      <c r="D56" s="107" t="s">
        <v>63</v>
      </c>
      <c r="E56" s="106" t="s">
        <v>62</v>
      </c>
      <c r="F56" s="105"/>
      <c r="G56" s="105"/>
      <c r="H56" s="104"/>
      <c r="I56" s="107" t="s">
        <v>63</v>
      </c>
      <c r="J56" s="94"/>
      <c r="K56" s="109" t="s">
        <v>61</v>
      </c>
      <c r="L56" s="106" t="s">
        <v>62</v>
      </c>
      <c r="M56" s="108"/>
      <c r="N56" s="107" t="s">
        <v>63</v>
      </c>
      <c r="O56" s="106" t="s">
        <v>62</v>
      </c>
      <c r="P56" s="105"/>
      <c r="Q56" s="105"/>
      <c r="R56" s="104"/>
      <c r="S56" s="103" t="s">
        <v>63</v>
      </c>
    </row>
    <row r="57" spans="1:19" ht="18" customHeight="1">
      <c r="A57" s="102"/>
      <c r="B57" s="309"/>
      <c r="C57" s="311"/>
      <c r="D57" s="100"/>
      <c r="E57" s="309"/>
      <c r="F57" s="310"/>
      <c r="G57" s="310"/>
      <c r="H57" s="311"/>
      <c r="I57" s="100"/>
      <c r="J57" s="94"/>
      <c r="K57" s="101"/>
      <c r="L57" s="309"/>
      <c r="M57" s="311"/>
      <c r="N57" s="100"/>
      <c r="O57" s="309"/>
      <c r="P57" s="310"/>
      <c r="Q57" s="310"/>
      <c r="R57" s="311"/>
      <c r="S57" s="99"/>
    </row>
    <row r="58" spans="1:19" ht="18" customHeight="1">
      <c r="A58" s="102"/>
      <c r="B58" s="309"/>
      <c r="C58" s="311"/>
      <c r="D58" s="100"/>
      <c r="E58" s="309"/>
      <c r="F58" s="310"/>
      <c r="G58" s="310"/>
      <c r="H58" s="311"/>
      <c r="I58" s="100"/>
      <c r="J58" s="94"/>
      <c r="K58" s="101"/>
      <c r="L58" s="309"/>
      <c r="M58" s="311"/>
      <c r="N58" s="100"/>
      <c r="O58" s="309"/>
      <c r="P58" s="310"/>
      <c r="Q58" s="310"/>
      <c r="R58" s="311"/>
      <c r="S58" s="99"/>
    </row>
    <row r="59" spans="1:19" ht="11.25" customHeight="1">
      <c r="A59" s="98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6"/>
    </row>
    <row r="60" spans="1:19" ht="3.75" customHeight="1">
      <c r="A60" s="95"/>
      <c r="B60" s="94"/>
      <c r="C60" s="94"/>
      <c r="D60" s="94"/>
      <c r="E60" s="94"/>
      <c r="F60" s="94"/>
      <c r="G60" s="94"/>
      <c r="H60" s="94"/>
      <c r="I60" s="94"/>
      <c r="J60" s="94"/>
      <c r="K60" s="95"/>
      <c r="L60" s="94"/>
      <c r="M60" s="94"/>
      <c r="N60" s="94"/>
      <c r="O60" s="94"/>
      <c r="P60" s="94"/>
      <c r="Q60" s="94"/>
      <c r="R60" s="94"/>
      <c r="S60" s="94"/>
    </row>
    <row r="61" spans="1:19" ht="19.5" customHeight="1">
      <c r="A61" s="259" t="s">
        <v>64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1"/>
    </row>
    <row r="62" spans="1:19" ht="90" customHeight="1">
      <c r="A62" s="262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4"/>
    </row>
    <row r="63" ht="4.5" customHeight="1"/>
    <row r="64" spans="1:19" ht="15" customHeight="1">
      <c r="A64" s="265" t="s">
        <v>65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7"/>
    </row>
    <row r="65" spans="1:19" ht="90" customHeight="1">
      <c r="A65" s="268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70"/>
    </row>
    <row r="66" spans="1:8" ht="30" customHeight="1">
      <c r="A66" s="257" t="s">
        <v>66</v>
      </c>
      <c r="B66" s="257"/>
      <c r="C66" s="258"/>
      <c r="D66" s="258"/>
      <c r="E66" s="258"/>
      <c r="F66" s="258"/>
      <c r="G66" s="258"/>
      <c r="H66" s="258"/>
    </row>
    <row r="67" spans="11:16" ht="12.75">
      <c r="K67" s="90" t="s">
        <v>67</v>
      </c>
      <c r="L67" s="92" t="s">
        <v>8</v>
      </c>
      <c r="M67" s="93"/>
      <c r="N67" s="93"/>
      <c r="O67" s="92" t="s">
        <v>68</v>
      </c>
      <c r="P67" s="91"/>
    </row>
    <row r="68" spans="11:16" ht="12.75">
      <c r="K68" s="90" t="s">
        <v>69</v>
      </c>
      <c r="L68" s="92" t="s">
        <v>70</v>
      </c>
      <c r="M68" s="93"/>
      <c r="N68" s="93"/>
      <c r="O68" s="92" t="s">
        <v>71</v>
      </c>
      <c r="P68" s="91"/>
    </row>
    <row r="69" spans="11:16" ht="12.75">
      <c r="K69" s="90" t="s">
        <v>51</v>
      </c>
      <c r="L69" s="92" t="s">
        <v>72</v>
      </c>
      <c r="M69" s="93"/>
      <c r="N69" s="93"/>
      <c r="O69" s="92" t="s">
        <v>73</v>
      </c>
      <c r="P69" s="91"/>
    </row>
    <row r="70" spans="11:16" ht="12.75">
      <c r="K70" s="90" t="s">
        <v>74</v>
      </c>
      <c r="L70" s="92" t="s">
        <v>6</v>
      </c>
      <c r="M70" s="93"/>
      <c r="N70" s="93"/>
      <c r="O70" s="92" t="s">
        <v>75</v>
      </c>
      <c r="P70" s="91"/>
    </row>
    <row r="71" spans="11:16" ht="12.75">
      <c r="K71" s="90" t="s">
        <v>76</v>
      </c>
      <c r="L71" s="92" t="s">
        <v>77</v>
      </c>
      <c r="M71" s="93"/>
      <c r="N71" s="93"/>
      <c r="O71" s="92" t="s">
        <v>78</v>
      </c>
      <c r="P71" s="91"/>
    </row>
    <row r="72" spans="11:16" ht="12.75">
      <c r="K72" s="90" t="s">
        <v>79</v>
      </c>
      <c r="L72" s="92" t="s">
        <v>80</v>
      </c>
      <c r="M72" s="93"/>
      <c r="N72" s="93"/>
      <c r="O72" s="92" t="s">
        <v>81</v>
      </c>
      <c r="P72" s="91"/>
    </row>
    <row r="73" spans="11:16" ht="12.75">
      <c r="K73" s="90" t="s">
        <v>82</v>
      </c>
      <c r="L73" s="92" t="s">
        <v>83</v>
      </c>
      <c r="M73" s="93"/>
      <c r="N73" s="93"/>
      <c r="O73" s="92" t="s">
        <v>84</v>
      </c>
      <c r="P73" s="91"/>
    </row>
    <row r="74" spans="11:16" ht="12.75">
      <c r="K74" s="90" t="s">
        <v>85</v>
      </c>
      <c r="L74" s="92" t="s">
        <v>86</v>
      </c>
      <c r="M74" s="93"/>
      <c r="N74" s="93"/>
      <c r="O74" s="92" t="s">
        <v>87</v>
      </c>
      <c r="P74" s="91"/>
    </row>
    <row r="75" spans="11:16" ht="12.75">
      <c r="K75" s="90" t="s">
        <v>88</v>
      </c>
      <c r="L75" s="92" t="s">
        <v>89</v>
      </c>
      <c r="M75" s="93"/>
      <c r="N75" s="93"/>
      <c r="O75" s="92" t="s">
        <v>90</v>
      </c>
      <c r="P75" s="91"/>
    </row>
    <row r="76" spans="11:16" ht="12.75">
      <c r="K76" s="90" t="s">
        <v>91</v>
      </c>
      <c r="L76" s="92" t="s">
        <v>92</v>
      </c>
      <c r="M76" s="93"/>
      <c r="N76" s="93"/>
      <c r="O76" s="92" t="s">
        <v>93</v>
      </c>
      <c r="P76" s="91"/>
    </row>
    <row r="77" spans="11:16" ht="12.75">
      <c r="K77" s="90" t="s">
        <v>94</v>
      </c>
      <c r="L77" s="92" t="s">
        <v>95</v>
      </c>
      <c r="M77" s="93"/>
      <c r="N77" s="93"/>
      <c r="O77" s="92" t="s">
        <v>96</v>
      </c>
      <c r="P77" s="91"/>
    </row>
    <row r="78" spans="11:16" ht="12.75">
      <c r="K78" s="90" t="s">
        <v>97</v>
      </c>
      <c r="L78" s="92" t="s">
        <v>98</v>
      </c>
      <c r="M78" s="93"/>
      <c r="N78" s="93"/>
      <c r="O78" s="92" t="s">
        <v>99</v>
      </c>
      <c r="P78" s="91"/>
    </row>
    <row r="79" spans="11:16" ht="12.75">
      <c r="K79" s="90" t="s">
        <v>100</v>
      </c>
      <c r="L79" s="92" t="s">
        <v>101</v>
      </c>
      <c r="M79" s="93"/>
      <c r="N79" s="93"/>
      <c r="O79" s="92" t="s">
        <v>102</v>
      </c>
      <c r="P79" s="91"/>
    </row>
    <row r="80" spans="11:16" ht="12.75">
      <c r="K80" s="90" t="s">
        <v>103</v>
      </c>
      <c r="L80" s="92" t="s">
        <v>104</v>
      </c>
      <c r="M80" s="93"/>
      <c r="N80" s="93"/>
      <c r="O80" s="92" t="s">
        <v>105</v>
      </c>
      <c r="P80" s="91"/>
    </row>
    <row r="81" spans="11:16" ht="12.75">
      <c r="K81" s="90" t="s">
        <v>106</v>
      </c>
      <c r="L81" s="92"/>
      <c r="M81" s="93"/>
      <c r="N81" s="93"/>
      <c r="O81" s="92" t="s">
        <v>107</v>
      </c>
      <c r="P81" s="91"/>
    </row>
    <row r="82" spans="11:16" ht="12.75">
      <c r="K82" s="90" t="s">
        <v>54</v>
      </c>
      <c r="L82" s="92"/>
      <c r="M82" s="93"/>
      <c r="N82" s="93"/>
      <c r="O82" s="92" t="s">
        <v>108</v>
      </c>
      <c r="P82" s="91"/>
    </row>
    <row r="83" spans="11:16" ht="12.75">
      <c r="K83" s="90" t="s">
        <v>109</v>
      </c>
      <c r="L83" s="89"/>
      <c r="M83" s="89"/>
      <c r="N83" s="89"/>
      <c r="O83" s="92" t="s">
        <v>110</v>
      </c>
      <c r="P83" s="91"/>
    </row>
    <row r="84" spans="11:16" ht="12.75">
      <c r="K84" s="90" t="s">
        <v>111</v>
      </c>
      <c r="L84" s="89"/>
      <c r="M84" s="89"/>
      <c r="N84" s="89"/>
      <c r="O84" s="92" t="s">
        <v>112</v>
      </c>
      <c r="P84" s="91"/>
    </row>
    <row r="85" spans="11:16" ht="12.75">
      <c r="K85" s="90" t="s">
        <v>113</v>
      </c>
      <c r="L85" s="89"/>
      <c r="M85" s="89"/>
      <c r="N85" s="89"/>
      <c r="O85" s="92" t="s">
        <v>114</v>
      </c>
      <c r="P85" s="91"/>
    </row>
    <row r="86" spans="11:16" ht="12.75">
      <c r="K86" s="90" t="s">
        <v>115</v>
      </c>
      <c r="L86" s="89"/>
      <c r="M86" s="89"/>
      <c r="N86" s="89"/>
      <c r="O86" s="92" t="s">
        <v>116</v>
      </c>
      <c r="P86" s="91"/>
    </row>
    <row r="87" spans="11:16" ht="12.75">
      <c r="K87" s="90" t="s">
        <v>117</v>
      </c>
      <c r="L87" s="89"/>
      <c r="M87" s="89"/>
      <c r="N87" s="89"/>
      <c r="O87" s="92" t="s">
        <v>3</v>
      </c>
      <c r="P87" s="91"/>
    </row>
    <row r="88" spans="11:16" ht="12.75">
      <c r="K88" s="90" t="s">
        <v>118</v>
      </c>
      <c r="L88" s="89"/>
      <c r="M88" s="89"/>
      <c r="N88" s="89"/>
      <c r="O88" s="92" t="s">
        <v>119</v>
      </c>
      <c r="P88" s="91"/>
    </row>
    <row r="89" spans="11:16" ht="12.75">
      <c r="K89" s="90" t="s">
        <v>120</v>
      </c>
      <c r="L89" s="89"/>
      <c r="M89" s="89"/>
      <c r="N89" s="89"/>
      <c r="O89" s="92" t="s">
        <v>121</v>
      </c>
      <c r="P89" s="91"/>
    </row>
    <row r="90" spans="11:16" ht="12.75">
      <c r="K90" s="90" t="s">
        <v>122</v>
      </c>
      <c r="L90" s="89"/>
      <c r="M90" s="89"/>
      <c r="N90" s="89"/>
      <c r="O90" s="92" t="s">
        <v>123</v>
      </c>
      <c r="P90" s="91"/>
    </row>
    <row r="91" spans="11:16" ht="12.75">
      <c r="K91" s="90" t="s">
        <v>124</v>
      </c>
      <c r="L91" s="89"/>
      <c r="M91" s="89"/>
      <c r="N91" s="89"/>
      <c r="O91" s="89"/>
      <c r="P91" s="89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B58:C58"/>
    <mergeCell ref="A37:B37"/>
    <mergeCell ref="A28:B29"/>
    <mergeCell ref="K22:L22"/>
    <mergeCell ref="P43:S43"/>
    <mergeCell ref="B57:C57"/>
    <mergeCell ref="E57:H57"/>
    <mergeCell ref="L57:M57"/>
    <mergeCell ref="O57:R57"/>
    <mergeCell ref="A30:B31"/>
    <mergeCell ref="E58:H58"/>
    <mergeCell ref="L58:M58"/>
    <mergeCell ref="O58:R58"/>
    <mergeCell ref="K23:L24"/>
    <mergeCell ref="I21:I22"/>
    <mergeCell ref="K28:L29"/>
    <mergeCell ref="K27:L27"/>
    <mergeCell ref="K33:L34"/>
    <mergeCell ref="M42:O42"/>
    <mergeCell ref="C43:H43"/>
    <mergeCell ref="A32:B32"/>
    <mergeCell ref="A12:B12"/>
    <mergeCell ref="A20:B21"/>
    <mergeCell ref="A25:B26"/>
    <mergeCell ref="A23:B24"/>
    <mergeCell ref="A35:B36"/>
    <mergeCell ref="A33:B34"/>
    <mergeCell ref="A22:B22"/>
    <mergeCell ref="A27:B27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B3:I3"/>
    <mergeCell ref="B1:C2"/>
    <mergeCell ref="D1:I1"/>
    <mergeCell ref="L3:S3"/>
    <mergeCell ref="A13:B14"/>
    <mergeCell ref="L1:N1"/>
    <mergeCell ref="O1:P1"/>
    <mergeCell ref="N5:Q5"/>
    <mergeCell ref="Q1:S1"/>
    <mergeCell ref="S11:S12"/>
    <mergeCell ref="M5:M6"/>
    <mergeCell ref="K13:L14"/>
    <mergeCell ref="K12:L12"/>
    <mergeCell ref="I16:I17"/>
    <mergeCell ref="I11:I12"/>
    <mergeCell ref="K5:L5"/>
    <mergeCell ref="K6:L6"/>
    <mergeCell ref="K8:L9"/>
    <mergeCell ref="K10:L11"/>
    <mergeCell ref="S16:S17"/>
    <mergeCell ref="S21:S22"/>
    <mergeCell ref="K18:L19"/>
    <mergeCell ref="K20:L21"/>
    <mergeCell ref="K25:L26"/>
    <mergeCell ref="K15:L16"/>
    <mergeCell ref="K17:L17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O34" sqref="O34"/>
    </sheetView>
  </sheetViews>
  <sheetFormatPr defaultColWidth="9.00390625" defaultRowHeight="12.75" zeroHeight="1"/>
  <cols>
    <col min="1" max="1" width="10.75390625" style="87" customWidth="1"/>
    <col min="2" max="2" width="15.75390625" style="87" customWidth="1"/>
    <col min="3" max="3" width="5.75390625" style="87" customWidth="1"/>
    <col min="4" max="5" width="6.75390625" style="87" customWidth="1"/>
    <col min="6" max="6" width="4.75390625" style="87" customWidth="1"/>
    <col min="7" max="7" width="6.75390625" style="87" customWidth="1"/>
    <col min="8" max="8" width="5.75390625" style="87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87" customWidth="1"/>
    <col min="14" max="15" width="6.75390625" style="87" customWidth="1"/>
    <col min="16" max="16" width="4.75390625" style="87" customWidth="1"/>
    <col min="17" max="17" width="6.75390625" style="87" customWidth="1"/>
    <col min="18" max="18" width="5.75390625" style="87" customWidth="1"/>
    <col min="19" max="19" width="6.75390625" style="87" customWidth="1"/>
    <col min="20" max="20" width="1.625" style="87" customWidth="1"/>
    <col min="21" max="21" width="0" style="88" hidden="1" customWidth="1"/>
    <col min="22" max="254" width="0" style="87" hidden="1" customWidth="1"/>
    <col min="255" max="255" width="5.25390625" style="87" customWidth="1"/>
    <col min="256" max="16384" width="9.125" style="87" customWidth="1"/>
  </cols>
  <sheetData>
    <row r="1" spans="2:19" ht="40.5" customHeight="1">
      <c r="B1" s="300" t="s">
        <v>0</v>
      </c>
      <c r="C1" s="300"/>
      <c r="D1" s="302" t="s">
        <v>1</v>
      </c>
      <c r="E1" s="302"/>
      <c r="F1" s="302"/>
      <c r="G1" s="302"/>
      <c r="H1" s="302"/>
      <c r="I1" s="302"/>
      <c r="K1" s="174" t="s">
        <v>2</v>
      </c>
      <c r="L1" s="303" t="s">
        <v>96</v>
      </c>
      <c r="M1" s="303"/>
      <c r="N1" s="303"/>
      <c r="O1" s="304" t="s">
        <v>4</v>
      </c>
      <c r="P1" s="304"/>
      <c r="Q1" s="308">
        <v>42647</v>
      </c>
      <c r="R1" s="308"/>
      <c r="S1" s="308"/>
    </row>
    <row r="2" spans="2:3" ht="9.75" customHeight="1" thickBot="1">
      <c r="B2" s="301"/>
      <c r="C2" s="301"/>
    </row>
    <row r="3" spans="1:19" ht="19.5" customHeight="1" thickBot="1">
      <c r="A3" s="173" t="s">
        <v>5</v>
      </c>
      <c r="B3" s="297" t="s">
        <v>70</v>
      </c>
      <c r="C3" s="298"/>
      <c r="D3" s="298"/>
      <c r="E3" s="298"/>
      <c r="F3" s="298"/>
      <c r="G3" s="298"/>
      <c r="H3" s="298"/>
      <c r="I3" s="299"/>
      <c r="K3" s="173" t="s">
        <v>7</v>
      </c>
      <c r="L3" s="297" t="s">
        <v>104</v>
      </c>
      <c r="M3" s="298"/>
      <c r="N3" s="298"/>
      <c r="O3" s="298"/>
      <c r="P3" s="298"/>
      <c r="Q3" s="298"/>
      <c r="R3" s="298"/>
      <c r="S3" s="299"/>
    </row>
    <row r="4" ht="4.5" customHeight="1" thickBot="1"/>
    <row r="5" spans="1:19" ht="12.75" customHeight="1">
      <c r="A5" s="293" t="s">
        <v>9</v>
      </c>
      <c r="B5" s="294"/>
      <c r="C5" s="291" t="s">
        <v>10</v>
      </c>
      <c r="D5" s="305" t="s">
        <v>11</v>
      </c>
      <c r="E5" s="306"/>
      <c r="F5" s="306"/>
      <c r="G5" s="307"/>
      <c r="H5" s="172"/>
      <c r="I5" s="171" t="s">
        <v>12</v>
      </c>
      <c r="K5" s="293" t="s">
        <v>9</v>
      </c>
      <c r="L5" s="294"/>
      <c r="M5" s="291" t="s">
        <v>10</v>
      </c>
      <c r="N5" s="305" t="s">
        <v>11</v>
      </c>
      <c r="O5" s="306"/>
      <c r="P5" s="306"/>
      <c r="Q5" s="307"/>
      <c r="R5" s="172"/>
      <c r="S5" s="171" t="s">
        <v>12</v>
      </c>
    </row>
    <row r="6" spans="1:19" ht="12.75" customHeight="1" thickBot="1">
      <c r="A6" s="295" t="s">
        <v>13</v>
      </c>
      <c r="B6" s="296"/>
      <c r="C6" s="292"/>
      <c r="D6" s="170" t="s">
        <v>14</v>
      </c>
      <c r="E6" s="169" t="s">
        <v>15</v>
      </c>
      <c r="F6" s="169" t="s">
        <v>16</v>
      </c>
      <c r="G6" s="168" t="s">
        <v>17</v>
      </c>
      <c r="H6" s="167"/>
      <c r="I6" s="166" t="s">
        <v>18</v>
      </c>
      <c r="K6" s="295" t="s">
        <v>13</v>
      </c>
      <c r="L6" s="296"/>
      <c r="M6" s="292"/>
      <c r="N6" s="170" t="s">
        <v>14</v>
      </c>
      <c r="O6" s="169" t="s">
        <v>15</v>
      </c>
      <c r="P6" s="169" t="s">
        <v>16</v>
      </c>
      <c r="Q6" s="168" t="s">
        <v>17</v>
      </c>
      <c r="R6" s="167"/>
      <c r="S6" s="166" t="s">
        <v>18</v>
      </c>
    </row>
    <row r="7" spans="1:12" ht="4.5" customHeight="1" thickBot="1">
      <c r="A7" s="165"/>
      <c r="B7" s="165"/>
      <c r="K7" s="165"/>
      <c r="L7" s="165"/>
    </row>
    <row r="8" spans="1:19" ht="12.75" customHeight="1">
      <c r="A8" s="287" t="s">
        <v>232</v>
      </c>
      <c r="B8" s="288"/>
      <c r="C8" s="163">
        <v>1</v>
      </c>
      <c r="D8" s="162">
        <v>108</v>
      </c>
      <c r="E8" s="161">
        <v>42</v>
      </c>
      <c r="F8" s="161">
        <v>6</v>
      </c>
      <c r="G8" s="160">
        <f>IF(ISBLANK(D8),"",D8+E8)</f>
        <v>150</v>
      </c>
      <c r="H8" s="155"/>
      <c r="I8" s="154"/>
      <c r="K8" s="287" t="s">
        <v>231</v>
      </c>
      <c r="L8" s="288"/>
      <c r="M8" s="163">
        <v>2</v>
      </c>
      <c r="N8" s="162">
        <v>139</v>
      </c>
      <c r="O8" s="161">
        <v>62</v>
      </c>
      <c r="P8" s="161">
        <v>5</v>
      </c>
      <c r="Q8" s="160">
        <f>IF(ISBLANK(N8),"",N8+O8)</f>
        <v>201</v>
      </c>
      <c r="R8" s="155"/>
      <c r="S8" s="154"/>
    </row>
    <row r="9" spans="1:19" ht="12.75" customHeight="1">
      <c r="A9" s="289"/>
      <c r="B9" s="290"/>
      <c r="C9" s="159">
        <v>2</v>
      </c>
      <c r="D9" s="158">
        <v>144</v>
      </c>
      <c r="E9" s="157">
        <v>62</v>
      </c>
      <c r="F9" s="157">
        <v>3</v>
      </c>
      <c r="G9" s="156">
        <f>IF(ISBLANK(D9),"",D9+E9)</f>
        <v>206</v>
      </c>
      <c r="H9" s="155"/>
      <c r="I9" s="154"/>
      <c r="K9" s="289"/>
      <c r="L9" s="290"/>
      <c r="M9" s="159">
        <v>1</v>
      </c>
      <c r="N9" s="158">
        <v>131</v>
      </c>
      <c r="O9" s="157">
        <v>54</v>
      </c>
      <c r="P9" s="157">
        <v>5</v>
      </c>
      <c r="Q9" s="156">
        <f>IF(ISBLANK(N9),"",N9+O9)</f>
        <v>185</v>
      </c>
      <c r="R9" s="155"/>
      <c r="S9" s="154"/>
    </row>
    <row r="10" spans="1:19" ht="9.75" customHeight="1" thickBot="1">
      <c r="A10" s="285" t="s">
        <v>139</v>
      </c>
      <c r="B10" s="286"/>
      <c r="C10" s="153"/>
      <c r="D10" s="152"/>
      <c r="E10" s="152"/>
      <c r="F10" s="152"/>
      <c r="G10" s="151">
        <f>IF(ISBLANK(D10),"",D10+E10)</f>
      </c>
      <c r="H10" s="146"/>
      <c r="I10" s="150"/>
      <c r="K10" s="285" t="s">
        <v>230</v>
      </c>
      <c r="L10" s="286"/>
      <c r="M10" s="153"/>
      <c r="N10" s="152"/>
      <c r="O10" s="152"/>
      <c r="P10" s="152"/>
      <c r="Q10" s="151">
        <f>IF(ISBLANK(N10),"",N10+O10)</f>
      </c>
      <c r="R10" s="146"/>
      <c r="S10" s="150"/>
    </row>
    <row r="11" spans="1:19" ht="9.75" customHeight="1" thickBot="1">
      <c r="A11" s="285"/>
      <c r="B11" s="286"/>
      <c r="C11" s="149"/>
      <c r="D11" s="148"/>
      <c r="E11" s="148"/>
      <c r="F11" s="148"/>
      <c r="G11" s="164">
        <f>IF(ISBLANK(D11),"",D11+E11)</f>
      </c>
      <c r="H11" s="146"/>
      <c r="I11" s="281">
        <f>IF(ISNUMBER(G12),IF(G12&gt;Q12,2,IF(G12=Q12,1,0)),"")</f>
        <v>0</v>
      </c>
      <c r="K11" s="285"/>
      <c r="L11" s="286"/>
      <c r="M11" s="149"/>
      <c r="N11" s="148"/>
      <c r="O11" s="148"/>
      <c r="P11" s="148"/>
      <c r="Q11" s="147">
        <f>IF(ISBLANK(N11),"",N11+O11)</f>
      </c>
      <c r="R11" s="146"/>
      <c r="S11" s="281">
        <f>IF(ISNUMBER(Q12),IF(G12&lt;Q12,2,IF(G12=Q12,1,0)),"")</f>
        <v>2</v>
      </c>
    </row>
    <row r="12" spans="1:19" ht="15.75" customHeight="1" thickBot="1">
      <c r="A12" s="283">
        <v>868</v>
      </c>
      <c r="B12" s="284"/>
      <c r="C12" s="145" t="s">
        <v>17</v>
      </c>
      <c r="D12" s="144">
        <f>IF(ISNUMBER(D8),SUM(D8:D11),"")</f>
        <v>252</v>
      </c>
      <c r="E12" s="143">
        <f>IF(ISNUMBER(E8),SUM(E8:E11),"")</f>
        <v>104</v>
      </c>
      <c r="F12" s="142">
        <f>IF(ISNUMBER(F8),SUM(F8:F11),"")</f>
        <v>9</v>
      </c>
      <c r="G12" s="141">
        <f>IF(ISNUMBER(G8),SUM(G8:G11),"")</f>
        <v>356</v>
      </c>
      <c r="H12" s="140"/>
      <c r="I12" s="282"/>
      <c r="K12" s="283">
        <v>20395</v>
      </c>
      <c r="L12" s="284"/>
      <c r="M12" s="145" t="s">
        <v>17</v>
      </c>
      <c r="N12" s="144">
        <f>IF(ISNUMBER(N8),SUM(N8:N11),"")</f>
        <v>270</v>
      </c>
      <c r="O12" s="143">
        <f>IF(ISNUMBER(O8),SUM(O8:O11),"")</f>
        <v>116</v>
      </c>
      <c r="P12" s="142">
        <f>IF(ISNUMBER(P8),SUM(P8:P11),"")</f>
        <v>10</v>
      </c>
      <c r="Q12" s="141">
        <f>IF(ISNUMBER(Q8),SUM(Q8:Q11),"")</f>
        <v>386</v>
      </c>
      <c r="R12" s="140"/>
      <c r="S12" s="282"/>
    </row>
    <row r="13" spans="1:19" ht="12.75" customHeight="1" thickTop="1">
      <c r="A13" s="287" t="s">
        <v>229</v>
      </c>
      <c r="B13" s="288"/>
      <c r="C13" s="163">
        <v>1</v>
      </c>
      <c r="D13" s="162">
        <v>150</v>
      </c>
      <c r="E13" s="161">
        <v>69</v>
      </c>
      <c r="F13" s="161">
        <v>2</v>
      </c>
      <c r="G13" s="160">
        <f>IF(ISBLANK(D13),"",D13+E13)</f>
        <v>219</v>
      </c>
      <c r="H13" s="155"/>
      <c r="I13" s="154"/>
      <c r="K13" s="287" t="s">
        <v>228</v>
      </c>
      <c r="L13" s="288"/>
      <c r="M13" s="163">
        <v>2</v>
      </c>
      <c r="N13" s="162">
        <v>114</v>
      </c>
      <c r="O13" s="161">
        <v>34</v>
      </c>
      <c r="P13" s="161">
        <v>12</v>
      </c>
      <c r="Q13" s="160">
        <f>IF(ISBLANK(N13),"",N13+O13)</f>
        <v>148</v>
      </c>
      <c r="R13" s="155"/>
      <c r="S13" s="154"/>
    </row>
    <row r="14" spans="1:19" ht="12.75" customHeight="1">
      <c r="A14" s="289"/>
      <c r="B14" s="290"/>
      <c r="C14" s="159">
        <v>2</v>
      </c>
      <c r="D14" s="158">
        <v>141</v>
      </c>
      <c r="E14" s="157">
        <v>62</v>
      </c>
      <c r="F14" s="157">
        <v>3</v>
      </c>
      <c r="G14" s="156">
        <f>IF(ISBLANK(D14),"",D14+E14)</f>
        <v>203</v>
      </c>
      <c r="H14" s="155"/>
      <c r="I14" s="154"/>
      <c r="K14" s="289"/>
      <c r="L14" s="290"/>
      <c r="M14" s="159">
        <v>1</v>
      </c>
      <c r="N14" s="158">
        <v>113</v>
      </c>
      <c r="O14" s="157">
        <v>45</v>
      </c>
      <c r="P14" s="157">
        <v>11</v>
      </c>
      <c r="Q14" s="156">
        <f>IF(ISBLANK(N14),"",N14+O14)</f>
        <v>158</v>
      </c>
      <c r="R14" s="155"/>
      <c r="S14" s="154"/>
    </row>
    <row r="15" spans="1:19" ht="9.75" customHeight="1" thickBot="1">
      <c r="A15" s="285" t="s">
        <v>189</v>
      </c>
      <c r="B15" s="286"/>
      <c r="C15" s="153"/>
      <c r="D15" s="152"/>
      <c r="E15" s="152"/>
      <c r="F15" s="152"/>
      <c r="G15" s="151">
        <f>IF(ISBLANK(D15),"",D15+E15)</f>
      </c>
      <c r="H15" s="146"/>
      <c r="I15" s="150"/>
      <c r="K15" s="285" t="s">
        <v>21</v>
      </c>
      <c r="L15" s="286"/>
      <c r="M15" s="153"/>
      <c r="N15" s="152"/>
      <c r="O15" s="152"/>
      <c r="P15" s="152"/>
      <c r="Q15" s="151">
        <f>IF(ISBLANK(N15),"",N15+O15)</f>
      </c>
      <c r="R15" s="146"/>
      <c r="S15" s="150"/>
    </row>
    <row r="16" spans="1:19" ht="9.75" customHeight="1" thickBot="1">
      <c r="A16" s="285"/>
      <c r="B16" s="286"/>
      <c r="C16" s="149"/>
      <c r="D16" s="148"/>
      <c r="E16" s="148"/>
      <c r="F16" s="148"/>
      <c r="G16" s="147">
        <f>IF(ISBLANK(D16),"",D16+E16)</f>
      </c>
      <c r="H16" s="146"/>
      <c r="I16" s="281">
        <f>IF(ISNUMBER(G17),IF(G17&gt;Q17,2,IF(G17=Q17,1,0)),"")</f>
        <v>2</v>
      </c>
      <c r="K16" s="285"/>
      <c r="L16" s="286"/>
      <c r="M16" s="149"/>
      <c r="N16" s="148"/>
      <c r="O16" s="148"/>
      <c r="P16" s="148"/>
      <c r="Q16" s="147">
        <f>IF(ISBLANK(N16),"",N16+O16)</f>
      </c>
      <c r="R16" s="146"/>
      <c r="S16" s="281">
        <f>IF(ISNUMBER(Q17),IF(G17&lt;Q17,2,IF(G17=Q17,1,0)),"")</f>
        <v>0</v>
      </c>
    </row>
    <row r="17" spans="1:19" ht="15.75" customHeight="1" thickBot="1">
      <c r="A17" s="283">
        <v>819</v>
      </c>
      <c r="B17" s="284"/>
      <c r="C17" s="145" t="s">
        <v>17</v>
      </c>
      <c r="D17" s="144">
        <f>IF(ISNUMBER(D13),SUM(D13:D16),"")</f>
        <v>291</v>
      </c>
      <c r="E17" s="143">
        <f>IF(ISNUMBER(E13),SUM(E13:E16),"")</f>
        <v>131</v>
      </c>
      <c r="F17" s="142">
        <f>IF(ISNUMBER(F13),SUM(F13:F16),"")</f>
        <v>5</v>
      </c>
      <c r="G17" s="141">
        <f>IF(ISNUMBER(G13),SUM(G13:G16),"")</f>
        <v>422</v>
      </c>
      <c r="H17" s="140"/>
      <c r="I17" s="282"/>
      <c r="K17" s="283">
        <v>1350</v>
      </c>
      <c r="L17" s="284"/>
      <c r="M17" s="145" t="s">
        <v>17</v>
      </c>
      <c r="N17" s="144">
        <f>IF(ISNUMBER(N13),SUM(N13:N16),"")</f>
        <v>227</v>
      </c>
      <c r="O17" s="143">
        <f>IF(ISNUMBER(O13),SUM(O13:O16),"")</f>
        <v>79</v>
      </c>
      <c r="P17" s="142">
        <f>IF(ISNUMBER(P13),SUM(P13:P16),"")</f>
        <v>23</v>
      </c>
      <c r="Q17" s="141">
        <f>IF(ISNUMBER(Q13),SUM(Q13:Q16),"")</f>
        <v>306</v>
      </c>
      <c r="R17" s="140"/>
      <c r="S17" s="282"/>
    </row>
    <row r="18" spans="1:19" ht="12.75" customHeight="1" thickTop="1">
      <c r="A18" s="287" t="s">
        <v>227</v>
      </c>
      <c r="B18" s="288"/>
      <c r="C18" s="163">
        <v>1</v>
      </c>
      <c r="D18" s="162">
        <v>127</v>
      </c>
      <c r="E18" s="161">
        <v>63</v>
      </c>
      <c r="F18" s="161">
        <v>3</v>
      </c>
      <c r="G18" s="160">
        <f>IF(ISBLANK(D18),"",D18+E18)</f>
        <v>190</v>
      </c>
      <c r="H18" s="155"/>
      <c r="I18" s="154"/>
      <c r="K18" s="287" t="s">
        <v>226</v>
      </c>
      <c r="L18" s="288"/>
      <c r="M18" s="163">
        <v>2</v>
      </c>
      <c r="N18" s="162">
        <v>144</v>
      </c>
      <c r="O18" s="161">
        <v>60</v>
      </c>
      <c r="P18" s="161">
        <v>2</v>
      </c>
      <c r="Q18" s="160">
        <f>IF(ISBLANK(N18),"",N18+O18)</f>
        <v>204</v>
      </c>
      <c r="R18" s="155"/>
      <c r="S18" s="154"/>
    </row>
    <row r="19" spans="1:19" ht="12.75" customHeight="1">
      <c r="A19" s="289"/>
      <c r="B19" s="290"/>
      <c r="C19" s="159">
        <v>2</v>
      </c>
      <c r="D19" s="158">
        <v>130</v>
      </c>
      <c r="E19" s="157">
        <v>54</v>
      </c>
      <c r="F19" s="157">
        <v>2</v>
      </c>
      <c r="G19" s="156">
        <f>IF(ISBLANK(D19),"",D19+E19)</f>
        <v>184</v>
      </c>
      <c r="H19" s="155"/>
      <c r="I19" s="154"/>
      <c r="K19" s="289"/>
      <c r="L19" s="290"/>
      <c r="M19" s="159">
        <v>1</v>
      </c>
      <c r="N19" s="158">
        <v>140</v>
      </c>
      <c r="O19" s="157">
        <v>44</v>
      </c>
      <c r="P19" s="157">
        <v>5</v>
      </c>
      <c r="Q19" s="156">
        <f>IF(ISBLANK(N19),"",N19+O19)</f>
        <v>184</v>
      </c>
      <c r="R19" s="155"/>
      <c r="S19" s="154"/>
    </row>
    <row r="20" spans="1:19" ht="9.75" customHeight="1" thickBot="1">
      <c r="A20" s="285" t="s">
        <v>137</v>
      </c>
      <c r="B20" s="286"/>
      <c r="C20" s="153"/>
      <c r="D20" s="152"/>
      <c r="E20" s="152"/>
      <c r="F20" s="152"/>
      <c r="G20" s="151">
        <f>IF(ISBLANK(D20),"",D20+E20)</f>
      </c>
      <c r="H20" s="146"/>
      <c r="I20" s="150"/>
      <c r="K20" s="285" t="s">
        <v>170</v>
      </c>
      <c r="L20" s="286"/>
      <c r="M20" s="153"/>
      <c r="N20" s="152"/>
      <c r="O20" s="152"/>
      <c r="P20" s="152"/>
      <c r="Q20" s="151">
        <f>IF(ISBLANK(N20),"",N20+O20)</f>
      </c>
      <c r="R20" s="146"/>
      <c r="S20" s="150"/>
    </row>
    <row r="21" spans="1:19" ht="9.75" customHeight="1" thickBot="1">
      <c r="A21" s="285"/>
      <c r="B21" s="286"/>
      <c r="C21" s="149"/>
      <c r="D21" s="148"/>
      <c r="E21" s="148"/>
      <c r="F21" s="148"/>
      <c r="G21" s="147">
        <f>IF(ISBLANK(D21),"",D21+E21)</f>
      </c>
      <c r="H21" s="146"/>
      <c r="I21" s="281">
        <f>IF(ISNUMBER(G22),IF(G22&gt;Q22,2,IF(G22=Q22,1,0)),"")</f>
        <v>0</v>
      </c>
      <c r="K21" s="285"/>
      <c r="L21" s="286"/>
      <c r="M21" s="149"/>
      <c r="N21" s="148"/>
      <c r="O21" s="148"/>
      <c r="P21" s="148"/>
      <c r="Q21" s="147">
        <f>IF(ISBLANK(N21),"",N21+O21)</f>
      </c>
      <c r="R21" s="146"/>
      <c r="S21" s="281">
        <f>IF(ISNUMBER(Q22),IF(G22&lt;Q22,2,IF(G22=Q22,1,0)),"")</f>
        <v>2</v>
      </c>
    </row>
    <row r="22" spans="1:19" ht="15.75" customHeight="1" thickBot="1">
      <c r="A22" s="283">
        <v>807</v>
      </c>
      <c r="B22" s="284"/>
      <c r="C22" s="145" t="s">
        <v>17</v>
      </c>
      <c r="D22" s="144">
        <f>IF(ISNUMBER(D18),SUM(D18:D21),"")</f>
        <v>257</v>
      </c>
      <c r="E22" s="143">
        <f>IF(ISNUMBER(E18),SUM(E18:E21),"")</f>
        <v>117</v>
      </c>
      <c r="F22" s="142">
        <f>IF(ISNUMBER(F18),SUM(F18:F21),"")</f>
        <v>5</v>
      </c>
      <c r="G22" s="141">
        <f>IF(ISNUMBER(G18),SUM(G18:G21),"")</f>
        <v>374</v>
      </c>
      <c r="H22" s="140"/>
      <c r="I22" s="282"/>
      <c r="K22" s="283">
        <v>1359</v>
      </c>
      <c r="L22" s="284"/>
      <c r="M22" s="145" t="s">
        <v>17</v>
      </c>
      <c r="N22" s="144">
        <f>IF(ISNUMBER(N18),SUM(N18:N21),"")</f>
        <v>284</v>
      </c>
      <c r="O22" s="143">
        <f>IF(ISNUMBER(O18),SUM(O18:O21),"")</f>
        <v>104</v>
      </c>
      <c r="P22" s="142">
        <f>IF(ISNUMBER(P18),SUM(P18:P21),"")</f>
        <v>7</v>
      </c>
      <c r="Q22" s="141">
        <f>IF(ISNUMBER(Q18),SUM(Q18:Q21),"")</f>
        <v>388</v>
      </c>
      <c r="R22" s="140"/>
      <c r="S22" s="282"/>
    </row>
    <row r="23" spans="1:19" ht="12.75" customHeight="1" thickTop="1">
      <c r="A23" s="287" t="s">
        <v>225</v>
      </c>
      <c r="B23" s="288"/>
      <c r="C23" s="163">
        <v>1</v>
      </c>
      <c r="D23" s="162">
        <v>141</v>
      </c>
      <c r="E23" s="161">
        <v>67</v>
      </c>
      <c r="F23" s="161">
        <v>2</v>
      </c>
      <c r="G23" s="160">
        <f>IF(ISBLANK(D23),"",D23+E23)</f>
        <v>208</v>
      </c>
      <c r="H23" s="155"/>
      <c r="I23" s="154"/>
      <c r="K23" s="287" t="s">
        <v>224</v>
      </c>
      <c r="L23" s="288"/>
      <c r="M23" s="163">
        <v>2</v>
      </c>
      <c r="N23" s="162">
        <v>129</v>
      </c>
      <c r="O23" s="161">
        <v>43</v>
      </c>
      <c r="P23" s="161">
        <v>9</v>
      </c>
      <c r="Q23" s="160">
        <f>IF(ISBLANK(N23),"",N23+O23)</f>
        <v>172</v>
      </c>
      <c r="R23" s="155"/>
      <c r="S23" s="154"/>
    </row>
    <row r="24" spans="1:19" ht="12.75" customHeight="1">
      <c r="A24" s="289"/>
      <c r="B24" s="290"/>
      <c r="C24" s="159">
        <v>2</v>
      </c>
      <c r="D24" s="158">
        <v>132</v>
      </c>
      <c r="E24" s="157">
        <v>45</v>
      </c>
      <c r="F24" s="157">
        <v>4</v>
      </c>
      <c r="G24" s="156">
        <f>IF(ISBLANK(D24),"",D24+E24)</f>
        <v>177</v>
      </c>
      <c r="H24" s="155"/>
      <c r="I24" s="154"/>
      <c r="K24" s="289"/>
      <c r="L24" s="290"/>
      <c r="M24" s="159">
        <v>1</v>
      </c>
      <c r="N24" s="158">
        <v>134</v>
      </c>
      <c r="O24" s="157">
        <v>43</v>
      </c>
      <c r="P24" s="157">
        <v>6</v>
      </c>
      <c r="Q24" s="156">
        <f>IF(ISBLANK(N24),"",N24+O24)</f>
        <v>177</v>
      </c>
      <c r="R24" s="155"/>
      <c r="S24" s="154"/>
    </row>
    <row r="25" spans="1:19" ht="9.75" customHeight="1" thickBot="1">
      <c r="A25" s="285" t="s">
        <v>223</v>
      </c>
      <c r="B25" s="286"/>
      <c r="C25" s="153"/>
      <c r="D25" s="152"/>
      <c r="E25" s="152"/>
      <c r="F25" s="152"/>
      <c r="G25" s="151">
        <f>IF(ISBLANK(D25),"",D25+E25)</f>
      </c>
      <c r="H25" s="146"/>
      <c r="I25" s="150"/>
      <c r="K25" s="285" t="s">
        <v>189</v>
      </c>
      <c r="L25" s="286"/>
      <c r="M25" s="153"/>
      <c r="N25" s="152"/>
      <c r="O25" s="152"/>
      <c r="P25" s="152"/>
      <c r="Q25" s="151">
        <f>IF(ISBLANK(N25),"",N25+O25)</f>
      </c>
      <c r="R25" s="146"/>
      <c r="S25" s="150"/>
    </row>
    <row r="26" spans="1:19" ht="9.75" customHeight="1" thickBot="1">
      <c r="A26" s="285"/>
      <c r="B26" s="286"/>
      <c r="C26" s="149"/>
      <c r="D26" s="148"/>
      <c r="E26" s="148"/>
      <c r="F26" s="148"/>
      <c r="G26" s="147">
        <f>IF(ISBLANK(D26),"",D26+E26)</f>
      </c>
      <c r="H26" s="146"/>
      <c r="I26" s="281">
        <f>IF(ISNUMBER(G27),IF(G27&gt;Q27,2,IF(G27=Q27,1,0)),"")</f>
        <v>2</v>
      </c>
      <c r="K26" s="285"/>
      <c r="L26" s="286"/>
      <c r="M26" s="149"/>
      <c r="N26" s="148"/>
      <c r="O26" s="148"/>
      <c r="P26" s="148"/>
      <c r="Q26" s="147">
        <f>IF(ISBLANK(N26),"",N26+O26)</f>
      </c>
      <c r="R26" s="146"/>
      <c r="S26" s="281">
        <f>IF(ISNUMBER(Q27),IF(G27&lt;Q27,2,IF(G27=Q27,1,0)),"")</f>
        <v>0</v>
      </c>
    </row>
    <row r="27" spans="1:19" ht="15.75" customHeight="1" thickBot="1">
      <c r="A27" s="283">
        <v>841</v>
      </c>
      <c r="B27" s="284"/>
      <c r="C27" s="145" t="s">
        <v>17</v>
      </c>
      <c r="D27" s="144">
        <f>IF(ISNUMBER(D23),SUM(D23:D26),"")</f>
        <v>273</v>
      </c>
      <c r="E27" s="143">
        <f>IF(ISNUMBER(E23),SUM(E23:E26),"")</f>
        <v>112</v>
      </c>
      <c r="F27" s="142">
        <f>IF(ISNUMBER(F23),SUM(F23:F26),"")</f>
        <v>6</v>
      </c>
      <c r="G27" s="141">
        <f>IF(ISNUMBER(G23),SUM(G23:G26),"")</f>
        <v>385</v>
      </c>
      <c r="H27" s="140"/>
      <c r="I27" s="282"/>
      <c r="K27" s="283">
        <v>1348</v>
      </c>
      <c r="L27" s="284"/>
      <c r="M27" s="145" t="s">
        <v>17</v>
      </c>
      <c r="N27" s="144">
        <f>IF(ISNUMBER(N23),SUM(N23:N26),"")</f>
        <v>263</v>
      </c>
      <c r="O27" s="143">
        <f>IF(ISNUMBER(O23),SUM(O23:O26),"")</f>
        <v>86</v>
      </c>
      <c r="P27" s="142">
        <f>IF(ISNUMBER(P23),SUM(P23:P26),"")</f>
        <v>15</v>
      </c>
      <c r="Q27" s="141">
        <f>IF(ISNUMBER(Q23),SUM(Q23:Q26),"")</f>
        <v>349</v>
      </c>
      <c r="R27" s="140"/>
      <c r="S27" s="282"/>
    </row>
    <row r="28" spans="1:19" ht="12.75" customHeight="1" thickTop="1">
      <c r="A28" s="287" t="s">
        <v>222</v>
      </c>
      <c r="B28" s="288"/>
      <c r="C28" s="163">
        <v>1</v>
      </c>
      <c r="D28" s="162">
        <v>118</v>
      </c>
      <c r="E28" s="161">
        <v>52</v>
      </c>
      <c r="F28" s="161">
        <v>4</v>
      </c>
      <c r="G28" s="160">
        <f>IF(ISBLANK(D28),"",D28+E28)</f>
        <v>170</v>
      </c>
      <c r="H28" s="155"/>
      <c r="I28" s="154"/>
      <c r="K28" s="287" t="s">
        <v>221</v>
      </c>
      <c r="L28" s="288"/>
      <c r="M28" s="163">
        <v>2</v>
      </c>
      <c r="N28" s="162">
        <v>116</v>
      </c>
      <c r="O28" s="161">
        <v>61</v>
      </c>
      <c r="P28" s="161">
        <v>7</v>
      </c>
      <c r="Q28" s="160">
        <f>IF(ISBLANK(N28),"",N28+O28)</f>
        <v>177</v>
      </c>
      <c r="R28" s="155"/>
      <c r="S28" s="154"/>
    </row>
    <row r="29" spans="1:19" ht="12.75" customHeight="1">
      <c r="A29" s="289"/>
      <c r="B29" s="290"/>
      <c r="C29" s="159">
        <v>2</v>
      </c>
      <c r="D29" s="158">
        <v>133</v>
      </c>
      <c r="E29" s="157">
        <v>63</v>
      </c>
      <c r="F29" s="157">
        <v>0</v>
      </c>
      <c r="G29" s="156">
        <f>IF(ISBLANK(D29),"",D29+E29)</f>
        <v>196</v>
      </c>
      <c r="H29" s="155"/>
      <c r="I29" s="154"/>
      <c r="K29" s="289"/>
      <c r="L29" s="290"/>
      <c r="M29" s="159">
        <v>1</v>
      </c>
      <c r="N29" s="158">
        <v>151</v>
      </c>
      <c r="O29" s="157">
        <v>59</v>
      </c>
      <c r="P29" s="157">
        <v>5</v>
      </c>
      <c r="Q29" s="156">
        <f>IF(ISBLANK(N29),"",N29+O29)</f>
        <v>210</v>
      </c>
      <c r="R29" s="155"/>
      <c r="S29" s="154"/>
    </row>
    <row r="30" spans="1:19" ht="9.75" customHeight="1" thickBot="1">
      <c r="A30" s="285" t="s">
        <v>177</v>
      </c>
      <c r="B30" s="286"/>
      <c r="C30" s="153"/>
      <c r="D30" s="152"/>
      <c r="E30" s="152"/>
      <c r="F30" s="152"/>
      <c r="G30" s="151">
        <f>IF(ISBLANK(D30),"",D30+E30)</f>
      </c>
      <c r="H30" s="146"/>
      <c r="I30" s="150"/>
      <c r="K30" s="285" t="s">
        <v>36</v>
      </c>
      <c r="L30" s="286"/>
      <c r="M30" s="153"/>
      <c r="N30" s="152"/>
      <c r="O30" s="152"/>
      <c r="P30" s="152"/>
      <c r="Q30" s="151">
        <f>IF(ISBLANK(N30),"",N30+O30)</f>
      </c>
      <c r="R30" s="146"/>
      <c r="S30" s="150"/>
    </row>
    <row r="31" spans="1:19" ht="9.75" customHeight="1" thickBot="1">
      <c r="A31" s="285"/>
      <c r="B31" s="286"/>
      <c r="C31" s="149"/>
      <c r="D31" s="148"/>
      <c r="E31" s="148"/>
      <c r="F31" s="148"/>
      <c r="G31" s="147">
        <f>IF(ISBLANK(D31),"",D31+E31)</f>
      </c>
      <c r="H31" s="146"/>
      <c r="I31" s="281">
        <f>IF(ISNUMBER(G32),IF(G32&gt;Q32,2,IF(G32=Q32,1,0)),"")</f>
        <v>0</v>
      </c>
      <c r="K31" s="285"/>
      <c r="L31" s="286"/>
      <c r="M31" s="149"/>
      <c r="N31" s="148"/>
      <c r="O31" s="148"/>
      <c r="P31" s="148"/>
      <c r="Q31" s="147">
        <f>IF(ISBLANK(N31),"",N31+O31)</f>
      </c>
      <c r="R31" s="146"/>
      <c r="S31" s="281">
        <f>IF(ISNUMBER(Q32),IF(G32&lt;Q32,2,IF(G32=Q32,1,0)),"")</f>
        <v>2</v>
      </c>
    </row>
    <row r="32" spans="1:19" ht="15.75" customHeight="1" thickBot="1">
      <c r="A32" s="283">
        <v>22375</v>
      </c>
      <c r="B32" s="284"/>
      <c r="C32" s="145" t="s">
        <v>17</v>
      </c>
      <c r="D32" s="144">
        <f>IF(ISNUMBER(D28),SUM(D28:D31),"")</f>
        <v>251</v>
      </c>
      <c r="E32" s="143">
        <f>IF(ISNUMBER(E28),SUM(E28:E31),"")</f>
        <v>115</v>
      </c>
      <c r="F32" s="142">
        <f>IF(ISNUMBER(F28),SUM(F28:F31),"")</f>
        <v>4</v>
      </c>
      <c r="G32" s="141">
        <f>IF(ISNUMBER(G28),SUM(G28:G31),"")</f>
        <v>366</v>
      </c>
      <c r="H32" s="140"/>
      <c r="I32" s="282"/>
      <c r="K32" s="283">
        <v>13410</v>
      </c>
      <c r="L32" s="284"/>
      <c r="M32" s="145" t="s">
        <v>17</v>
      </c>
      <c r="N32" s="144">
        <f>IF(ISNUMBER(N28),SUM(N28:N31),"")</f>
        <v>267</v>
      </c>
      <c r="O32" s="143">
        <f>IF(ISNUMBER(O28),SUM(O28:O31),"")</f>
        <v>120</v>
      </c>
      <c r="P32" s="142">
        <f>IF(ISNUMBER(P28),SUM(P28:P31),"")</f>
        <v>12</v>
      </c>
      <c r="Q32" s="141">
        <f>IF(ISNUMBER(Q28),SUM(Q28:Q31),"")</f>
        <v>387</v>
      </c>
      <c r="R32" s="140"/>
      <c r="S32" s="282"/>
    </row>
    <row r="33" spans="1:19" ht="12.75" customHeight="1" thickTop="1">
      <c r="A33" s="287" t="s">
        <v>220</v>
      </c>
      <c r="B33" s="288"/>
      <c r="C33" s="163">
        <v>1</v>
      </c>
      <c r="D33" s="162">
        <v>145</v>
      </c>
      <c r="E33" s="161">
        <v>61</v>
      </c>
      <c r="F33" s="161">
        <v>3</v>
      </c>
      <c r="G33" s="160">
        <f>IF(ISBLANK(D33),"",D33+E33)</f>
        <v>206</v>
      </c>
      <c r="H33" s="155"/>
      <c r="I33" s="154"/>
      <c r="K33" s="287" t="s">
        <v>219</v>
      </c>
      <c r="L33" s="288"/>
      <c r="M33" s="163">
        <v>2</v>
      </c>
      <c r="N33" s="162">
        <v>142</v>
      </c>
      <c r="O33" s="161">
        <v>70</v>
      </c>
      <c r="P33" s="161">
        <v>3</v>
      </c>
      <c r="Q33" s="160">
        <f>IF(ISBLANK(N33),"",N33+O33)</f>
        <v>212</v>
      </c>
      <c r="R33" s="155"/>
      <c r="S33" s="154"/>
    </row>
    <row r="34" spans="1:19" ht="12.75" customHeight="1">
      <c r="A34" s="289"/>
      <c r="B34" s="290"/>
      <c r="C34" s="159">
        <v>2</v>
      </c>
      <c r="D34" s="158">
        <v>136</v>
      </c>
      <c r="E34" s="157">
        <v>42</v>
      </c>
      <c r="F34" s="157">
        <v>8</v>
      </c>
      <c r="G34" s="156">
        <f>IF(ISBLANK(D34),"",D34+E34)</f>
        <v>178</v>
      </c>
      <c r="H34" s="155"/>
      <c r="I34" s="154"/>
      <c r="K34" s="289"/>
      <c r="L34" s="290"/>
      <c r="M34" s="159">
        <v>1</v>
      </c>
      <c r="N34" s="158">
        <v>149</v>
      </c>
      <c r="O34" s="157">
        <v>63</v>
      </c>
      <c r="P34" s="157">
        <v>4</v>
      </c>
      <c r="Q34" s="156">
        <f>IF(ISBLANK(N34),"",N34+O34)</f>
        <v>212</v>
      </c>
      <c r="R34" s="155"/>
      <c r="S34" s="154"/>
    </row>
    <row r="35" spans="1:19" ht="9.75" customHeight="1" thickBot="1">
      <c r="A35" s="285" t="s">
        <v>218</v>
      </c>
      <c r="B35" s="286"/>
      <c r="C35" s="153"/>
      <c r="D35" s="152"/>
      <c r="E35" s="152"/>
      <c r="F35" s="152"/>
      <c r="G35" s="151">
        <f>IF(ISBLANK(D35),"",D35+E35)</f>
      </c>
      <c r="H35" s="146"/>
      <c r="I35" s="150"/>
      <c r="K35" s="285" t="s">
        <v>137</v>
      </c>
      <c r="L35" s="286"/>
      <c r="M35" s="153"/>
      <c r="N35" s="152"/>
      <c r="O35" s="152"/>
      <c r="P35" s="152"/>
      <c r="Q35" s="151">
        <f>IF(ISBLANK(N35),"",N35+O35)</f>
      </c>
      <c r="R35" s="146"/>
      <c r="S35" s="150"/>
    </row>
    <row r="36" spans="1:19" ht="9.75" customHeight="1" thickBot="1">
      <c r="A36" s="285"/>
      <c r="B36" s="286"/>
      <c r="C36" s="149"/>
      <c r="D36" s="148"/>
      <c r="E36" s="148"/>
      <c r="F36" s="148"/>
      <c r="G36" s="147">
        <f>IF(ISBLANK(D36),"",D36+E36)</f>
      </c>
      <c r="H36" s="146"/>
      <c r="I36" s="281">
        <f>IF(ISNUMBER(G37),IF(G37&gt;Q37,2,IF(G37=Q37,1,0)),"")</f>
        <v>0</v>
      </c>
      <c r="K36" s="285"/>
      <c r="L36" s="286"/>
      <c r="M36" s="149"/>
      <c r="N36" s="148"/>
      <c r="O36" s="148"/>
      <c r="P36" s="148"/>
      <c r="Q36" s="147">
        <f>IF(ISBLANK(N36),"",N36+O36)</f>
      </c>
      <c r="R36" s="146"/>
      <c r="S36" s="281">
        <f>IF(ISNUMBER(Q37),IF(G37&lt;Q37,2,IF(G37=Q37,1,0)),"")</f>
        <v>2</v>
      </c>
    </row>
    <row r="37" spans="1:19" ht="15.75" customHeight="1" thickBot="1">
      <c r="A37" s="283">
        <v>20443</v>
      </c>
      <c r="B37" s="284"/>
      <c r="C37" s="145" t="s">
        <v>17</v>
      </c>
      <c r="D37" s="144">
        <f>IF(ISNUMBER(D33),SUM(D33:D36),"")</f>
        <v>281</v>
      </c>
      <c r="E37" s="143">
        <f>IF(ISNUMBER(E33),SUM(E33:E36),"")</f>
        <v>103</v>
      </c>
      <c r="F37" s="142">
        <f>IF(ISNUMBER(F33),SUM(F33:F36),"")</f>
        <v>11</v>
      </c>
      <c r="G37" s="141">
        <f>IF(ISNUMBER(G33),SUM(G33:G36),"")</f>
        <v>384</v>
      </c>
      <c r="H37" s="140"/>
      <c r="I37" s="282"/>
      <c r="K37" s="283">
        <v>13843</v>
      </c>
      <c r="L37" s="284"/>
      <c r="M37" s="145" t="s">
        <v>17</v>
      </c>
      <c r="N37" s="144">
        <f>IF(ISNUMBER(N33),SUM(N33:N36),"")</f>
        <v>291</v>
      </c>
      <c r="O37" s="143">
        <f>IF(ISNUMBER(O33),SUM(O33:O36),"")</f>
        <v>133</v>
      </c>
      <c r="P37" s="142">
        <f>IF(ISNUMBER(P33),SUM(P33:P36),"")</f>
        <v>7</v>
      </c>
      <c r="Q37" s="141">
        <f>IF(ISNUMBER(Q33),SUM(Q33:Q36),"")</f>
        <v>424</v>
      </c>
      <c r="R37" s="140"/>
      <c r="S37" s="282"/>
    </row>
    <row r="38" ht="4.5" customHeight="1" thickBot="1" thickTop="1"/>
    <row r="39" spans="1:19" ht="19.5" customHeight="1" thickBot="1">
      <c r="A39" s="139"/>
      <c r="B39" s="138"/>
      <c r="C39" s="137" t="s">
        <v>42</v>
      </c>
      <c r="D39" s="136">
        <f>IF(ISNUMBER(D12),SUM(D12,D17,D22,D27,D32,D37),"")</f>
        <v>1605</v>
      </c>
      <c r="E39" s="135">
        <f>IF(ISNUMBER(E12),SUM(E12,E17,E22,E27,E32,E37),"")</f>
        <v>682</v>
      </c>
      <c r="F39" s="134">
        <f>IF(ISNUMBER(F12),SUM(F12,F17,F22,F27,F32,F37),"")</f>
        <v>40</v>
      </c>
      <c r="G39" s="133">
        <f>IF(ISNUMBER(G12),SUM(G12,G17,G22,G27,G32,G37),"")</f>
        <v>2287</v>
      </c>
      <c r="H39" s="132"/>
      <c r="I39" s="131">
        <f>IF(ISNUMBER(G39),IF(G39&gt;Q39,4,IF(G39=Q39,2,0)),"")</f>
        <v>4</v>
      </c>
      <c r="K39" s="139"/>
      <c r="L39" s="138"/>
      <c r="M39" s="137" t="s">
        <v>42</v>
      </c>
      <c r="N39" s="136">
        <f>IF(ISNUMBER(N12),SUM(N12,N17,N22,N27,N32,N37),"")</f>
        <v>1602</v>
      </c>
      <c r="O39" s="135">
        <f>IF(ISNUMBER(O12),SUM(O12,O17,O22,O27,O32,O37),"")</f>
        <v>638</v>
      </c>
      <c r="P39" s="134">
        <f>IF(ISNUMBER(P12),SUM(P12,P17,P22,P27,P32,P37),"")</f>
        <v>74</v>
      </c>
      <c r="Q39" s="133">
        <f>IF(ISNUMBER(Q12),SUM(Q12,Q17,Q22,Q27,Q32,Q37),"")</f>
        <v>2240</v>
      </c>
      <c r="R39" s="132"/>
      <c r="S39" s="131">
        <f>IF(ISNUMBER(Q39),IF(G39&lt;Q39,4,IF(G39=Q39,2,0)),"")</f>
        <v>0</v>
      </c>
    </row>
    <row r="40" ht="4.5" customHeight="1" thickBot="1"/>
    <row r="41" spans="1:19" ht="19.5" customHeight="1" thickBot="1">
      <c r="A41" s="128"/>
      <c r="B41" s="123" t="s">
        <v>43</v>
      </c>
      <c r="C41" s="256" t="s">
        <v>217</v>
      </c>
      <c r="D41" s="256"/>
      <c r="E41" s="256"/>
      <c r="G41" s="272" t="s">
        <v>44</v>
      </c>
      <c r="H41" s="273"/>
      <c r="I41" s="130">
        <f>IF(ISNUMBER(I11),SUM(I11,I16,I21,I26,I31,I36,I39),"")</f>
        <v>8</v>
      </c>
      <c r="K41" s="128"/>
      <c r="L41" s="123" t="s">
        <v>43</v>
      </c>
      <c r="M41" s="256" t="s">
        <v>216</v>
      </c>
      <c r="N41" s="256"/>
      <c r="O41" s="256"/>
      <c r="Q41" s="272" t="s">
        <v>44</v>
      </c>
      <c r="R41" s="273"/>
      <c r="S41" s="130">
        <f>IF(ISNUMBER(S11),SUM(S11,S16,S21,S26,S31,S36,S39),"")</f>
        <v>8</v>
      </c>
    </row>
    <row r="42" spans="1:19" ht="19.5" customHeight="1">
      <c r="A42" s="128"/>
      <c r="B42" s="123" t="s">
        <v>45</v>
      </c>
      <c r="C42" s="274"/>
      <c r="D42" s="274"/>
      <c r="E42" s="274"/>
      <c r="F42" s="129"/>
      <c r="G42" s="129"/>
      <c r="H42" s="129"/>
      <c r="I42" s="129"/>
      <c r="J42" s="129"/>
      <c r="K42" s="128"/>
      <c r="L42" s="123" t="s">
        <v>45</v>
      </c>
      <c r="M42" s="274"/>
      <c r="N42" s="274"/>
      <c r="O42" s="274"/>
      <c r="P42" s="127"/>
      <c r="Q42" s="126"/>
      <c r="R42" s="126"/>
      <c r="S42" s="126"/>
    </row>
    <row r="43" spans="1:19" ht="20.25" customHeight="1">
      <c r="A43" s="123" t="s">
        <v>46</v>
      </c>
      <c r="B43" s="123" t="s">
        <v>47</v>
      </c>
      <c r="C43" s="312"/>
      <c r="D43" s="312"/>
      <c r="E43" s="312"/>
      <c r="F43" s="312"/>
      <c r="G43" s="312"/>
      <c r="H43" s="312"/>
      <c r="I43" s="123"/>
      <c r="J43" s="123"/>
      <c r="K43" s="123" t="s">
        <v>48</v>
      </c>
      <c r="L43" s="271"/>
      <c r="M43" s="271"/>
      <c r="N43" s="124"/>
      <c r="O43" s="123" t="s">
        <v>45</v>
      </c>
      <c r="P43" s="313"/>
      <c r="Q43" s="313"/>
      <c r="R43" s="313"/>
      <c r="S43" s="313"/>
    </row>
    <row r="44" spans="1:19" ht="9.75" customHeight="1">
      <c r="A44" s="123"/>
      <c r="B44" s="123"/>
      <c r="C44" s="122"/>
      <c r="D44" s="122"/>
      <c r="E44" s="122"/>
      <c r="F44" s="122"/>
      <c r="G44" s="122"/>
      <c r="H44" s="122"/>
      <c r="I44" s="123"/>
      <c r="J44" s="123"/>
      <c r="K44" s="123"/>
      <c r="L44" s="125"/>
      <c r="M44" s="125"/>
      <c r="N44" s="124"/>
      <c r="O44" s="123"/>
      <c r="P44" s="122"/>
      <c r="Q44" s="122"/>
      <c r="R44" s="122"/>
      <c r="S44" s="122"/>
    </row>
    <row r="45" ht="30" customHeight="1">
      <c r="A45" s="121" t="s">
        <v>49</v>
      </c>
    </row>
    <row r="46" spans="2:11" ht="19.5" customHeight="1">
      <c r="B46" s="120" t="s">
        <v>50</v>
      </c>
      <c r="C46" s="280" t="s">
        <v>69</v>
      </c>
      <c r="D46" s="280"/>
      <c r="I46" s="120" t="s">
        <v>52</v>
      </c>
      <c r="J46" s="253">
        <v>20</v>
      </c>
      <c r="K46" s="253"/>
    </row>
    <row r="47" spans="2:19" ht="19.5" customHeight="1">
      <c r="B47" s="120" t="s">
        <v>53</v>
      </c>
      <c r="C47" s="254" t="s">
        <v>109</v>
      </c>
      <c r="D47" s="254"/>
      <c r="I47" s="120" t="s">
        <v>55</v>
      </c>
      <c r="J47" s="255">
        <v>1</v>
      </c>
      <c r="K47" s="255"/>
      <c r="P47" s="120" t="s">
        <v>56</v>
      </c>
      <c r="Q47" s="278"/>
      <c r="R47" s="279"/>
      <c r="S47" s="279"/>
    </row>
    <row r="48" ht="9.75" customHeight="1"/>
    <row r="49" spans="1:19" ht="15" customHeight="1">
      <c r="A49" s="265" t="s">
        <v>57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7"/>
    </row>
    <row r="50" spans="1:19" ht="90" customHeight="1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70"/>
    </row>
    <row r="51" ht="4.5" customHeight="1"/>
    <row r="52" spans="1:19" ht="15" customHeight="1">
      <c r="A52" s="275" t="s">
        <v>58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7"/>
    </row>
    <row r="53" spans="1:19" ht="6.75" customHeight="1">
      <c r="A53" s="119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117"/>
    </row>
    <row r="54" spans="1:19" ht="18" customHeight="1">
      <c r="A54" s="118" t="s">
        <v>5</v>
      </c>
      <c r="B54" s="94"/>
      <c r="C54" s="94"/>
      <c r="D54" s="94"/>
      <c r="E54" s="94"/>
      <c r="F54" s="94"/>
      <c r="G54" s="94"/>
      <c r="H54" s="94"/>
      <c r="I54" s="94"/>
      <c r="J54" s="94"/>
      <c r="K54" s="95" t="s">
        <v>7</v>
      </c>
      <c r="L54" s="94"/>
      <c r="M54" s="94"/>
      <c r="N54" s="94"/>
      <c r="O54" s="94"/>
      <c r="P54" s="94"/>
      <c r="Q54" s="94"/>
      <c r="R54" s="94"/>
      <c r="S54" s="117"/>
    </row>
    <row r="55" spans="1:19" ht="18" customHeight="1">
      <c r="A55" s="116"/>
      <c r="B55" s="113" t="s">
        <v>59</v>
      </c>
      <c r="C55" s="112"/>
      <c r="D55" s="114"/>
      <c r="E55" s="113" t="s">
        <v>60</v>
      </c>
      <c r="F55" s="112"/>
      <c r="G55" s="112"/>
      <c r="H55" s="112"/>
      <c r="I55" s="114"/>
      <c r="J55" s="94"/>
      <c r="K55" s="115"/>
      <c r="L55" s="113" t="s">
        <v>59</v>
      </c>
      <c r="M55" s="112"/>
      <c r="N55" s="114"/>
      <c r="O55" s="113" t="s">
        <v>60</v>
      </c>
      <c r="P55" s="112"/>
      <c r="Q55" s="112"/>
      <c r="R55" s="112"/>
      <c r="S55" s="111"/>
    </row>
    <row r="56" spans="1:19" ht="18" customHeight="1">
      <c r="A56" s="110" t="s">
        <v>61</v>
      </c>
      <c r="B56" s="106" t="s">
        <v>62</v>
      </c>
      <c r="C56" s="108"/>
      <c r="D56" s="107" t="s">
        <v>63</v>
      </c>
      <c r="E56" s="106" t="s">
        <v>62</v>
      </c>
      <c r="F56" s="105"/>
      <c r="G56" s="105"/>
      <c r="H56" s="104"/>
      <c r="I56" s="107" t="s">
        <v>63</v>
      </c>
      <c r="J56" s="94"/>
      <c r="K56" s="109" t="s">
        <v>61</v>
      </c>
      <c r="L56" s="106" t="s">
        <v>62</v>
      </c>
      <c r="M56" s="108"/>
      <c r="N56" s="107" t="s">
        <v>63</v>
      </c>
      <c r="O56" s="106" t="s">
        <v>62</v>
      </c>
      <c r="P56" s="105"/>
      <c r="Q56" s="105"/>
      <c r="R56" s="104"/>
      <c r="S56" s="103" t="s">
        <v>63</v>
      </c>
    </row>
    <row r="57" spans="1:19" ht="18" customHeight="1">
      <c r="A57" s="102"/>
      <c r="B57" s="309"/>
      <c r="C57" s="311"/>
      <c r="D57" s="100"/>
      <c r="E57" s="309"/>
      <c r="F57" s="310"/>
      <c r="G57" s="310"/>
      <c r="H57" s="311"/>
      <c r="I57" s="100"/>
      <c r="J57" s="94"/>
      <c r="K57" s="101"/>
      <c r="L57" s="309"/>
      <c r="M57" s="311"/>
      <c r="N57" s="100"/>
      <c r="O57" s="309"/>
      <c r="P57" s="310"/>
      <c r="Q57" s="310"/>
      <c r="R57" s="311"/>
      <c r="S57" s="99"/>
    </row>
    <row r="58" spans="1:19" ht="18" customHeight="1">
      <c r="A58" s="102"/>
      <c r="B58" s="309"/>
      <c r="C58" s="311"/>
      <c r="D58" s="100"/>
      <c r="E58" s="309"/>
      <c r="F58" s="310"/>
      <c r="G58" s="310"/>
      <c r="H58" s="311"/>
      <c r="I58" s="100"/>
      <c r="J58" s="94"/>
      <c r="K58" s="101"/>
      <c r="L58" s="309"/>
      <c r="M58" s="311"/>
      <c r="N58" s="100"/>
      <c r="O58" s="309"/>
      <c r="P58" s="310"/>
      <c r="Q58" s="310"/>
      <c r="R58" s="311"/>
      <c r="S58" s="99"/>
    </row>
    <row r="59" spans="1:19" ht="11.25" customHeight="1">
      <c r="A59" s="98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6"/>
    </row>
    <row r="60" spans="1:19" ht="3.75" customHeight="1">
      <c r="A60" s="95"/>
      <c r="B60" s="94"/>
      <c r="C60" s="94"/>
      <c r="D60" s="94"/>
      <c r="E60" s="94"/>
      <c r="F60" s="94"/>
      <c r="G60" s="94"/>
      <c r="H60" s="94"/>
      <c r="I60" s="94"/>
      <c r="J60" s="94"/>
      <c r="K60" s="95"/>
      <c r="L60" s="94"/>
      <c r="M60" s="94"/>
      <c r="N60" s="94"/>
      <c r="O60" s="94"/>
      <c r="P60" s="94"/>
      <c r="Q60" s="94"/>
      <c r="R60" s="94"/>
      <c r="S60" s="94"/>
    </row>
    <row r="61" spans="1:19" ht="19.5" customHeight="1">
      <c r="A61" s="259" t="s">
        <v>64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1"/>
    </row>
    <row r="62" spans="1:19" ht="90" customHeight="1">
      <c r="A62" s="262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4"/>
    </row>
    <row r="63" ht="4.5" customHeight="1"/>
    <row r="64" spans="1:19" ht="15" customHeight="1">
      <c r="A64" s="265" t="s">
        <v>65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7"/>
    </row>
    <row r="65" spans="1:19" ht="90" customHeight="1">
      <c r="A65" s="268" t="s">
        <v>215</v>
      </c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70"/>
    </row>
    <row r="66" spans="1:8" ht="30" customHeight="1">
      <c r="A66" s="257" t="s">
        <v>66</v>
      </c>
      <c r="B66" s="257"/>
      <c r="C66" s="258"/>
      <c r="D66" s="258"/>
      <c r="E66" s="258"/>
      <c r="F66" s="258"/>
      <c r="G66" s="258"/>
      <c r="H66" s="258"/>
    </row>
    <row r="67" spans="11:16" ht="12.75">
      <c r="K67" s="90" t="s">
        <v>67</v>
      </c>
      <c r="L67" s="92" t="s">
        <v>8</v>
      </c>
      <c r="M67" s="93"/>
      <c r="N67" s="93"/>
      <c r="O67" s="92" t="s">
        <v>68</v>
      </c>
      <c r="P67" s="91"/>
    </row>
    <row r="68" spans="11:16" ht="12.75">
      <c r="K68" s="90" t="s">
        <v>69</v>
      </c>
      <c r="L68" s="92" t="s">
        <v>70</v>
      </c>
      <c r="M68" s="93"/>
      <c r="N68" s="93"/>
      <c r="O68" s="92" t="s">
        <v>71</v>
      </c>
      <c r="P68" s="91"/>
    </row>
    <row r="69" spans="11:16" ht="12.75">
      <c r="K69" s="90" t="s">
        <v>51</v>
      </c>
      <c r="L69" s="92" t="s">
        <v>72</v>
      </c>
      <c r="M69" s="93"/>
      <c r="N69" s="93"/>
      <c r="O69" s="92" t="s">
        <v>73</v>
      </c>
      <c r="P69" s="91"/>
    </row>
    <row r="70" spans="11:16" ht="12.75">
      <c r="K70" s="90" t="s">
        <v>74</v>
      </c>
      <c r="L70" s="92" t="s">
        <v>6</v>
      </c>
      <c r="M70" s="93"/>
      <c r="N70" s="93"/>
      <c r="O70" s="92" t="s">
        <v>75</v>
      </c>
      <c r="P70" s="91"/>
    </row>
    <row r="71" spans="11:16" ht="12.75">
      <c r="K71" s="90" t="s">
        <v>76</v>
      </c>
      <c r="L71" s="92" t="s">
        <v>77</v>
      </c>
      <c r="M71" s="93"/>
      <c r="N71" s="93"/>
      <c r="O71" s="92" t="s">
        <v>78</v>
      </c>
      <c r="P71" s="91"/>
    </row>
    <row r="72" spans="11:16" ht="12.75">
      <c r="K72" s="90" t="s">
        <v>79</v>
      </c>
      <c r="L72" s="92" t="s">
        <v>80</v>
      </c>
      <c r="M72" s="93"/>
      <c r="N72" s="93"/>
      <c r="O72" s="92" t="s">
        <v>81</v>
      </c>
      <c r="P72" s="91"/>
    </row>
    <row r="73" spans="11:16" ht="12.75">
      <c r="K73" s="90" t="s">
        <v>82</v>
      </c>
      <c r="L73" s="92" t="s">
        <v>83</v>
      </c>
      <c r="M73" s="93"/>
      <c r="N73" s="93"/>
      <c r="O73" s="92" t="s">
        <v>84</v>
      </c>
      <c r="P73" s="91"/>
    </row>
    <row r="74" spans="11:16" ht="12.75">
      <c r="K74" s="90" t="s">
        <v>85</v>
      </c>
      <c r="L74" s="92" t="s">
        <v>86</v>
      </c>
      <c r="M74" s="93"/>
      <c r="N74" s="93"/>
      <c r="O74" s="92" t="s">
        <v>87</v>
      </c>
      <c r="P74" s="91"/>
    </row>
    <row r="75" spans="11:16" ht="12.75">
      <c r="K75" s="90" t="s">
        <v>88</v>
      </c>
      <c r="L75" s="92" t="s">
        <v>89</v>
      </c>
      <c r="M75" s="93"/>
      <c r="N75" s="93"/>
      <c r="O75" s="92" t="s">
        <v>90</v>
      </c>
      <c r="P75" s="91"/>
    </row>
    <row r="76" spans="11:16" ht="12.75">
      <c r="K76" s="90" t="s">
        <v>91</v>
      </c>
      <c r="L76" s="92" t="s">
        <v>92</v>
      </c>
      <c r="M76" s="93"/>
      <c r="N76" s="93"/>
      <c r="O76" s="92" t="s">
        <v>93</v>
      </c>
      <c r="P76" s="91"/>
    </row>
    <row r="77" spans="11:16" ht="12.75">
      <c r="K77" s="90" t="s">
        <v>94</v>
      </c>
      <c r="L77" s="92" t="s">
        <v>95</v>
      </c>
      <c r="M77" s="93"/>
      <c r="N77" s="93"/>
      <c r="O77" s="92" t="s">
        <v>96</v>
      </c>
      <c r="P77" s="91"/>
    </row>
    <row r="78" spans="11:16" ht="12.75">
      <c r="K78" s="90" t="s">
        <v>97</v>
      </c>
      <c r="L78" s="92" t="s">
        <v>98</v>
      </c>
      <c r="M78" s="93"/>
      <c r="N78" s="93"/>
      <c r="O78" s="92" t="s">
        <v>99</v>
      </c>
      <c r="P78" s="91"/>
    </row>
    <row r="79" spans="11:16" ht="12.75">
      <c r="K79" s="90" t="s">
        <v>100</v>
      </c>
      <c r="L79" s="92" t="s">
        <v>101</v>
      </c>
      <c r="M79" s="93"/>
      <c r="N79" s="93"/>
      <c r="O79" s="92" t="s">
        <v>102</v>
      </c>
      <c r="P79" s="91"/>
    </row>
    <row r="80" spans="11:16" ht="12.75">
      <c r="K80" s="90" t="s">
        <v>103</v>
      </c>
      <c r="L80" s="92" t="s">
        <v>104</v>
      </c>
      <c r="M80" s="93"/>
      <c r="N80" s="93"/>
      <c r="O80" s="92" t="s">
        <v>105</v>
      </c>
      <c r="P80" s="91"/>
    </row>
    <row r="81" spans="11:16" ht="12.75">
      <c r="K81" s="90" t="s">
        <v>106</v>
      </c>
      <c r="L81" s="92"/>
      <c r="M81" s="93"/>
      <c r="N81" s="93"/>
      <c r="O81" s="92" t="s">
        <v>107</v>
      </c>
      <c r="P81" s="91"/>
    </row>
    <row r="82" spans="11:16" ht="12.75">
      <c r="K82" s="90" t="s">
        <v>54</v>
      </c>
      <c r="L82" s="92"/>
      <c r="M82" s="93"/>
      <c r="N82" s="93"/>
      <c r="O82" s="92" t="s">
        <v>108</v>
      </c>
      <c r="P82" s="91"/>
    </row>
    <row r="83" spans="11:16" ht="12.75">
      <c r="K83" s="90" t="s">
        <v>109</v>
      </c>
      <c r="L83" s="89"/>
      <c r="M83" s="89"/>
      <c r="N83" s="89"/>
      <c r="O83" s="92" t="s">
        <v>110</v>
      </c>
      <c r="P83" s="91"/>
    </row>
    <row r="84" spans="11:16" ht="12.75">
      <c r="K84" s="90" t="s">
        <v>111</v>
      </c>
      <c r="L84" s="89"/>
      <c r="M84" s="89"/>
      <c r="N84" s="89"/>
      <c r="O84" s="92" t="s">
        <v>112</v>
      </c>
      <c r="P84" s="91"/>
    </row>
    <row r="85" spans="11:16" ht="12.75">
      <c r="K85" s="90" t="s">
        <v>113</v>
      </c>
      <c r="L85" s="89"/>
      <c r="M85" s="89"/>
      <c r="N85" s="89"/>
      <c r="O85" s="92" t="s">
        <v>114</v>
      </c>
      <c r="P85" s="91"/>
    </row>
    <row r="86" spans="11:16" ht="12.75">
      <c r="K86" s="90" t="s">
        <v>115</v>
      </c>
      <c r="L86" s="89"/>
      <c r="M86" s="89"/>
      <c r="N86" s="89"/>
      <c r="O86" s="92" t="s">
        <v>116</v>
      </c>
      <c r="P86" s="91"/>
    </row>
    <row r="87" spans="11:16" ht="12.75">
      <c r="K87" s="90" t="s">
        <v>117</v>
      </c>
      <c r="L87" s="89"/>
      <c r="M87" s="89"/>
      <c r="N87" s="89"/>
      <c r="O87" s="92" t="s">
        <v>3</v>
      </c>
      <c r="P87" s="91"/>
    </row>
    <row r="88" spans="11:16" ht="12.75">
      <c r="K88" s="90" t="s">
        <v>118</v>
      </c>
      <c r="L88" s="89"/>
      <c r="M88" s="89"/>
      <c r="N88" s="89"/>
      <c r="O88" s="92" t="s">
        <v>119</v>
      </c>
      <c r="P88" s="91"/>
    </row>
    <row r="89" spans="11:16" ht="12.75">
      <c r="K89" s="90" t="s">
        <v>120</v>
      </c>
      <c r="L89" s="89"/>
      <c r="M89" s="89"/>
      <c r="N89" s="89"/>
      <c r="O89" s="92" t="s">
        <v>121</v>
      </c>
      <c r="P89" s="91"/>
    </row>
    <row r="90" spans="11:16" ht="12.75">
      <c r="K90" s="90" t="s">
        <v>122</v>
      </c>
      <c r="L90" s="89"/>
      <c r="M90" s="89"/>
      <c r="N90" s="89"/>
      <c r="O90" s="92" t="s">
        <v>123</v>
      </c>
      <c r="P90" s="91"/>
    </row>
    <row r="91" spans="11:16" ht="12.75">
      <c r="K91" s="90" t="s">
        <v>124</v>
      </c>
      <c r="L91" s="89"/>
      <c r="M91" s="89"/>
      <c r="N91" s="89"/>
      <c r="O91" s="89"/>
      <c r="P91" s="89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L58:M58"/>
    <mergeCell ref="O58:R58"/>
    <mergeCell ref="K23:L24"/>
    <mergeCell ref="I21:I22"/>
    <mergeCell ref="K28:L29"/>
    <mergeCell ref="K27:L27"/>
    <mergeCell ref="K22:L22"/>
    <mergeCell ref="P43:S43"/>
    <mergeCell ref="L57:M57"/>
    <mergeCell ref="O57:R57"/>
    <mergeCell ref="A35:B36"/>
    <mergeCell ref="A33:B34"/>
    <mergeCell ref="A22:B22"/>
    <mergeCell ref="E58:H58"/>
    <mergeCell ref="B58:C58"/>
    <mergeCell ref="A37:B37"/>
    <mergeCell ref="A28:B29"/>
    <mergeCell ref="B57:C57"/>
    <mergeCell ref="E57:H57"/>
    <mergeCell ref="A30:B31"/>
    <mergeCell ref="A32:B32"/>
    <mergeCell ref="A12:B12"/>
    <mergeCell ref="A20:B21"/>
    <mergeCell ref="A25:B26"/>
    <mergeCell ref="A23:B24"/>
    <mergeCell ref="A27:B27"/>
    <mergeCell ref="A18:B19"/>
    <mergeCell ref="A15:B16"/>
    <mergeCell ref="A17:B17"/>
    <mergeCell ref="A10:B11"/>
    <mergeCell ref="A13:B14"/>
    <mergeCell ref="C5:C6"/>
    <mergeCell ref="A6:B6"/>
    <mergeCell ref="A5:B5"/>
    <mergeCell ref="K8:L9"/>
    <mergeCell ref="L1:N1"/>
    <mergeCell ref="O1:P1"/>
    <mergeCell ref="N5:Q5"/>
    <mergeCell ref="Q1:S1"/>
    <mergeCell ref="A8:B9"/>
    <mergeCell ref="D5:G5"/>
    <mergeCell ref="B3:I3"/>
    <mergeCell ref="B1:C2"/>
    <mergeCell ref="D1:I1"/>
    <mergeCell ref="L3:S3"/>
    <mergeCell ref="M5:M6"/>
    <mergeCell ref="K5:L5"/>
    <mergeCell ref="K6:L6"/>
    <mergeCell ref="K13:L14"/>
    <mergeCell ref="K12:L12"/>
    <mergeCell ref="I16:I17"/>
    <mergeCell ref="I11:I12"/>
    <mergeCell ref="K10:L11"/>
    <mergeCell ref="S11:S12"/>
    <mergeCell ref="S31:S32"/>
    <mergeCell ref="S16:S17"/>
    <mergeCell ref="S21:S22"/>
    <mergeCell ref="K18:L19"/>
    <mergeCell ref="K20:L21"/>
    <mergeCell ref="K25:L26"/>
    <mergeCell ref="K15:L16"/>
    <mergeCell ref="K17:L17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M42:O42"/>
    <mergeCell ref="C43:H43"/>
    <mergeCell ref="L43:M43"/>
    <mergeCell ref="G41:H41"/>
    <mergeCell ref="C41:E41"/>
    <mergeCell ref="C42:E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A66:B66"/>
    <mergeCell ref="C66:H66"/>
    <mergeCell ref="A61:S61"/>
    <mergeCell ref="A62:S62"/>
    <mergeCell ref="A64:S64"/>
    <mergeCell ref="A65:S65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showGridLines="0" showRowColHeaders="0" zoomScalePageLayoutView="0" workbookViewId="0" topLeftCell="A1">
      <selection activeCell="M41" sqref="M41:O41"/>
    </sheetView>
  </sheetViews>
  <sheetFormatPr defaultColWidth="9.00390625" defaultRowHeight="12.75" zeroHeight="1"/>
  <cols>
    <col min="1" max="1" width="10.75390625" style="87" customWidth="1"/>
    <col min="2" max="2" width="15.75390625" style="87" customWidth="1"/>
    <col min="3" max="3" width="5.75390625" style="87" customWidth="1"/>
    <col min="4" max="5" width="6.75390625" style="87" customWidth="1"/>
    <col min="6" max="6" width="4.75390625" style="87" customWidth="1"/>
    <col min="7" max="7" width="6.75390625" style="87" customWidth="1"/>
    <col min="8" max="8" width="5.75390625" style="87" customWidth="1"/>
    <col min="9" max="9" width="6.75390625" style="87" customWidth="1"/>
    <col min="10" max="10" width="1.75390625" style="87" customWidth="1"/>
    <col min="11" max="11" width="10.75390625" style="87" customWidth="1"/>
    <col min="12" max="12" width="15.75390625" style="87" customWidth="1"/>
    <col min="13" max="13" width="5.75390625" style="87" customWidth="1"/>
    <col min="14" max="15" width="6.75390625" style="87" customWidth="1"/>
    <col min="16" max="16" width="4.75390625" style="87" customWidth="1"/>
    <col min="17" max="17" width="6.75390625" style="87" customWidth="1"/>
    <col min="18" max="18" width="5.75390625" style="87" customWidth="1"/>
    <col min="19" max="19" width="6.75390625" style="87" customWidth="1"/>
    <col min="20" max="20" width="1.625" style="87" customWidth="1"/>
    <col min="21" max="21" width="0" style="88" hidden="1" customWidth="1"/>
    <col min="22" max="254" width="0" style="87" hidden="1" customWidth="1"/>
    <col min="255" max="255" width="5.25390625" style="87" customWidth="1"/>
    <col min="256" max="16384" width="9.125" style="87" customWidth="1"/>
  </cols>
  <sheetData>
    <row r="1" spans="2:19" ht="40.5" customHeight="1">
      <c r="B1" s="300" t="s">
        <v>0</v>
      </c>
      <c r="C1" s="300"/>
      <c r="D1" s="302" t="s">
        <v>1</v>
      </c>
      <c r="E1" s="302"/>
      <c r="F1" s="302"/>
      <c r="G1" s="302"/>
      <c r="H1" s="302"/>
      <c r="I1" s="302"/>
      <c r="K1" s="174" t="s">
        <v>2</v>
      </c>
      <c r="L1" s="303" t="s">
        <v>119</v>
      </c>
      <c r="M1" s="303"/>
      <c r="N1" s="303"/>
      <c r="O1" s="304" t="s">
        <v>4</v>
      </c>
      <c r="P1" s="304"/>
      <c r="Q1" s="308">
        <v>42649</v>
      </c>
      <c r="R1" s="308"/>
      <c r="S1" s="308"/>
    </row>
    <row r="2" spans="2:3" ht="9.75" customHeight="1" thickBot="1">
      <c r="B2" s="301"/>
      <c r="C2" s="301"/>
    </row>
    <row r="3" spans="1:19" ht="19.5" customHeight="1" thickBot="1">
      <c r="A3" s="173" t="s">
        <v>5</v>
      </c>
      <c r="B3" s="297" t="s">
        <v>89</v>
      </c>
      <c r="C3" s="298"/>
      <c r="D3" s="298"/>
      <c r="E3" s="298"/>
      <c r="F3" s="298"/>
      <c r="G3" s="298"/>
      <c r="H3" s="298"/>
      <c r="I3" s="299"/>
      <c r="K3" s="173" t="s">
        <v>7</v>
      </c>
      <c r="L3" s="297" t="s">
        <v>101</v>
      </c>
      <c r="M3" s="298"/>
      <c r="N3" s="298"/>
      <c r="O3" s="298"/>
      <c r="P3" s="298"/>
      <c r="Q3" s="298"/>
      <c r="R3" s="298"/>
      <c r="S3" s="299"/>
    </row>
    <row r="4" ht="4.5" customHeight="1" thickBot="1"/>
    <row r="5" spans="1:19" ht="12.75" customHeight="1">
      <c r="A5" s="293" t="s">
        <v>9</v>
      </c>
      <c r="B5" s="294"/>
      <c r="C5" s="291" t="s">
        <v>10</v>
      </c>
      <c r="D5" s="305" t="s">
        <v>11</v>
      </c>
      <c r="E5" s="306"/>
      <c r="F5" s="306"/>
      <c r="G5" s="307"/>
      <c r="H5" s="172"/>
      <c r="I5" s="171" t="s">
        <v>12</v>
      </c>
      <c r="K5" s="293" t="s">
        <v>9</v>
      </c>
      <c r="L5" s="294"/>
      <c r="M5" s="291" t="s">
        <v>10</v>
      </c>
      <c r="N5" s="305" t="s">
        <v>11</v>
      </c>
      <c r="O5" s="306"/>
      <c r="P5" s="306"/>
      <c r="Q5" s="307"/>
      <c r="R5" s="172"/>
      <c r="S5" s="171" t="s">
        <v>12</v>
      </c>
    </row>
    <row r="6" spans="1:19" ht="12.75" customHeight="1" thickBot="1">
      <c r="A6" s="295" t="s">
        <v>13</v>
      </c>
      <c r="B6" s="296"/>
      <c r="C6" s="292"/>
      <c r="D6" s="170" t="s">
        <v>14</v>
      </c>
      <c r="E6" s="169" t="s">
        <v>15</v>
      </c>
      <c r="F6" s="169" t="s">
        <v>16</v>
      </c>
      <c r="G6" s="168" t="s">
        <v>17</v>
      </c>
      <c r="H6" s="167"/>
      <c r="I6" s="166" t="s">
        <v>18</v>
      </c>
      <c r="K6" s="295" t="s">
        <v>13</v>
      </c>
      <c r="L6" s="296"/>
      <c r="M6" s="292"/>
      <c r="N6" s="170" t="s">
        <v>14</v>
      </c>
      <c r="O6" s="169" t="s">
        <v>15</v>
      </c>
      <c r="P6" s="169" t="s">
        <v>16</v>
      </c>
      <c r="Q6" s="168" t="s">
        <v>17</v>
      </c>
      <c r="R6" s="167"/>
      <c r="S6" s="166" t="s">
        <v>18</v>
      </c>
    </row>
    <row r="7" spans="1:12" ht="4.5" customHeight="1" thickBot="1">
      <c r="A7" s="165"/>
      <c r="B7" s="165"/>
      <c r="K7" s="165"/>
      <c r="L7" s="165"/>
    </row>
    <row r="8" spans="1:19" ht="12.75" customHeight="1">
      <c r="A8" s="287" t="s">
        <v>166</v>
      </c>
      <c r="B8" s="288"/>
      <c r="C8" s="163">
        <v>1</v>
      </c>
      <c r="D8" s="162">
        <v>123</v>
      </c>
      <c r="E8" s="161">
        <v>63</v>
      </c>
      <c r="F8" s="161">
        <v>2</v>
      </c>
      <c r="G8" s="160">
        <f>IF(ISBLANK(D8),"",D8+E8)</f>
        <v>186</v>
      </c>
      <c r="H8" s="155"/>
      <c r="I8" s="154"/>
      <c r="K8" s="287" t="s">
        <v>165</v>
      </c>
      <c r="L8" s="288"/>
      <c r="M8" s="163">
        <v>2</v>
      </c>
      <c r="N8" s="162">
        <v>162</v>
      </c>
      <c r="O8" s="161">
        <v>54</v>
      </c>
      <c r="P8" s="161">
        <v>6</v>
      </c>
      <c r="Q8" s="160">
        <f>IF(ISBLANK(N8),"",N8+O8)</f>
        <v>216</v>
      </c>
      <c r="R8" s="155"/>
      <c r="S8" s="154"/>
    </row>
    <row r="9" spans="1:19" ht="12.75" customHeight="1">
      <c r="A9" s="289"/>
      <c r="B9" s="290"/>
      <c r="C9" s="159">
        <v>2</v>
      </c>
      <c r="D9" s="158">
        <v>142</v>
      </c>
      <c r="E9" s="157">
        <v>69</v>
      </c>
      <c r="F9" s="157">
        <v>3</v>
      </c>
      <c r="G9" s="156">
        <f>IF(ISBLANK(D9),"",D9+E9)</f>
        <v>211</v>
      </c>
      <c r="H9" s="155"/>
      <c r="I9" s="154"/>
      <c r="K9" s="289"/>
      <c r="L9" s="290"/>
      <c r="M9" s="159">
        <v>1</v>
      </c>
      <c r="N9" s="158">
        <v>138</v>
      </c>
      <c r="O9" s="157">
        <v>71</v>
      </c>
      <c r="P9" s="157">
        <v>1</v>
      </c>
      <c r="Q9" s="156">
        <f>IF(ISBLANK(N9),"",N9+O9)</f>
        <v>209</v>
      </c>
      <c r="R9" s="155"/>
      <c r="S9" s="154"/>
    </row>
    <row r="10" spans="1:19" ht="9.75" customHeight="1" thickBot="1">
      <c r="A10" s="285" t="s">
        <v>164</v>
      </c>
      <c r="B10" s="286"/>
      <c r="C10" s="153"/>
      <c r="D10" s="152"/>
      <c r="E10" s="152"/>
      <c r="F10" s="152"/>
      <c r="G10" s="151">
        <f>IF(ISBLANK(D10),"",D10+E10)</f>
      </c>
      <c r="H10" s="146"/>
      <c r="I10" s="150"/>
      <c r="K10" s="285" t="s">
        <v>156</v>
      </c>
      <c r="L10" s="286"/>
      <c r="M10" s="153"/>
      <c r="N10" s="152"/>
      <c r="O10" s="152"/>
      <c r="P10" s="152"/>
      <c r="Q10" s="151">
        <f>IF(ISBLANK(N10),"",N10+O10)</f>
      </c>
      <c r="R10" s="146"/>
      <c r="S10" s="150"/>
    </row>
    <row r="11" spans="1:19" ht="9.75" customHeight="1" thickBot="1">
      <c r="A11" s="285"/>
      <c r="B11" s="286"/>
      <c r="C11" s="149"/>
      <c r="D11" s="148"/>
      <c r="E11" s="148"/>
      <c r="F11" s="148"/>
      <c r="G11" s="164">
        <f>IF(ISBLANK(D11),"",D11+E11)</f>
      </c>
      <c r="H11" s="146"/>
      <c r="I11" s="281">
        <f>IF(ISNUMBER(G12),IF(G12&gt;Q12,2,IF(G12=Q12,1,0)),"")</f>
        <v>0</v>
      </c>
      <c r="K11" s="285"/>
      <c r="L11" s="286"/>
      <c r="M11" s="149"/>
      <c r="N11" s="148"/>
      <c r="O11" s="148"/>
      <c r="P11" s="148"/>
      <c r="Q11" s="147">
        <f>IF(ISBLANK(N11),"",N11+O11)</f>
      </c>
      <c r="R11" s="146"/>
      <c r="S11" s="281">
        <f>IF(ISNUMBER(Q12),IF(G12&lt;Q12,2,IF(G12=Q12,1,0)),"")</f>
        <v>2</v>
      </c>
    </row>
    <row r="12" spans="1:19" ht="15.75" customHeight="1" thickBot="1">
      <c r="A12" s="283">
        <v>910</v>
      </c>
      <c r="B12" s="284"/>
      <c r="C12" s="145" t="s">
        <v>17</v>
      </c>
      <c r="D12" s="144">
        <f>IF(ISNUMBER(D8),SUM(D8:D11),"")</f>
        <v>265</v>
      </c>
      <c r="E12" s="143">
        <f>IF(ISNUMBER(E8),SUM(E8:E11),"")</f>
        <v>132</v>
      </c>
      <c r="F12" s="142">
        <f>IF(ISNUMBER(F8),SUM(F8:F11),"")</f>
        <v>5</v>
      </c>
      <c r="G12" s="141">
        <f>IF(ISNUMBER(G8),SUM(G8:G11),"")</f>
        <v>397</v>
      </c>
      <c r="H12" s="140"/>
      <c r="I12" s="282"/>
      <c r="K12" s="283">
        <v>13731</v>
      </c>
      <c r="L12" s="284"/>
      <c r="M12" s="145" t="s">
        <v>17</v>
      </c>
      <c r="N12" s="144">
        <f>IF(ISNUMBER(N8),SUM(N8:N11),"")</f>
        <v>300</v>
      </c>
      <c r="O12" s="143">
        <f>IF(ISNUMBER(O8),SUM(O8:O11),"")</f>
        <v>125</v>
      </c>
      <c r="P12" s="142">
        <f>IF(ISNUMBER(P8),SUM(P8:P11),"")</f>
        <v>7</v>
      </c>
      <c r="Q12" s="141">
        <f>IF(ISNUMBER(Q8),SUM(Q8:Q11),"")</f>
        <v>425</v>
      </c>
      <c r="R12" s="140"/>
      <c r="S12" s="282"/>
    </row>
    <row r="13" spans="1:19" ht="12.75" customHeight="1" thickTop="1">
      <c r="A13" s="287" t="s">
        <v>163</v>
      </c>
      <c r="B13" s="288"/>
      <c r="C13" s="163">
        <v>1</v>
      </c>
      <c r="D13" s="162">
        <v>138</v>
      </c>
      <c r="E13" s="161">
        <v>68</v>
      </c>
      <c r="F13" s="161">
        <v>5</v>
      </c>
      <c r="G13" s="160">
        <f>IF(ISBLANK(D13),"",D13+E13)</f>
        <v>206</v>
      </c>
      <c r="H13" s="155"/>
      <c r="I13" s="154"/>
      <c r="K13" s="287" t="s">
        <v>147</v>
      </c>
      <c r="L13" s="288"/>
      <c r="M13" s="163">
        <v>2</v>
      </c>
      <c r="N13" s="162">
        <v>143</v>
      </c>
      <c r="O13" s="161">
        <v>54</v>
      </c>
      <c r="P13" s="161">
        <v>5</v>
      </c>
      <c r="Q13" s="160">
        <f>IF(ISBLANK(N13),"",N13+O13)</f>
        <v>197</v>
      </c>
      <c r="R13" s="155"/>
      <c r="S13" s="154"/>
    </row>
    <row r="14" spans="1:19" ht="12.75" customHeight="1">
      <c r="A14" s="289"/>
      <c r="B14" s="290"/>
      <c r="C14" s="159">
        <v>2</v>
      </c>
      <c r="D14" s="158">
        <v>136</v>
      </c>
      <c r="E14" s="157">
        <v>59</v>
      </c>
      <c r="F14" s="157">
        <v>2</v>
      </c>
      <c r="G14" s="156">
        <f>IF(ISBLANK(D14),"",D14+E14)</f>
        <v>195</v>
      </c>
      <c r="H14" s="155"/>
      <c r="I14" s="154"/>
      <c r="K14" s="289"/>
      <c r="L14" s="290"/>
      <c r="M14" s="159">
        <v>1</v>
      </c>
      <c r="N14" s="158">
        <v>156</v>
      </c>
      <c r="O14" s="157">
        <v>71</v>
      </c>
      <c r="P14" s="157">
        <v>4</v>
      </c>
      <c r="Q14" s="156">
        <f>IF(ISBLANK(N14),"",N14+O14)</f>
        <v>227</v>
      </c>
      <c r="R14" s="155"/>
      <c r="S14" s="154"/>
    </row>
    <row r="15" spans="1:19" ht="9.75" customHeight="1" thickBot="1">
      <c r="A15" s="285" t="s">
        <v>162</v>
      </c>
      <c r="B15" s="286"/>
      <c r="C15" s="153"/>
      <c r="D15" s="152"/>
      <c r="E15" s="152"/>
      <c r="F15" s="152"/>
      <c r="G15" s="151">
        <f>IF(ISBLANK(D15),"",D15+E15)</f>
      </c>
      <c r="H15" s="146"/>
      <c r="I15" s="150"/>
      <c r="K15" s="285" t="s">
        <v>161</v>
      </c>
      <c r="L15" s="286"/>
      <c r="M15" s="153"/>
      <c r="N15" s="152"/>
      <c r="O15" s="152"/>
      <c r="P15" s="152"/>
      <c r="Q15" s="151">
        <f>IF(ISBLANK(N15),"",N15+O15)</f>
      </c>
      <c r="R15" s="146"/>
      <c r="S15" s="150"/>
    </row>
    <row r="16" spans="1:19" ht="9.75" customHeight="1" thickBot="1">
      <c r="A16" s="285"/>
      <c r="B16" s="286"/>
      <c r="C16" s="149"/>
      <c r="D16" s="148"/>
      <c r="E16" s="148"/>
      <c r="F16" s="148"/>
      <c r="G16" s="147">
        <f>IF(ISBLANK(D16),"",D16+E16)</f>
      </c>
      <c r="H16" s="146"/>
      <c r="I16" s="281">
        <f>IF(ISNUMBER(G17),IF(G17&gt;Q17,2,IF(G17=Q17,1,0)),"")</f>
        <v>0</v>
      </c>
      <c r="K16" s="285"/>
      <c r="L16" s="286"/>
      <c r="M16" s="149"/>
      <c r="N16" s="148"/>
      <c r="O16" s="148"/>
      <c r="P16" s="148"/>
      <c r="Q16" s="147">
        <f>IF(ISBLANK(N16),"",N16+O16)</f>
      </c>
      <c r="R16" s="146"/>
      <c r="S16" s="281">
        <f>IF(ISNUMBER(Q17),IF(G17&lt;Q17,2,IF(G17=Q17,1,0)),"")</f>
        <v>2</v>
      </c>
    </row>
    <row r="17" spans="1:19" ht="15.75" customHeight="1" thickBot="1">
      <c r="A17" s="283">
        <v>5400</v>
      </c>
      <c r="B17" s="284"/>
      <c r="C17" s="145" t="s">
        <v>17</v>
      </c>
      <c r="D17" s="144">
        <f>IF(ISNUMBER(D13),SUM(D13:D16),"")</f>
        <v>274</v>
      </c>
      <c r="E17" s="143">
        <f>IF(ISNUMBER(E13),SUM(E13:E16),"")</f>
        <v>127</v>
      </c>
      <c r="F17" s="142">
        <f>IF(ISNUMBER(F13),SUM(F13:F16),"")</f>
        <v>7</v>
      </c>
      <c r="G17" s="141">
        <f>IF(ISNUMBER(G13),SUM(G13:G16),"")</f>
        <v>401</v>
      </c>
      <c r="H17" s="140"/>
      <c r="I17" s="282"/>
      <c r="K17" s="283">
        <v>15338</v>
      </c>
      <c r="L17" s="284"/>
      <c r="M17" s="145" t="s">
        <v>17</v>
      </c>
      <c r="N17" s="144">
        <f>IF(ISNUMBER(N13),SUM(N13:N16),"")</f>
        <v>299</v>
      </c>
      <c r="O17" s="143">
        <f>IF(ISNUMBER(O13),SUM(O13:O16),"")</f>
        <v>125</v>
      </c>
      <c r="P17" s="142">
        <f>IF(ISNUMBER(P13),SUM(P13:P16),"")</f>
        <v>9</v>
      </c>
      <c r="Q17" s="141">
        <f>IF(ISNUMBER(Q13),SUM(Q13:Q16),"")</f>
        <v>424</v>
      </c>
      <c r="R17" s="140"/>
      <c r="S17" s="282"/>
    </row>
    <row r="18" spans="1:19" ht="12.75" customHeight="1" thickTop="1">
      <c r="A18" s="287" t="s">
        <v>148</v>
      </c>
      <c r="B18" s="288"/>
      <c r="C18" s="163">
        <v>1</v>
      </c>
      <c r="D18" s="162">
        <v>151</v>
      </c>
      <c r="E18" s="161">
        <v>45</v>
      </c>
      <c r="F18" s="161">
        <v>7</v>
      </c>
      <c r="G18" s="160">
        <f>IF(ISBLANK(D18),"",D18+E18)</f>
        <v>196</v>
      </c>
      <c r="H18" s="155"/>
      <c r="I18" s="154"/>
      <c r="K18" s="287" t="s">
        <v>150</v>
      </c>
      <c r="L18" s="288"/>
      <c r="M18" s="163">
        <v>2</v>
      </c>
      <c r="N18" s="162">
        <v>109</v>
      </c>
      <c r="O18" s="161">
        <v>79</v>
      </c>
      <c r="P18" s="161">
        <v>5</v>
      </c>
      <c r="Q18" s="160">
        <f>IF(ISBLANK(N18),"",N18+O18)</f>
        <v>188</v>
      </c>
      <c r="R18" s="155"/>
      <c r="S18" s="154"/>
    </row>
    <row r="19" spans="1:19" ht="12.75" customHeight="1">
      <c r="A19" s="289"/>
      <c r="B19" s="290"/>
      <c r="C19" s="159">
        <v>2</v>
      </c>
      <c r="D19" s="158">
        <v>144</v>
      </c>
      <c r="E19" s="157">
        <v>62</v>
      </c>
      <c r="F19" s="157">
        <v>1</v>
      </c>
      <c r="G19" s="156">
        <f>IF(ISBLANK(D19),"",D19+E19)</f>
        <v>206</v>
      </c>
      <c r="H19" s="155"/>
      <c r="I19" s="154"/>
      <c r="K19" s="289"/>
      <c r="L19" s="290"/>
      <c r="M19" s="159">
        <v>1</v>
      </c>
      <c r="N19" s="158">
        <v>131</v>
      </c>
      <c r="O19" s="157">
        <v>45</v>
      </c>
      <c r="P19" s="157">
        <v>7</v>
      </c>
      <c r="Q19" s="156">
        <f>IF(ISBLANK(N19),"",N19+O19)</f>
        <v>176</v>
      </c>
      <c r="R19" s="155"/>
      <c r="S19" s="154"/>
    </row>
    <row r="20" spans="1:19" ht="9.75" customHeight="1" thickBot="1">
      <c r="A20" s="285" t="s">
        <v>160</v>
      </c>
      <c r="B20" s="286"/>
      <c r="C20" s="153"/>
      <c r="D20" s="152"/>
      <c r="E20" s="152"/>
      <c r="F20" s="152"/>
      <c r="G20" s="151">
        <f>IF(ISBLANK(D20),"",D20+E20)</f>
      </c>
      <c r="H20" s="146"/>
      <c r="I20" s="150"/>
      <c r="K20" s="285" t="s">
        <v>159</v>
      </c>
      <c r="L20" s="286"/>
      <c r="M20" s="153"/>
      <c r="N20" s="152"/>
      <c r="O20" s="152"/>
      <c r="P20" s="152"/>
      <c r="Q20" s="151">
        <f>IF(ISBLANK(N20),"",N20+O20)</f>
      </c>
      <c r="R20" s="146"/>
      <c r="S20" s="150"/>
    </row>
    <row r="21" spans="1:19" ht="9.75" customHeight="1" thickBot="1">
      <c r="A21" s="285"/>
      <c r="B21" s="286"/>
      <c r="C21" s="149"/>
      <c r="D21" s="148"/>
      <c r="E21" s="148"/>
      <c r="F21" s="148"/>
      <c r="G21" s="147">
        <f>IF(ISBLANK(D21),"",D21+E21)</f>
      </c>
      <c r="H21" s="146"/>
      <c r="I21" s="281">
        <f>IF(ISNUMBER(G22),IF(G22&gt;Q22,2,IF(G22=Q22,1,0)),"")</f>
        <v>2</v>
      </c>
      <c r="K21" s="285"/>
      <c r="L21" s="286"/>
      <c r="M21" s="149"/>
      <c r="N21" s="148"/>
      <c r="O21" s="148"/>
      <c r="P21" s="148"/>
      <c r="Q21" s="147">
        <f>IF(ISBLANK(N21),"",N21+O21)</f>
      </c>
      <c r="R21" s="146"/>
      <c r="S21" s="281">
        <f>IF(ISNUMBER(Q22),IF(G22&lt;Q22,2,IF(G22=Q22,1,0)),"")</f>
        <v>0</v>
      </c>
    </row>
    <row r="22" spans="1:19" ht="15.75" customHeight="1" thickBot="1">
      <c r="A22" s="283">
        <v>1092</v>
      </c>
      <c r="B22" s="284"/>
      <c r="C22" s="145" t="s">
        <v>17</v>
      </c>
      <c r="D22" s="144">
        <f>IF(ISNUMBER(D18),SUM(D18:D21),"")</f>
        <v>295</v>
      </c>
      <c r="E22" s="143">
        <f>IF(ISNUMBER(E18),SUM(E18:E21),"")</f>
        <v>107</v>
      </c>
      <c r="F22" s="142">
        <f>IF(ISNUMBER(F18),SUM(F18:F21),"")</f>
        <v>8</v>
      </c>
      <c r="G22" s="141">
        <f>IF(ISNUMBER(G18),SUM(G18:G21),"")</f>
        <v>402</v>
      </c>
      <c r="H22" s="140"/>
      <c r="I22" s="282"/>
      <c r="K22" s="283">
        <v>5984</v>
      </c>
      <c r="L22" s="284"/>
      <c r="M22" s="145" t="s">
        <v>17</v>
      </c>
      <c r="N22" s="144">
        <f>IF(ISNUMBER(N18),SUM(N18:N21),"")</f>
        <v>240</v>
      </c>
      <c r="O22" s="143">
        <f>IF(ISNUMBER(O18),SUM(O18:O21),"")</f>
        <v>124</v>
      </c>
      <c r="P22" s="142">
        <f>IF(ISNUMBER(P18),SUM(P18:P21),"")</f>
        <v>12</v>
      </c>
      <c r="Q22" s="141">
        <f>IF(ISNUMBER(Q18),SUM(Q18:Q21),"")</f>
        <v>364</v>
      </c>
      <c r="R22" s="140"/>
      <c r="S22" s="282"/>
    </row>
    <row r="23" spans="1:19" ht="12.75" customHeight="1" thickTop="1">
      <c r="A23" s="287" t="s">
        <v>158</v>
      </c>
      <c r="B23" s="288"/>
      <c r="C23" s="163">
        <v>1</v>
      </c>
      <c r="D23" s="162">
        <v>141</v>
      </c>
      <c r="E23" s="161">
        <v>49</v>
      </c>
      <c r="F23" s="161">
        <v>4</v>
      </c>
      <c r="G23" s="160">
        <f>IF(ISBLANK(D23),"",D23+E23)</f>
        <v>190</v>
      </c>
      <c r="H23" s="155"/>
      <c r="I23" s="154"/>
      <c r="K23" s="287" t="s">
        <v>157</v>
      </c>
      <c r="L23" s="288"/>
      <c r="M23" s="163">
        <v>2</v>
      </c>
      <c r="N23" s="162">
        <v>152</v>
      </c>
      <c r="O23" s="161">
        <v>75</v>
      </c>
      <c r="P23" s="161">
        <v>1</v>
      </c>
      <c r="Q23" s="160">
        <f>IF(ISBLANK(N23),"",N23+O23)</f>
        <v>227</v>
      </c>
      <c r="R23" s="155"/>
      <c r="S23" s="154"/>
    </row>
    <row r="24" spans="1:19" ht="12.75" customHeight="1">
      <c r="A24" s="289"/>
      <c r="B24" s="290"/>
      <c r="C24" s="159">
        <v>2</v>
      </c>
      <c r="D24" s="158">
        <v>158</v>
      </c>
      <c r="E24" s="157">
        <v>70</v>
      </c>
      <c r="F24" s="157">
        <v>2</v>
      </c>
      <c r="G24" s="156">
        <f>IF(ISBLANK(D24),"",D24+E24)</f>
        <v>228</v>
      </c>
      <c r="H24" s="155"/>
      <c r="I24" s="154"/>
      <c r="K24" s="289"/>
      <c r="L24" s="290"/>
      <c r="M24" s="159">
        <v>1</v>
      </c>
      <c r="N24" s="158">
        <v>151</v>
      </c>
      <c r="O24" s="157">
        <v>68</v>
      </c>
      <c r="P24" s="157">
        <v>1</v>
      </c>
      <c r="Q24" s="156">
        <f>IF(ISBLANK(N24),"",N24+O24)</f>
        <v>219</v>
      </c>
      <c r="R24" s="155"/>
      <c r="S24" s="154"/>
    </row>
    <row r="25" spans="1:19" ht="9.75" customHeight="1" thickBot="1">
      <c r="A25" s="285" t="s">
        <v>156</v>
      </c>
      <c r="B25" s="286"/>
      <c r="C25" s="153"/>
      <c r="D25" s="152"/>
      <c r="E25" s="152"/>
      <c r="F25" s="152"/>
      <c r="G25" s="151">
        <f>IF(ISBLANK(D25),"",D25+E25)</f>
      </c>
      <c r="H25" s="146"/>
      <c r="I25" s="150"/>
      <c r="K25" s="285" t="s">
        <v>155</v>
      </c>
      <c r="L25" s="286"/>
      <c r="M25" s="153"/>
      <c r="N25" s="152"/>
      <c r="O25" s="152"/>
      <c r="P25" s="152"/>
      <c r="Q25" s="151">
        <f>IF(ISBLANK(N25),"",N25+O25)</f>
      </c>
      <c r="R25" s="146"/>
      <c r="S25" s="150"/>
    </row>
    <row r="26" spans="1:19" ht="9.75" customHeight="1" thickBot="1">
      <c r="A26" s="285"/>
      <c r="B26" s="286"/>
      <c r="C26" s="149"/>
      <c r="D26" s="148"/>
      <c r="E26" s="148"/>
      <c r="F26" s="148"/>
      <c r="G26" s="147">
        <f>IF(ISBLANK(D26),"",D26+E26)</f>
      </c>
      <c r="H26" s="146"/>
      <c r="I26" s="281">
        <f>IF(ISNUMBER(G27),IF(G27&gt;Q27,2,IF(G27=Q27,1,0)),"")</f>
        <v>0</v>
      </c>
      <c r="K26" s="285"/>
      <c r="L26" s="286"/>
      <c r="M26" s="149"/>
      <c r="N26" s="148"/>
      <c r="O26" s="148"/>
      <c r="P26" s="148"/>
      <c r="Q26" s="147">
        <f>IF(ISBLANK(N26),"",N26+O26)</f>
      </c>
      <c r="R26" s="146"/>
      <c r="S26" s="281">
        <f>IF(ISNUMBER(Q27),IF(G27&lt;Q27,2,IF(G27=Q27,1,0)),"")</f>
        <v>2</v>
      </c>
    </row>
    <row r="27" spans="1:19" ht="15.75" customHeight="1" thickBot="1">
      <c r="A27" s="283">
        <v>1062</v>
      </c>
      <c r="B27" s="284"/>
      <c r="C27" s="145" t="s">
        <v>17</v>
      </c>
      <c r="D27" s="144">
        <f>IF(ISNUMBER(D23),SUM(D23:D26),"")</f>
        <v>299</v>
      </c>
      <c r="E27" s="143">
        <f>IF(ISNUMBER(E23),SUM(E23:E26),"")</f>
        <v>119</v>
      </c>
      <c r="F27" s="142">
        <f>IF(ISNUMBER(F23),SUM(F23:F26),"")</f>
        <v>6</v>
      </c>
      <c r="G27" s="141">
        <f>IF(ISNUMBER(G23),SUM(G23:G26),"")</f>
        <v>418</v>
      </c>
      <c r="H27" s="140"/>
      <c r="I27" s="282"/>
      <c r="K27" s="283">
        <v>965</v>
      </c>
      <c r="L27" s="284"/>
      <c r="M27" s="145" t="s">
        <v>17</v>
      </c>
      <c r="N27" s="144">
        <f>IF(ISNUMBER(N23),SUM(N23:N26),"")</f>
        <v>303</v>
      </c>
      <c r="O27" s="143">
        <f>IF(ISNUMBER(O23),SUM(O23:O26),"")</f>
        <v>143</v>
      </c>
      <c r="P27" s="142">
        <f>IF(ISNUMBER(P23),SUM(P23:P26),"")</f>
        <v>2</v>
      </c>
      <c r="Q27" s="141">
        <f>IF(ISNUMBER(Q23),SUM(Q23:Q26),"")</f>
        <v>446</v>
      </c>
      <c r="R27" s="140"/>
      <c r="S27" s="282"/>
    </row>
    <row r="28" spans="1:19" ht="12.75" customHeight="1" thickTop="1">
      <c r="A28" s="287" t="s">
        <v>154</v>
      </c>
      <c r="B28" s="288"/>
      <c r="C28" s="163">
        <v>1</v>
      </c>
      <c r="D28" s="162">
        <v>147</v>
      </c>
      <c r="E28" s="161">
        <v>81</v>
      </c>
      <c r="F28" s="161">
        <v>1</v>
      </c>
      <c r="G28" s="160">
        <f>IF(ISBLANK(D28),"",D28+E28)</f>
        <v>228</v>
      </c>
      <c r="H28" s="155"/>
      <c r="I28" s="154"/>
      <c r="K28" s="287" t="s">
        <v>150</v>
      </c>
      <c r="L28" s="288"/>
      <c r="M28" s="163">
        <v>2</v>
      </c>
      <c r="N28" s="162">
        <v>146</v>
      </c>
      <c r="O28" s="161">
        <v>53</v>
      </c>
      <c r="P28" s="161">
        <v>8</v>
      </c>
      <c r="Q28" s="160">
        <f>IF(ISBLANK(N28),"",N28+O28)</f>
        <v>199</v>
      </c>
      <c r="R28" s="155"/>
      <c r="S28" s="154"/>
    </row>
    <row r="29" spans="1:19" ht="12.75" customHeight="1">
      <c r="A29" s="289"/>
      <c r="B29" s="290"/>
      <c r="C29" s="159">
        <v>2</v>
      </c>
      <c r="D29" s="158">
        <v>134</v>
      </c>
      <c r="E29" s="157">
        <v>62</v>
      </c>
      <c r="F29" s="157">
        <v>4</v>
      </c>
      <c r="G29" s="156">
        <f>IF(ISBLANK(D29),"",D29+E29)</f>
        <v>196</v>
      </c>
      <c r="H29" s="155"/>
      <c r="I29" s="154"/>
      <c r="K29" s="289"/>
      <c r="L29" s="290"/>
      <c r="M29" s="159">
        <v>1</v>
      </c>
      <c r="N29" s="158">
        <v>134</v>
      </c>
      <c r="O29" s="157">
        <v>53</v>
      </c>
      <c r="P29" s="157">
        <v>4</v>
      </c>
      <c r="Q29" s="156">
        <f>IF(ISBLANK(N29),"",N29+O29)</f>
        <v>187</v>
      </c>
      <c r="R29" s="155"/>
      <c r="S29" s="154"/>
    </row>
    <row r="30" spans="1:19" ht="9.75" customHeight="1" thickBot="1">
      <c r="A30" s="285" t="s">
        <v>153</v>
      </c>
      <c r="B30" s="286"/>
      <c r="C30" s="153"/>
      <c r="D30" s="152"/>
      <c r="E30" s="152"/>
      <c r="F30" s="152"/>
      <c r="G30" s="151">
        <f>IF(ISBLANK(D30),"",D30+E30)</f>
      </c>
      <c r="H30" s="146"/>
      <c r="I30" s="150"/>
      <c r="K30" s="285" t="s">
        <v>152</v>
      </c>
      <c r="L30" s="286"/>
      <c r="M30" s="153"/>
      <c r="N30" s="152"/>
      <c r="O30" s="152"/>
      <c r="P30" s="152"/>
      <c r="Q30" s="151">
        <f>IF(ISBLANK(N30),"",N30+O30)</f>
      </c>
      <c r="R30" s="146"/>
      <c r="S30" s="150"/>
    </row>
    <row r="31" spans="1:19" ht="9.75" customHeight="1" thickBot="1">
      <c r="A31" s="285"/>
      <c r="B31" s="286"/>
      <c r="C31" s="149"/>
      <c r="D31" s="148"/>
      <c r="E31" s="148"/>
      <c r="F31" s="148"/>
      <c r="G31" s="147">
        <f>IF(ISBLANK(D31),"",D31+E31)</f>
      </c>
      <c r="H31" s="146"/>
      <c r="I31" s="281">
        <f>IF(ISNUMBER(G32),IF(G32&gt;Q32,2,IF(G32=Q32,1,0)),"")</f>
        <v>2</v>
      </c>
      <c r="K31" s="285"/>
      <c r="L31" s="286"/>
      <c r="M31" s="149"/>
      <c r="N31" s="148"/>
      <c r="O31" s="148"/>
      <c r="P31" s="148"/>
      <c r="Q31" s="147">
        <f>IF(ISBLANK(N31),"",N31+O31)</f>
      </c>
      <c r="R31" s="146"/>
      <c r="S31" s="281">
        <f>IF(ISNUMBER(Q32),IF(G32&lt;Q32,2,IF(G32=Q32,1,0)),"")</f>
        <v>0</v>
      </c>
    </row>
    <row r="32" spans="1:19" ht="15.75" customHeight="1" thickBot="1">
      <c r="A32" s="283">
        <v>1198</v>
      </c>
      <c r="B32" s="284"/>
      <c r="C32" s="145" t="s">
        <v>17</v>
      </c>
      <c r="D32" s="144">
        <f>IF(ISNUMBER(D28),SUM(D28:D31),"")</f>
        <v>281</v>
      </c>
      <c r="E32" s="143">
        <f>IF(ISNUMBER(E28),SUM(E28:E31),"")</f>
        <v>143</v>
      </c>
      <c r="F32" s="142">
        <f>IF(ISNUMBER(F28),SUM(F28:F31),"")</f>
        <v>5</v>
      </c>
      <c r="G32" s="141">
        <f>IF(ISNUMBER(G28),SUM(G28:G31),"")</f>
        <v>424</v>
      </c>
      <c r="H32" s="140"/>
      <c r="I32" s="282"/>
      <c r="K32" s="283">
        <v>24594</v>
      </c>
      <c r="L32" s="284"/>
      <c r="M32" s="145" t="s">
        <v>17</v>
      </c>
      <c r="N32" s="144">
        <f>IF(ISNUMBER(N28),SUM(N28:N31),"")</f>
        <v>280</v>
      </c>
      <c r="O32" s="143">
        <f>IF(ISNUMBER(O28),SUM(O28:O31),"")</f>
        <v>106</v>
      </c>
      <c r="P32" s="142">
        <f>IF(ISNUMBER(P28),SUM(P28:P31),"")</f>
        <v>12</v>
      </c>
      <c r="Q32" s="141">
        <f>IF(ISNUMBER(Q28),SUM(Q28:Q31),"")</f>
        <v>386</v>
      </c>
      <c r="R32" s="140"/>
      <c r="S32" s="282"/>
    </row>
    <row r="33" spans="1:19" ht="12.75" customHeight="1" thickTop="1">
      <c r="A33" s="287" t="s">
        <v>151</v>
      </c>
      <c r="B33" s="288"/>
      <c r="C33" s="163">
        <v>1</v>
      </c>
      <c r="D33" s="162">
        <v>154</v>
      </c>
      <c r="E33" s="161">
        <v>45</v>
      </c>
      <c r="F33" s="161">
        <v>7</v>
      </c>
      <c r="G33" s="160">
        <f>IF(ISBLANK(D33),"",D33+E33)</f>
        <v>199</v>
      </c>
      <c r="H33" s="155"/>
      <c r="I33" s="154"/>
      <c r="K33" s="287" t="s">
        <v>150</v>
      </c>
      <c r="L33" s="288"/>
      <c r="M33" s="163">
        <v>2</v>
      </c>
      <c r="N33" s="162">
        <v>138</v>
      </c>
      <c r="O33" s="161">
        <v>51</v>
      </c>
      <c r="P33" s="161">
        <v>6</v>
      </c>
      <c r="Q33" s="160">
        <f>IF(ISBLANK(N33),"",N33+O33)</f>
        <v>189</v>
      </c>
      <c r="R33" s="155"/>
      <c r="S33" s="154"/>
    </row>
    <row r="34" spans="1:19" ht="12.75" customHeight="1">
      <c r="A34" s="289"/>
      <c r="B34" s="290"/>
      <c r="C34" s="159">
        <v>2</v>
      </c>
      <c r="D34" s="158">
        <v>142</v>
      </c>
      <c r="E34" s="157">
        <v>53</v>
      </c>
      <c r="F34" s="157">
        <v>5</v>
      </c>
      <c r="G34" s="156">
        <f>IF(ISBLANK(D34),"",D34+E34)</f>
        <v>195</v>
      </c>
      <c r="H34" s="155"/>
      <c r="I34" s="154"/>
      <c r="K34" s="289"/>
      <c r="L34" s="290"/>
      <c r="M34" s="159">
        <v>1</v>
      </c>
      <c r="N34" s="158">
        <v>137</v>
      </c>
      <c r="O34" s="157">
        <v>80</v>
      </c>
      <c r="P34" s="157">
        <v>2</v>
      </c>
      <c r="Q34" s="156">
        <f>IF(ISBLANK(N34),"",N34+O34)</f>
        <v>217</v>
      </c>
      <c r="R34" s="155"/>
      <c r="S34" s="154"/>
    </row>
    <row r="35" spans="1:19" ht="9.75" customHeight="1" thickBot="1">
      <c r="A35" s="285" t="s">
        <v>149</v>
      </c>
      <c r="B35" s="286"/>
      <c r="C35" s="153"/>
      <c r="D35" s="152"/>
      <c r="E35" s="152"/>
      <c r="F35" s="152"/>
      <c r="G35" s="151">
        <f>IF(ISBLANK(D35),"",D35+E35)</f>
      </c>
      <c r="H35" s="146"/>
      <c r="I35" s="150"/>
      <c r="K35" s="285" t="s">
        <v>37</v>
      </c>
      <c r="L35" s="286"/>
      <c r="M35" s="153"/>
      <c r="N35" s="152"/>
      <c r="O35" s="152"/>
      <c r="P35" s="152"/>
      <c r="Q35" s="151">
        <f>IF(ISBLANK(N35),"",N35+O35)</f>
      </c>
      <c r="R35" s="146"/>
      <c r="S35" s="150"/>
    </row>
    <row r="36" spans="1:19" ht="9.75" customHeight="1" thickBot="1">
      <c r="A36" s="285"/>
      <c r="B36" s="286"/>
      <c r="C36" s="149"/>
      <c r="D36" s="148"/>
      <c r="E36" s="148"/>
      <c r="F36" s="148"/>
      <c r="G36" s="147">
        <f>IF(ISBLANK(D36),"",D36+E36)</f>
      </c>
      <c r="H36" s="146"/>
      <c r="I36" s="281">
        <f>IF(ISNUMBER(G37),IF(G37&gt;Q37,2,IF(G37=Q37,1,0)),"")</f>
        <v>0</v>
      </c>
      <c r="K36" s="285"/>
      <c r="L36" s="286"/>
      <c r="M36" s="149"/>
      <c r="N36" s="148"/>
      <c r="O36" s="148"/>
      <c r="P36" s="148"/>
      <c r="Q36" s="147">
        <f>IF(ISBLANK(N36),"",N36+O36)</f>
      </c>
      <c r="R36" s="146"/>
      <c r="S36" s="281">
        <f>IF(ISNUMBER(Q37),IF(G37&lt;Q37,2,IF(G37=Q37,1,0)),"")</f>
        <v>2</v>
      </c>
    </row>
    <row r="37" spans="1:19" ht="15.75" customHeight="1" thickBot="1">
      <c r="A37" s="283">
        <v>10013</v>
      </c>
      <c r="B37" s="284"/>
      <c r="C37" s="145" t="s">
        <v>17</v>
      </c>
      <c r="D37" s="144">
        <f>IF(ISNUMBER(D33),SUM(D33:D36),"")</f>
        <v>296</v>
      </c>
      <c r="E37" s="143">
        <f>IF(ISNUMBER(E33),SUM(E33:E36),"")</f>
        <v>98</v>
      </c>
      <c r="F37" s="142">
        <f>IF(ISNUMBER(F33),SUM(F33:F36),"")</f>
        <v>12</v>
      </c>
      <c r="G37" s="141">
        <f>IF(ISNUMBER(G33),SUM(G33:G36),"")</f>
        <v>394</v>
      </c>
      <c r="H37" s="140"/>
      <c r="I37" s="282"/>
      <c r="K37" s="283">
        <v>964</v>
      </c>
      <c r="L37" s="284"/>
      <c r="M37" s="145" t="s">
        <v>17</v>
      </c>
      <c r="N37" s="144">
        <f>IF(ISNUMBER(N33),SUM(N33:N36),"")</f>
        <v>275</v>
      </c>
      <c r="O37" s="143">
        <f>IF(ISNUMBER(O33),SUM(O33:O36),"")</f>
        <v>131</v>
      </c>
      <c r="P37" s="142">
        <f>IF(ISNUMBER(P33),SUM(P33:P36),"")</f>
        <v>8</v>
      </c>
      <c r="Q37" s="141">
        <f>IF(ISNUMBER(Q33),SUM(Q33:Q36),"")</f>
        <v>406</v>
      </c>
      <c r="R37" s="140"/>
      <c r="S37" s="282"/>
    </row>
    <row r="38" ht="4.5" customHeight="1" thickBot="1" thickTop="1"/>
    <row r="39" spans="1:19" ht="19.5" customHeight="1" thickBot="1">
      <c r="A39" s="139"/>
      <c r="B39" s="138"/>
      <c r="C39" s="137" t="s">
        <v>42</v>
      </c>
      <c r="D39" s="136">
        <f>IF(ISNUMBER(D12),SUM(D12,D17,D22,D27,D32,D37),"")</f>
        <v>1710</v>
      </c>
      <c r="E39" s="135">
        <f>IF(ISNUMBER(E12),SUM(E12,E17,E22,E27,E32,E37),"")</f>
        <v>726</v>
      </c>
      <c r="F39" s="134">
        <f>IF(ISNUMBER(F12),SUM(F12,F17,F22,F27,F32,F37),"")</f>
        <v>43</v>
      </c>
      <c r="G39" s="133">
        <f>IF(ISNUMBER(G12),SUM(G12,G17,G22,G27,G32,G37),"")</f>
        <v>2436</v>
      </c>
      <c r="H39" s="132"/>
      <c r="I39" s="131">
        <f>IF(ISNUMBER(G39),IF(G39&gt;Q39,4,IF(G39=Q39,2,0)),"")</f>
        <v>0</v>
      </c>
      <c r="K39" s="139"/>
      <c r="L39" s="138"/>
      <c r="M39" s="137" t="s">
        <v>42</v>
      </c>
      <c r="N39" s="136">
        <f>IF(ISNUMBER(N12),SUM(N12,N17,N22,N27,N32,N37),"")</f>
        <v>1697</v>
      </c>
      <c r="O39" s="135">
        <f>IF(ISNUMBER(O12),SUM(O12,O17,O22,O27,O32,O37),"")</f>
        <v>754</v>
      </c>
      <c r="P39" s="134">
        <f>IF(ISNUMBER(P12),SUM(P12,P17,P22,P27,P32,P37),"")</f>
        <v>50</v>
      </c>
      <c r="Q39" s="133">
        <f>IF(ISNUMBER(Q12),SUM(Q12,Q17,Q22,Q27,Q32,Q37),"")</f>
        <v>2451</v>
      </c>
      <c r="R39" s="132"/>
      <c r="S39" s="131">
        <f>IF(ISNUMBER(Q39),IF(G39&lt;Q39,4,IF(G39=Q39,2,0)),"")</f>
        <v>4</v>
      </c>
    </row>
    <row r="40" ht="4.5" customHeight="1" thickBot="1"/>
    <row r="41" spans="1:19" ht="19.5" customHeight="1" thickBot="1">
      <c r="A41" s="128"/>
      <c r="B41" s="123" t="s">
        <v>43</v>
      </c>
      <c r="C41" s="256" t="s">
        <v>148</v>
      </c>
      <c r="D41" s="256"/>
      <c r="E41" s="256"/>
      <c r="G41" s="272" t="s">
        <v>44</v>
      </c>
      <c r="H41" s="273"/>
      <c r="I41" s="130">
        <f>IF(ISNUMBER(I11),SUM(I11,I16,I21,I26,I31,I36,I39),"")</f>
        <v>4</v>
      </c>
      <c r="K41" s="128"/>
      <c r="L41" s="123" t="s">
        <v>43</v>
      </c>
      <c r="M41" s="256" t="s">
        <v>147</v>
      </c>
      <c r="N41" s="256"/>
      <c r="O41" s="256"/>
      <c r="Q41" s="272" t="s">
        <v>44</v>
      </c>
      <c r="R41" s="273"/>
      <c r="S41" s="130">
        <f>IF(ISNUMBER(S11),SUM(S11,S16,S21,S26,S31,S36,S39),"")</f>
        <v>12</v>
      </c>
    </row>
    <row r="42" spans="1:19" ht="19.5" customHeight="1">
      <c r="A42" s="128"/>
      <c r="B42" s="123" t="s">
        <v>45</v>
      </c>
      <c r="C42" s="274"/>
      <c r="D42" s="274"/>
      <c r="E42" s="274"/>
      <c r="F42" s="129"/>
      <c r="G42" s="129"/>
      <c r="H42" s="129"/>
      <c r="I42" s="129"/>
      <c r="J42" s="129"/>
      <c r="K42" s="128"/>
      <c r="L42" s="123" t="s">
        <v>45</v>
      </c>
      <c r="M42" s="274"/>
      <c r="N42" s="274"/>
      <c r="O42" s="274"/>
      <c r="P42" s="127"/>
      <c r="Q42" s="126"/>
      <c r="R42" s="126"/>
      <c r="S42" s="126"/>
    </row>
    <row r="43" spans="1:19" ht="20.25" customHeight="1">
      <c r="A43" s="123" t="s">
        <v>46</v>
      </c>
      <c r="B43" s="123" t="s">
        <v>47</v>
      </c>
      <c r="C43" s="312"/>
      <c r="D43" s="312"/>
      <c r="E43" s="312"/>
      <c r="F43" s="312"/>
      <c r="G43" s="312"/>
      <c r="H43" s="312"/>
      <c r="I43" s="123"/>
      <c r="J43" s="123"/>
      <c r="K43" s="123" t="s">
        <v>48</v>
      </c>
      <c r="L43" s="271"/>
      <c r="M43" s="271"/>
      <c r="N43" s="124"/>
      <c r="O43" s="123" t="s">
        <v>45</v>
      </c>
      <c r="P43" s="313"/>
      <c r="Q43" s="313"/>
      <c r="R43" s="313"/>
      <c r="S43" s="313"/>
    </row>
    <row r="44" spans="1:19" ht="9.75" customHeight="1">
      <c r="A44" s="123"/>
      <c r="B44" s="123"/>
      <c r="C44" s="122"/>
      <c r="D44" s="122"/>
      <c r="E44" s="122"/>
      <c r="F44" s="122"/>
      <c r="G44" s="122"/>
      <c r="H44" s="122"/>
      <c r="I44" s="123"/>
      <c r="J44" s="123"/>
      <c r="K44" s="123"/>
      <c r="L44" s="125"/>
      <c r="M44" s="125"/>
      <c r="N44" s="124"/>
      <c r="O44" s="123"/>
      <c r="P44" s="122"/>
      <c r="Q44" s="122"/>
      <c r="R44" s="122"/>
      <c r="S44" s="122"/>
    </row>
    <row r="45" ht="30" customHeight="1">
      <c r="A45" s="121" t="s">
        <v>49</v>
      </c>
    </row>
    <row r="46" spans="2:11" ht="19.5" customHeight="1">
      <c r="B46" s="120" t="s">
        <v>50</v>
      </c>
      <c r="C46" s="280" t="s">
        <v>51</v>
      </c>
      <c r="D46" s="280"/>
      <c r="I46" s="120" t="s">
        <v>52</v>
      </c>
      <c r="J46" s="253">
        <v>21</v>
      </c>
      <c r="K46" s="253"/>
    </row>
    <row r="47" spans="2:19" ht="19.5" customHeight="1">
      <c r="B47" s="120" t="s">
        <v>53</v>
      </c>
      <c r="C47" s="254" t="s">
        <v>111</v>
      </c>
      <c r="D47" s="254"/>
      <c r="I47" s="120" t="s">
        <v>55</v>
      </c>
      <c r="J47" s="255">
        <v>2</v>
      </c>
      <c r="K47" s="255"/>
      <c r="P47" s="120" t="s">
        <v>56</v>
      </c>
      <c r="Q47" s="278">
        <v>43317</v>
      </c>
      <c r="R47" s="279"/>
      <c r="S47" s="279"/>
    </row>
    <row r="48" ht="9.75" customHeight="1"/>
    <row r="49" spans="1:19" ht="15" customHeight="1">
      <c r="A49" s="265" t="s">
        <v>57</v>
      </c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7"/>
    </row>
    <row r="50" spans="1:19" ht="90" customHeight="1">
      <c r="A50" s="268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70"/>
    </row>
    <row r="51" ht="4.5" customHeight="1"/>
    <row r="52" spans="1:19" ht="15" customHeight="1">
      <c r="A52" s="275" t="s">
        <v>58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7"/>
    </row>
    <row r="53" spans="1:19" ht="6.75" customHeight="1">
      <c r="A53" s="119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117"/>
    </row>
    <row r="54" spans="1:19" ht="18" customHeight="1">
      <c r="A54" s="118" t="s">
        <v>5</v>
      </c>
      <c r="B54" s="94"/>
      <c r="C54" s="94"/>
      <c r="D54" s="94"/>
      <c r="E54" s="94"/>
      <c r="F54" s="94"/>
      <c r="G54" s="94"/>
      <c r="H54" s="94"/>
      <c r="I54" s="94"/>
      <c r="J54" s="94"/>
      <c r="K54" s="95" t="s">
        <v>7</v>
      </c>
      <c r="L54" s="94"/>
      <c r="M54" s="94"/>
      <c r="N54" s="94"/>
      <c r="O54" s="94"/>
      <c r="P54" s="94"/>
      <c r="Q54" s="94"/>
      <c r="R54" s="94"/>
      <c r="S54" s="117"/>
    </row>
    <row r="55" spans="1:19" ht="18" customHeight="1">
      <c r="A55" s="116"/>
      <c r="B55" s="113" t="s">
        <v>59</v>
      </c>
      <c r="C55" s="112"/>
      <c r="D55" s="114"/>
      <c r="E55" s="113" t="s">
        <v>60</v>
      </c>
      <c r="F55" s="112"/>
      <c r="G55" s="112"/>
      <c r="H55" s="112"/>
      <c r="I55" s="114"/>
      <c r="J55" s="94"/>
      <c r="K55" s="115"/>
      <c r="L55" s="113" t="s">
        <v>59</v>
      </c>
      <c r="M55" s="112"/>
      <c r="N55" s="114"/>
      <c r="O55" s="113" t="s">
        <v>60</v>
      </c>
      <c r="P55" s="112"/>
      <c r="Q55" s="112"/>
      <c r="R55" s="112"/>
      <c r="S55" s="111"/>
    </row>
    <row r="56" spans="1:19" ht="18" customHeight="1">
      <c r="A56" s="110" t="s">
        <v>61</v>
      </c>
      <c r="B56" s="106" t="s">
        <v>62</v>
      </c>
      <c r="C56" s="108"/>
      <c r="D56" s="107" t="s">
        <v>63</v>
      </c>
      <c r="E56" s="106" t="s">
        <v>62</v>
      </c>
      <c r="F56" s="105"/>
      <c r="G56" s="105"/>
      <c r="H56" s="104"/>
      <c r="I56" s="107" t="s">
        <v>63</v>
      </c>
      <c r="J56" s="94"/>
      <c r="K56" s="109" t="s">
        <v>61</v>
      </c>
      <c r="L56" s="106" t="s">
        <v>62</v>
      </c>
      <c r="M56" s="108"/>
      <c r="N56" s="107" t="s">
        <v>63</v>
      </c>
      <c r="O56" s="106" t="s">
        <v>62</v>
      </c>
      <c r="P56" s="105"/>
      <c r="Q56" s="105"/>
      <c r="R56" s="104"/>
      <c r="S56" s="103" t="s">
        <v>63</v>
      </c>
    </row>
    <row r="57" spans="1:19" ht="18" customHeight="1">
      <c r="A57" s="102"/>
      <c r="B57" s="309"/>
      <c r="C57" s="311"/>
      <c r="D57" s="100"/>
      <c r="E57" s="309"/>
      <c r="F57" s="310"/>
      <c r="G57" s="310"/>
      <c r="H57" s="311"/>
      <c r="I57" s="100"/>
      <c r="J57" s="94"/>
      <c r="K57" s="101"/>
      <c r="L57" s="309"/>
      <c r="M57" s="311"/>
      <c r="N57" s="100"/>
      <c r="O57" s="309"/>
      <c r="P57" s="310"/>
      <c r="Q57" s="310"/>
      <c r="R57" s="311"/>
      <c r="S57" s="99"/>
    </row>
    <row r="58" spans="1:19" ht="18" customHeight="1">
      <c r="A58" s="102"/>
      <c r="B58" s="309"/>
      <c r="C58" s="311"/>
      <c r="D58" s="100"/>
      <c r="E58" s="309"/>
      <c r="F58" s="310"/>
      <c r="G58" s="310"/>
      <c r="H58" s="311"/>
      <c r="I58" s="100"/>
      <c r="J58" s="94"/>
      <c r="K58" s="101"/>
      <c r="L58" s="309"/>
      <c r="M58" s="311"/>
      <c r="N58" s="100"/>
      <c r="O58" s="309"/>
      <c r="P58" s="310"/>
      <c r="Q58" s="310"/>
      <c r="R58" s="311"/>
      <c r="S58" s="99"/>
    </row>
    <row r="59" spans="1:19" ht="11.25" customHeight="1">
      <c r="A59" s="98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6"/>
    </row>
    <row r="60" spans="1:19" ht="3.75" customHeight="1">
      <c r="A60" s="95"/>
      <c r="B60" s="94"/>
      <c r="C60" s="94"/>
      <c r="D60" s="94"/>
      <c r="E60" s="94"/>
      <c r="F60" s="94"/>
      <c r="G60" s="94"/>
      <c r="H60" s="94"/>
      <c r="I60" s="94"/>
      <c r="J60" s="94"/>
      <c r="K60" s="95"/>
      <c r="L60" s="94"/>
      <c r="M60" s="94"/>
      <c r="N60" s="94"/>
      <c r="O60" s="94"/>
      <c r="P60" s="94"/>
      <c r="Q60" s="94"/>
      <c r="R60" s="94"/>
      <c r="S60" s="94"/>
    </row>
    <row r="61" spans="1:19" ht="19.5" customHeight="1">
      <c r="A61" s="259" t="s">
        <v>64</v>
      </c>
      <c r="B61" s="260"/>
      <c r="C61" s="260"/>
      <c r="D61" s="260"/>
      <c r="E61" s="260"/>
      <c r="F61" s="260"/>
      <c r="G61" s="260"/>
      <c r="H61" s="260"/>
      <c r="I61" s="260"/>
      <c r="J61" s="260"/>
      <c r="K61" s="260"/>
      <c r="L61" s="260"/>
      <c r="M61" s="260"/>
      <c r="N61" s="260"/>
      <c r="O61" s="260"/>
      <c r="P61" s="260"/>
      <c r="Q61" s="260"/>
      <c r="R61" s="260"/>
      <c r="S61" s="261"/>
    </row>
    <row r="62" spans="1:19" ht="90" customHeight="1">
      <c r="A62" s="262"/>
      <c r="B62" s="263"/>
      <c r="C62" s="263"/>
      <c r="D62" s="263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4"/>
    </row>
    <row r="63" ht="4.5" customHeight="1"/>
    <row r="64" spans="1:19" ht="15" customHeight="1">
      <c r="A64" s="265" t="s">
        <v>65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7"/>
    </row>
    <row r="65" spans="1:19" ht="90" customHeight="1">
      <c r="A65" s="268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70"/>
    </row>
    <row r="66" spans="1:8" ht="30" customHeight="1">
      <c r="A66" s="257" t="s">
        <v>66</v>
      </c>
      <c r="B66" s="257"/>
      <c r="C66" s="258"/>
      <c r="D66" s="258"/>
      <c r="E66" s="258"/>
      <c r="F66" s="258"/>
      <c r="G66" s="258"/>
      <c r="H66" s="258"/>
    </row>
    <row r="67" spans="11:16" ht="12.75">
      <c r="K67" s="90" t="s">
        <v>67</v>
      </c>
      <c r="L67" s="92" t="s">
        <v>8</v>
      </c>
      <c r="M67" s="93"/>
      <c r="N67" s="93"/>
      <c r="O67" s="92" t="s">
        <v>68</v>
      </c>
      <c r="P67" s="91"/>
    </row>
    <row r="68" spans="11:16" ht="12.75">
      <c r="K68" s="90" t="s">
        <v>69</v>
      </c>
      <c r="L68" s="92" t="s">
        <v>70</v>
      </c>
      <c r="M68" s="93"/>
      <c r="N68" s="93"/>
      <c r="O68" s="92" t="s">
        <v>71</v>
      </c>
      <c r="P68" s="91"/>
    </row>
    <row r="69" spans="11:16" ht="12.75">
      <c r="K69" s="90" t="s">
        <v>51</v>
      </c>
      <c r="L69" s="92" t="s">
        <v>72</v>
      </c>
      <c r="M69" s="93"/>
      <c r="N69" s="93"/>
      <c r="O69" s="92" t="s">
        <v>73</v>
      </c>
      <c r="P69" s="91"/>
    </row>
    <row r="70" spans="11:16" ht="12.75">
      <c r="K70" s="90" t="s">
        <v>74</v>
      </c>
      <c r="L70" s="92" t="s">
        <v>6</v>
      </c>
      <c r="M70" s="93"/>
      <c r="N70" s="93"/>
      <c r="O70" s="92" t="s">
        <v>75</v>
      </c>
      <c r="P70" s="91"/>
    </row>
    <row r="71" spans="11:16" ht="12.75">
      <c r="K71" s="90" t="s">
        <v>76</v>
      </c>
      <c r="L71" s="92" t="s">
        <v>77</v>
      </c>
      <c r="M71" s="93"/>
      <c r="N71" s="93"/>
      <c r="O71" s="92" t="s">
        <v>78</v>
      </c>
      <c r="P71" s="91"/>
    </row>
    <row r="72" spans="11:16" ht="12.75">
      <c r="K72" s="90" t="s">
        <v>79</v>
      </c>
      <c r="L72" s="92" t="s">
        <v>80</v>
      </c>
      <c r="M72" s="93"/>
      <c r="N72" s="93"/>
      <c r="O72" s="92" t="s">
        <v>81</v>
      </c>
      <c r="P72" s="91"/>
    </row>
    <row r="73" spans="11:16" ht="12.75">
      <c r="K73" s="90" t="s">
        <v>82</v>
      </c>
      <c r="L73" s="92" t="s">
        <v>83</v>
      </c>
      <c r="M73" s="93"/>
      <c r="N73" s="93"/>
      <c r="O73" s="92" t="s">
        <v>84</v>
      </c>
      <c r="P73" s="91"/>
    </row>
    <row r="74" spans="11:16" ht="12.75">
      <c r="K74" s="90" t="s">
        <v>85</v>
      </c>
      <c r="L74" s="92" t="s">
        <v>86</v>
      </c>
      <c r="M74" s="93"/>
      <c r="N74" s="93"/>
      <c r="O74" s="92" t="s">
        <v>87</v>
      </c>
      <c r="P74" s="91"/>
    </row>
    <row r="75" spans="11:16" ht="12.75">
      <c r="K75" s="90" t="s">
        <v>88</v>
      </c>
      <c r="L75" s="92" t="s">
        <v>89</v>
      </c>
      <c r="M75" s="93"/>
      <c r="N75" s="93"/>
      <c r="O75" s="92" t="s">
        <v>90</v>
      </c>
      <c r="P75" s="91"/>
    </row>
    <row r="76" spans="11:16" ht="12.75">
      <c r="K76" s="90" t="s">
        <v>91</v>
      </c>
      <c r="L76" s="92" t="s">
        <v>92</v>
      </c>
      <c r="M76" s="93"/>
      <c r="N76" s="93"/>
      <c r="O76" s="92" t="s">
        <v>93</v>
      </c>
      <c r="P76" s="91"/>
    </row>
    <row r="77" spans="11:16" ht="12.75">
      <c r="K77" s="90" t="s">
        <v>94</v>
      </c>
      <c r="L77" s="92" t="s">
        <v>95</v>
      </c>
      <c r="M77" s="93"/>
      <c r="N77" s="93"/>
      <c r="O77" s="92" t="s">
        <v>96</v>
      </c>
      <c r="P77" s="91"/>
    </row>
    <row r="78" spans="11:16" ht="12.75">
      <c r="K78" s="90" t="s">
        <v>97</v>
      </c>
      <c r="L78" s="92" t="s">
        <v>98</v>
      </c>
      <c r="M78" s="93"/>
      <c r="N78" s="93"/>
      <c r="O78" s="92" t="s">
        <v>99</v>
      </c>
      <c r="P78" s="91"/>
    </row>
    <row r="79" spans="11:16" ht="12.75">
      <c r="K79" s="90" t="s">
        <v>100</v>
      </c>
      <c r="L79" s="92" t="s">
        <v>101</v>
      </c>
      <c r="M79" s="93"/>
      <c r="N79" s="93"/>
      <c r="O79" s="92" t="s">
        <v>102</v>
      </c>
      <c r="P79" s="91"/>
    </row>
    <row r="80" spans="11:16" ht="12.75">
      <c r="K80" s="90" t="s">
        <v>103</v>
      </c>
      <c r="L80" s="92" t="s">
        <v>104</v>
      </c>
      <c r="M80" s="93"/>
      <c r="N80" s="93"/>
      <c r="O80" s="92" t="s">
        <v>105</v>
      </c>
      <c r="P80" s="91"/>
    </row>
    <row r="81" spans="11:16" ht="12.75">
      <c r="K81" s="90" t="s">
        <v>106</v>
      </c>
      <c r="L81" s="92"/>
      <c r="M81" s="93"/>
      <c r="N81" s="93"/>
      <c r="O81" s="92" t="s">
        <v>107</v>
      </c>
      <c r="P81" s="91"/>
    </row>
    <row r="82" spans="11:16" ht="12.75">
      <c r="K82" s="90" t="s">
        <v>54</v>
      </c>
      <c r="L82" s="92"/>
      <c r="M82" s="93"/>
      <c r="N82" s="93"/>
      <c r="O82" s="92" t="s">
        <v>108</v>
      </c>
      <c r="P82" s="91"/>
    </row>
    <row r="83" spans="11:16" ht="12.75">
      <c r="K83" s="90" t="s">
        <v>109</v>
      </c>
      <c r="L83" s="89"/>
      <c r="M83" s="89"/>
      <c r="N83" s="89"/>
      <c r="O83" s="92" t="s">
        <v>110</v>
      </c>
      <c r="P83" s="91"/>
    </row>
    <row r="84" spans="11:16" ht="12.75">
      <c r="K84" s="90" t="s">
        <v>111</v>
      </c>
      <c r="L84" s="89"/>
      <c r="M84" s="89"/>
      <c r="N84" s="89"/>
      <c r="O84" s="92" t="s">
        <v>112</v>
      </c>
      <c r="P84" s="91"/>
    </row>
    <row r="85" spans="11:16" ht="12.75">
      <c r="K85" s="90" t="s">
        <v>113</v>
      </c>
      <c r="L85" s="89"/>
      <c r="M85" s="89"/>
      <c r="N85" s="89"/>
      <c r="O85" s="92" t="s">
        <v>114</v>
      </c>
      <c r="P85" s="91"/>
    </row>
    <row r="86" spans="11:16" ht="12.75">
      <c r="K86" s="90" t="s">
        <v>115</v>
      </c>
      <c r="L86" s="89"/>
      <c r="M86" s="89"/>
      <c r="N86" s="89"/>
      <c r="O86" s="92" t="s">
        <v>116</v>
      </c>
      <c r="P86" s="91"/>
    </row>
    <row r="87" spans="11:16" ht="12.75">
      <c r="K87" s="90" t="s">
        <v>117</v>
      </c>
      <c r="L87" s="89"/>
      <c r="M87" s="89"/>
      <c r="N87" s="89"/>
      <c r="O87" s="92" t="s">
        <v>3</v>
      </c>
      <c r="P87" s="91"/>
    </row>
    <row r="88" spans="11:16" ht="12.75">
      <c r="K88" s="90" t="s">
        <v>118</v>
      </c>
      <c r="L88" s="89"/>
      <c r="M88" s="89"/>
      <c r="N88" s="89"/>
      <c r="O88" s="92" t="s">
        <v>119</v>
      </c>
      <c r="P88" s="91"/>
    </row>
    <row r="89" spans="11:16" ht="12.75">
      <c r="K89" s="90" t="s">
        <v>120</v>
      </c>
      <c r="L89" s="89"/>
      <c r="M89" s="89"/>
      <c r="N89" s="89"/>
      <c r="O89" s="92" t="s">
        <v>121</v>
      </c>
      <c r="P89" s="91"/>
    </row>
    <row r="90" spans="11:16" ht="12.75">
      <c r="K90" s="90" t="s">
        <v>122</v>
      </c>
      <c r="L90" s="89"/>
      <c r="M90" s="89"/>
      <c r="N90" s="89"/>
      <c r="O90" s="92" t="s">
        <v>123</v>
      </c>
      <c r="P90" s="91"/>
    </row>
    <row r="91" spans="11:16" ht="12.75">
      <c r="K91" s="90" t="s">
        <v>124</v>
      </c>
      <c r="L91" s="89"/>
      <c r="M91" s="89"/>
      <c r="N91" s="89"/>
      <c r="O91" s="89"/>
      <c r="P91" s="89"/>
    </row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</sheetData>
  <sheetProtection password="CF34" sheet="1" objects="1" scenarios="1" selectLockedCells="1"/>
  <mergeCells count="94">
    <mergeCell ref="A66:B66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M41:O41"/>
    <mergeCell ref="M42:O42"/>
    <mergeCell ref="C43:H43"/>
    <mergeCell ref="L43:M43"/>
    <mergeCell ref="G41:H41"/>
    <mergeCell ref="C41:E41"/>
    <mergeCell ref="C42:E42"/>
    <mergeCell ref="K33:L34"/>
    <mergeCell ref="S36:S37"/>
    <mergeCell ref="S26:S27"/>
    <mergeCell ref="I26:I27"/>
    <mergeCell ref="I36:I37"/>
    <mergeCell ref="K37:L37"/>
    <mergeCell ref="K30:L31"/>
    <mergeCell ref="K32:L32"/>
    <mergeCell ref="K35:L36"/>
    <mergeCell ref="I31:I32"/>
    <mergeCell ref="S31:S32"/>
    <mergeCell ref="S16:S17"/>
    <mergeCell ref="S21:S22"/>
    <mergeCell ref="K18:L19"/>
    <mergeCell ref="K20:L21"/>
    <mergeCell ref="K25:L26"/>
    <mergeCell ref="K15:L16"/>
    <mergeCell ref="K17:L17"/>
    <mergeCell ref="K13:L14"/>
    <mergeCell ref="K12:L12"/>
    <mergeCell ref="I16:I17"/>
    <mergeCell ref="I11:I12"/>
    <mergeCell ref="K5:L5"/>
    <mergeCell ref="K6:L6"/>
    <mergeCell ref="K8:L9"/>
    <mergeCell ref="K10:L11"/>
    <mergeCell ref="L1:N1"/>
    <mergeCell ref="O1:P1"/>
    <mergeCell ref="N5:Q5"/>
    <mergeCell ref="Q1:S1"/>
    <mergeCell ref="S11:S12"/>
    <mergeCell ref="B3:I3"/>
    <mergeCell ref="B1:C2"/>
    <mergeCell ref="D1:I1"/>
    <mergeCell ref="L3:S3"/>
    <mergeCell ref="M5:M6"/>
    <mergeCell ref="C5:C6"/>
    <mergeCell ref="D5:G5"/>
    <mergeCell ref="A6:B6"/>
    <mergeCell ref="A5:B5"/>
    <mergeCell ref="A8:B9"/>
    <mergeCell ref="A18:B19"/>
    <mergeCell ref="A15:B16"/>
    <mergeCell ref="A17:B17"/>
    <mergeCell ref="A10:B11"/>
    <mergeCell ref="A13:B14"/>
    <mergeCell ref="A32:B32"/>
    <mergeCell ref="A12:B12"/>
    <mergeCell ref="A20:B21"/>
    <mergeCell ref="A25:B26"/>
    <mergeCell ref="A23:B24"/>
    <mergeCell ref="A27:B27"/>
    <mergeCell ref="A35:B36"/>
    <mergeCell ref="A33:B34"/>
    <mergeCell ref="A22:B22"/>
    <mergeCell ref="E58:H58"/>
    <mergeCell ref="B58:C58"/>
    <mergeCell ref="A37:B37"/>
    <mergeCell ref="A28:B29"/>
    <mergeCell ref="B57:C57"/>
    <mergeCell ref="E57:H57"/>
    <mergeCell ref="A30:B31"/>
    <mergeCell ref="L58:M58"/>
    <mergeCell ref="O58:R58"/>
    <mergeCell ref="K23:L24"/>
    <mergeCell ref="I21:I22"/>
    <mergeCell ref="K28:L29"/>
    <mergeCell ref="K27:L27"/>
    <mergeCell ref="K22:L22"/>
    <mergeCell ref="P43:S43"/>
    <mergeCell ref="L57:M57"/>
    <mergeCell ref="O57:R57"/>
  </mergeCells>
  <dataValidations count="6">
    <dataValidation type="list" allowBlank="1" showInputMessage="1" showErrorMessage="1" sqref="B3:I3 L3:S3">
      <formula1>$L$67:$L$83</formula1>
    </dataValidation>
    <dataValidation type="list" allowBlank="1" showInputMessage="1" showErrorMessage="1" prompt="Vyber dráhu" sqref="L1:N1">
      <formula1>$O$67:$O$91</formula1>
    </dataValidation>
    <dataValidation type="list" allowBlank="1" showInputMessage="1" showErrorMessage="1" prompt="Vyber čas ukončení" sqref="C47:D47">
      <formula1>$K$79:$K$91</formula1>
    </dataValidation>
    <dataValidation type="list" allowBlank="1" showInputMessage="1" showErrorMessage="1" prompt="Vyber čas zahájení" sqref="C46:D46">
      <formula1>$K$67:$K$78</formula1>
    </dataValidation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zoomScalePageLayoutView="0" workbookViewId="0" topLeftCell="A1">
      <selection activeCell="E15" sqref="E15"/>
    </sheetView>
  </sheetViews>
  <sheetFormatPr defaultColWidth="9.00390625" defaultRowHeight="12.75" customHeight="1" zeroHeight="1"/>
  <cols>
    <col min="1" max="1" width="10.75390625" style="124" customWidth="1"/>
    <col min="2" max="2" width="15.75390625" style="124" customWidth="1"/>
    <col min="3" max="3" width="5.75390625" style="124" customWidth="1"/>
    <col min="4" max="5" width="6.75390625" style="124" customWidth="1"/>
    <col min="6" max="6" width="4.75390625" style="124" customWidth="1"/>
    <col min="7" max="7" width="6.75390625" style="124" customWidth="1"/>
    <col min="8" max="8" width="5.75390625" style="124" customWidth="1"/>
    <col min="9" max="9" width="6.75390625" style="124" customWidth="1"/>
    <col min="10" max="10" width="1.75390625" style="124" customWidth="1"/>
    <col min="11" max="11" width="10.75390625" style="124" customWidth="1"/>
    <col min="12" max="12" width="15.75390625" style="124" customWidth="1"/>
    <col min="13" max="13" width="5.75390625" style="124" customWidth="1"/>
    <col min="14" max="15" width="6.75390625" style="124" customWidth="1"/>
    <col min="16" max="16" width="4.75390625" style="124" customWidth="1"/>
    <col min="17" max="17" width="6.75390625" style="124" customWidth="1"/>
    <col min="18" max="18" width="5.75390625" style="124" customWidth="1"/>
    <col min="19" max="19" width="6.75390625" style="124" customWidth="1"/>
    <col min="20" max="20" width="1.625" style="124" customWidth="1"/>
    <col min="21" max="21" width="0" style="460" hidden="1" customWidth="1"/>
    <col min="22" max="254" width="0" style="124" hidden="1" customWidth="1"/>
    <col min="255" max="255" width="5.25390625" style="124" customWidth="1"/>
    <col min="256" max="16384" width="9.125" style="124" customWidth="1"/>
  </cols>
  <sheetData>
    <row r="1" spans="2:19" ht="40.5" customHeight="1">
      <c r="B1" s="337" t="s">
        <v>0</v>
      </c>
      <c r="C1" s="337"/>
      <c r="D1" s="338" t="s">
        <v>1</v>
      </c>
      <c r="E1" s="338"/>
      <c r="F1" s="338"/>
      <c r="G1" s="338"/>
      <c r="H1" s="338"/>
      <c r="I1" s="338"/>
      <c r="K1" s="339" t="s">
        <v>2</v>
      </c>
      <c r="L1" s="340" t="s">
        <v>93</v>
      </c>
      <c r="M1" s="340"/>
      <c r="N1" s="340"/>
      <c r="O1" s="341" t="s">
        <v>4</v>
      </c>
      <c r="P1" s="341"/>
      <c r="Q1" s="342">
        <v>42649</v>
      </c>
      <c r="R1" s="342"/>
      <c r="S1" s="342"/>
    </row>
    <row r="2" spans="2:3" ht="9.75" customHeight="1" thickBot="1">
      <c r="B2" s="343"/>
      <c r="C2" s="343"/>
    </row>
    <row r="3" spans="1:19" ht="19.5" customHeight="1" thickBot="1">
      <c r="A3" s="344" t="s">
        <v>5</v>
      </c>
      <c r="B3" s="345" t="s">
        <v>233</v>
      </c>
      <c r="C3" s="346"/>
      <c r="D3" s="346"/>
      <c r="E3" s="346"/>
      <c r="F3" s="346"/>
      <c r="G3" s="346"/>
      <c r="H3" s="346"/>
      <c r="I3" s="347"/>
      <c r="K3" s="344" t="s">
        <v>7</v>
      </c>
      <c r="L3" s="345" t="s">
        <v>234</v>
      </c>
      <c r="M3" s="346"/>
      <c r="N3" s="346"/>
      <c r="O3" s="346"/>
      <c r="P3" s="346"/>
      <c r="Q3" s="346"/>
      <c r="R3" s="346"/>
      <c r="S3" s="347"/>
    </row>
    <row r="4" ht="4.5" customHeight="1"/>
    <row r="5" spans="1:19" ht="12.75" customHeight="1">
      <c r="A5" s="348" t="s">
        <v>9</v>
      </c>
      <c r="B5" s="349"/>
      <c r="C5" s="350" t="s">
        <v>10</v>
      </c>
      <c r="D5" s="351" t="s">
        <v>11</v>
      </c>
      <c r="E5" s="352"/>
      <c r="F5" s="352"/>
      <c r="G5" s="353"/>
      <c r="H5" s="354"/>
      <c r="I5" s="355" t="s">
        <v>12</v>
      </c>
      <c r="K5" s="348" t="s">
        <v>9</v>
      </c>
      <c r="L5" s="349"/>
      <c r="M5" s="350" t="s">
        <v>10</v>
      </c>
      <c r="N5" s="351" t="s">
        <v>11</v>
      </c>
      <c r="O5" s="352"/>
      <c r="P5" s="352"/>
      <c r="Q5" s="353"/>
      <c r="R5" s="354"/>
      <c r="S5" s="355" t="s">
        <v>12</v>
      </c>
    </row>
    <row r="6" spans="1:19" ht="12.75" customHeight="1">
      <c r="A6" s="356" t="s">
        <v>13</v>
      </c>
      <c r="B6" s="357"/>
      <c r="C6" s="358"/>
      <c r="D6" s="359" t="s">
        <v>14</v>
      </c>
      <c r="E6" s="360" t="s">
        <v>15</v>
      </c>
      <c r="F6" s="360" t="s">
        <v>16</v>
      </c>
      <c r="G6" s="361" t="s">
        <v>17</v>
      </c>
      <c r="H6" s="362"/>
      <c r="I6" s="363" t="s">
        <v>18</v>
      </c>
      <c r="K6" s="356" t="s">
        <v>13</v>
      </c>
      <c r="L6" s="357"/>
      <c r="M6" s="358"/>
      <c r="N6" s="359" t="s">
        <v>14</v>
      </c>
      <c r="O6" s="360" t="s">
        <v>15</v>
      </c>
      <c r="P6" s="360" t="s">
        <v>16</v>
      </c>
      <c r="Q6" s="361" t="s">
        <v>17</v>
      </c>
      <c r="R6" s="362"/>
      <c r="S6" s="363" t="s">
        <v>18</v>
      </c>
    </row>
    <row r="7" spans="1:12" ht="4.5" customHeight="1" thickBot="1">
      <c r="A7" s="364"/>
      <c r="B7" s="364"/>
      <c r="K7" s="364"/>
      <c r="L7" s="364"/>
    </row>
    <row r="8" spans="1:19" ht="12.75" customHeight="1" thickTop="1">
      <c r="A8" s="365" t="str">
        <f>DGET('[2]soupisky'!$B$1:$F$484,"PRIJM",A12:A13)</f>
        <v>Kluganost</v>
      </c>
      <c r="B8" s="366"/>
      <c r="C8" s="367">
        <v>1</v>
      </c>
      <c r="D8" s="368">
        <v>146</v>
      </c>
      <c r="E8" s="369">
        <v>52</v>
      </c>
      <c r="F8" s="369">
        <v>10</v>
      </c>
      <c r="G8" s="370">
        <f>IF(ISBLANK(D8),"",D8+E8)</f>
        <v>198</v>
      </c>
      <c r="H8" s="371"/>
      <c r="I8" s="372" t="s">
        <v>235</v>
      </c>
      <c r="K8" s="365" t="str">
        <f>DGET('[2]soupisky'!$B$1:$F$484,"PRIJM",K12:K13)</f>
        <v>Pudil</v>
      </c>
      <c r="L8" s="366"/>
      <c r="M8" s="367">
        <v>1</v>
      </c>
      <c r="N8" s="368">
        <v>127</v>
      </c>
      <c r="O8" s="369">
        <v>45</v>
      </c>
      <c r="P8" s="369">
        <v>7</v>
      </c>
      <c r="Q8" s="370">
        <f>IF(ISBLANK(N8),"",N8+O8)</f>
        <v>172</v>
      </c>
      <c r="R8" s="371"/>
      <c r="S8" s="373"/>
    </row>
    <row r="9" spans="1:19" ht="12.75" customHeight="1" thickBot="1">
      <c r="A9" s="374"/>
      <c r="B9" s="375"/>
      <c r="C9" s="376">
        <v>2</v>
      </c>
      <c r="D9" s="377">
        <v>135</v>
      </c>
      <c r="E9" s="378">
        <v>39</v>
      </c>
      <c r="F9" s="378">
        <v>5</v>
      </c>
      <c r="G9" s="379">
        <f>IF(ISBLANK(D9),"",D9+E9)</f>
        <v>174</v>
      </c>
      <c r="H9" s="371"/>
      <c r="I9" s="380">
        <f>IF(COUNT(Q13),SUM(G13-Q13),"")</f>
        <v>46</v>
      </c>
      <c r="K9" s="374"/>
      <c r="L9" s="375"/>
      <c r="M9" s="376">
        <v>2</v>
      </c>
      <c r="N9" s="377">
        <v>109</v>
      </c>
      <c r="O9" s="378">
        <v>45</v>
      </c>
      <c r="P9" s="378">
        <v>4</v>
      </c>
      <c r="Q9" s="379">
        <f>IF(ISBLANK(N9),"",N9+O9)</f>
        <v>154</v>
      </c>
      <c r="R9" s="371"/>
      <c r="S9" s="373"/>
    </row>
    <row r="10" spans="1:19" ht="9.75" customHeight="1" thickTop="1">
      <c r="A10" s="381" t="str">
        <f>DGET('[2]soupisky'!$B$1:$F$484,"JMENO",A12:A13)</f>
        <v>Vít</v>
      </c>
      <c r="B10" s="382"/>
      <c r="C10" s="383"/>
      <c r="D10" s="384"/>
      <c r="E10" s="384"/>
      <c r="F10" s="384"/>
      <c r="G10" s="385"/>
      <c r="H10" s="371"/>
      <c r="I10" s="386"/>
      <c r="K10" s="381" t="str">
        <f>DGET('[2]soupisky'!$B$1:$F$484,"jmeno",K12:K13)</f>
        <v>František</v>
      </c>
      <c r="L10" s="382"/>
      <c r="M10" s="383"/>
      <c r="N10" s="384"/>
      <c r="O10" s="384"/>
      <c r="P10" s="384"/>
      <c r="Q10" s="385"/>
      <c r="R10" s="371"/>
      <c r="S10" s="386"/>
    </row>
    <row r="11" spans="1:19" ht="9.75" customHeight="1" thickBot="1">
      <c r="A11" s="387"/>
      <c r="B11" s="388"/>
      <c r="C11" s="389"/>
      <c r="D11" s="390"/>
      <c r="E11" s="390"/>
      <c r="F11" s="390"/>
      <c r="G11" s="391"/>
      <c r="H11" s="371"/>
      <c r="I11" s="392">
        <f>IF(ISNUMBER(G13),IF(G13&gt;Q13,2,IF(G13=Q13,1,0)),"")</f>
        <v>2</v>
      </c>
      <c r="K11" s="387"/>
      <c r="L11" s="388"/>
      <c r="M11" s="389"/>
      <c r="N11" s="390"/>
      <c r="O11" s="390"/>
      <c r="P11" s="390"/>
      <c r="Q11" s="391"/>
      <c r="R11" s="371"/>
      <c r="S11" s="392">
        <f>IF(ISNUMBER(Q13),IF(G13&lt;Q13,2,IF(G13=Q13,1,0)),"")</f>
        <v>0</v>
      </c>
    </row>
    <row r="12" spans="1:19" ht="9.75" customHeight="1" hidden="1" thickBot="1">
      <c r="A12" s="393" t="s">
        <v>236</v>
      </c>
      <c r="B12" s="394"/>
      <c r="C12" s="395"/>
      <c r="D12" s="371"/>
      <c r="E12" s="371"/>
      <c r="F12" s="371"/>
      <c r="G12" s="371"/>
      <c r="H12" s="371"/>
      <c r="I12" s="396"/>
      <c r="K12" s="393" t="s">
        <v>236</v>
      </c>
      <c r="L12" s="394"/>
      <c r="M12" s="395"/>
      <c r="N12" s="371"/>
      <c r="O12" s="371"/>
      <c r="P12" s="371"/>
      <c r="Q12" s="371"/>
      <c r="R12" s="371"/>
      <c r="S12" s="396"/>
    </row>
    <row r="13" spans="1:19" ht="15.75" customHeight="1" thickBot="1">
      <c r="A13" s="397">
        <v>10070</v>
      </c>
      <c r="B13" s="398"/>
      <c r="C13" s="399" t="s">
        <v>17</v>
      </c>
      <c r="D13" s="400">
        <f>IF(ISNUMBER(D8),SUM(D8:D11),"")</f>
        <v>281</v>
      </c>
      <c r="E13" s="401">
        <f>IF(ISNUMBER(E8),SUM(E8:E11),"")</f>
        <v>91</v>
      </c>
      <c r="F13" s="402">
        <f>IF(ISNUMBER(F8),SUM(F8:F11),"")</f>
        <v>15</v>
      </c>
      <c r="G13" s="403">
        <f>IF(ISNUMBER(G8),SUM(G8:G11),"")</f>
        <v>372</v>
      </c>
      <c r="H13" s="404"/>
      <c r="I13" s="405"/>
      <c r="K13" s="406">
        <v>1163</v>
      </c>
      <c r="L13" s="398"/>
      <c r="M13" s="399" t="s">
        <v>17</v>
      </c>
      <c r="N13" s="400">
        <f>IF(ISNUMBER(N8),SUM(N8:N11),"")</f>
        <v>236</v>
      </c>
      <c r="O13" s="401">
        <f>IF(ISNUMBER(O8),SUM(O8:O11),"")</f>
        <v>90</v>
      </c>
      <c r="P13" s="402">
        <f>IF(ISNUMBER(P8),SUM(P8:P11),"")</f>
        <v>11</v>
      </c>
      <c r="Q13" s="403">
        <f>IF(ISNUMBER(Q8),SUM(Q8:Q11),"")</f>
        <v>326</v>
      </c>
      <c r="R13" s="404"/>
      <c r="S13" s="405"/>
    </row>
    <row r="14" spans="1:19" ht="12.75" customHeight="1" thickTop="1">
      <c r="A14" s="407" t="str">
        <f>DGET('[2]soupisky'!$B$1:$F$484,"PRIJM",A18:A19)</f>
        <v>Jelínek</v>
      </c>
      <c r="B14" s="408"/>
      <c r="C14" s="409">
        <v>1</v>
      </c>
      <c r="D14" s="410">
        <v>119</v>
      </c>
      <c r="E14" s="411">
        <v>54</v>
      </c>
      <c r="F14" s="411">
        <v>8</v>
      </c>
      <c r="G14" s="412">
        <f>IF(ISBLANK(D14),"",D14+E14)</f>
        <v>173</v>
      </c>
      <c r="H14" s="371"/>
      <c r="I14" s="413">
        <f>IF(COUNT(Q19),SUM(I9+G19-Q19),"")</f>
        <v>16</v>
      </c>
      <c r="K14" s="407" t="str">
        <f>DGET('[2]soupisky'!$B$1:$F$484,"PRIJM",K18:K19)</f>
        <v>Podhola</v>
      </c>
      <c r="L14" s="408"/>
      <c r="M14" s="367">
        <v>1</v>
      </c>
      <c r="N14" s="410">
        <v>139</v>
      </c>
      <c r="O14" s="411">
        <v>59</v>
      </c>
      <c r="P14" s="411">
        <v>4</v>
      </c>
      <c r="Q14" s="412">
        <f>IF(ISBLANK(N14),"",N14+O14)</f>
        <v>198</v>
      </c>
      <c r="R14" s="371"/>
      <c r="S14" s="373"/>
    </row>
    <row r="15" spans="1:19" ht="12.75" customHeight="1" thickBot="1">
      <c r="A15" s="374"/>
      <c r="B15" s="414"/>
      <c r="C15" s="376">
        <v>2</v>
      </c>
      <c r="D15" s="377">
        <v>129</v>
      </c>
      <c r="E15" s="378">
        <v>45</v>
      </c>
      <c r="F15" s="378">
        <v>5</v>
      </c>
      <c r="G15" s="379">
        <f>IF(ISBLANK(D15),"",D15+E15)</f>
        <v>174</v>
      </c>
      <c r="H15" s="371"/>
      <c r="I15" s="415"/>
      <c r="K15" s="374"/>
      <c r="L15" s="414"/>
      <c r="M15" s="376">
        <v>2</v>
      </c>
      <c r="N15" s="377">
        <v>136</v>
      </c>
      <c r="O15" s="378">
        <v>43</v>
      </c>
      <c r="P15" s="378">
        <v>9</v>
      </c>
      <c r="Q15" s="379">
        <f>IF(ISBLANK(N15),"",N15+O15)</f>
        <v>179</v>
      </c>
      <c r="R15" s="371"/>
      <c r="S15" s="373"/>
    </row>
    <row r="16" spans="1:19" ht="9.75" customHeight="1" thickTop="1">
      <c r="A16" s="381" t="str">
        <f>DGET('[2]soupisky'!$B$1:$F$484,"JMENO",A18:A19)</f>
        <v>Martin</v>
      </c>
      <c r="B16" s="382"/>
      <c r="C16" s="383"/>
      <c r="D16" s="384"/>
      <c r="E16" s="384"/>
      <c r="F16" s="384"/>
      <c r="G16" s="385"/>
      <c r="H16" s="371"/>
      <c r="I16" s="386"/>
      <c r="K16" s="381" t="str">
        <f>DGET('[2]soupisky'!$B$1:$F$484,"JMENO",K18:K19)</f>
        <v>Martin</v>
      </c>
      <c r="L16" s="382"/>
      <c r="M16" s="383"/>
      <c r="N16" s="384"/>
      <c r="O16" s="384"/>
      <c r="P16" s="384"/>
      <c r="Q16" s="385"/>
      <c r="R16" s="371"/>
      <c r="S16" s="386"/>
    </row>
    <row r="17" spans="1:19" ht="9.75" customHeight="1" thickBot="1">
      <c r="A17" s="387"/>
      <c r="B17" s="388"/>
      <c r="C17" s="389"/>
      <c r="D17" s="390"/>
      <c r="E17" s="390"/>
      <c r="F17" s="390"/>
      <c r="G17" s="416"/>
      <c r="H17" s="371"/>
      <c r="I17" s="392">
        <f>IF(ISNUMBER(G19),IF(G19&gt;Q19,2,IF(G19=Q19,1,0)),"")</f>
        <v>0</v>
      </c>
      <c r="K17" s="387"/>
      <c r="L17" s="388"/>
      <c r="M17" s="389"/>
      <c r="N17" s="390"/>
      <c r="O17" s="390"/>
      <c r="P17" s="390"/>
      <c r="Q17" s="416"/>
      <c r="R17" s="371"/>
      <c r="S17" s="392">
        <f>IF(ISNUMBER(Q19),IF(G19&lt;Q19,2,IF(G19=Q19,1,0)),"")</f>
        <v>2</v>
      </c>
    </row>
    <row r="18" spans="1:19" ht="9.75" customHeight="1" hidden="1" thickBot="1">
      <c r="A18" s="393" t="s">
        <v>236</v>
      </c>
      <c r="B18" s="394"/>
      <c r="C18" s="395"/>
      <c r="D18" s="371"/>
      <c r="E18" s="371"/>
      <c r="F18" s="371"/>
      <c r="G18" s="371"/>
      <c r="H18" s="371"/>
      <c r="I18" s="396"/>
      <c r="K18" s="393" t="s">
        <v>236</v>
      </c>
      <c r="L18" s="394"/>
      <c r="M18" s="395"/>
      <c r="N18" s="371"/>
      <c r="O18" s="371"/>
      <c r="P18" s="371"/>
      <c r="Q18" s="371"/>
      <c r="R18" s="371"/>
      <c r="S18" s="396"/>
    </row>
    <row r="19" spans="1:19" ht="15.75" customHeight="1" thickBot="1">
      <c r="A19" s="406">
        <v>18159</v>
      </c>
      <c r="B19" s="398"/>
      <c r="C19" s="399" t="s">
        <v>17</v>
      </c>
      <c r="D19" s="400">
        <f>IF(ISNUMBER(D14),SUM(D14:D17),"")</f>
        <v>248</v>
      </c>
      <c r="E19" s="401">
        <f>IF(ISNUMBER(E14),SUM(E14:E17),"")</f>
        <v>99</v>
      </c>
      <c r="F19" s="402">
        <f>IF(ISNUMBER(F14),SUM(F14:F17),"")</f>
        <v>13</v>
      </c>
      <c r="G19" s="403">
        <f>IF(ISNUMBER(G14),SUM(G14:G17),"")</f>
        <v>347</v>
      </c>
      <c r="H19" s="404"/>
      <c r="I19" s="405"/>
      <c r="K19" s="406">
        <v>5163</v>
      </c>
      <c r="L19" s="398"/>
      <c r="M19" s="399" t="s">
        <v>17</v>
      </c>
      <c r="N19" s="400">
        <f>IF(ISNUMBER(N14),SUM(N14:N17),"")</f>
        <v>275</v>
      </c>
      <c r="O19" s="401">
        <f>IF(ISNUMBER(O14),SUM(O14:O17),"")</f>
        <v>102</v>
      </c>
      <c r="P19" s="402">
        <f>IF(ISNUMBER(P14),SUM(P14:P17),"")</f>
        <v>13</v>
      </c>
      <c r="Q19" s="403">
        <f>IF(ISNUMBER(Q14),SUM(Q14:Q17),"")</f>
        <v>377</v>
      </c>
      <c r="R19" s="404"/>
      <c r="S19" s="405"/>
    </row>
    <row r="20" spans="1:19" ht="12.75" customHeight="1" thickTop="1">
      <c r="A20" s="365" t="str">
        <f>DGET('[2]soupisky'!$B$1:$F$484,"PRIJM",A24:A25)</f>
        <v>Kšír</v>
      </c>
      <c r="B20" s="417"/>
      <c r="C20" s="409">
        <v>1</v>
      </c>
      <c r="D20" s="410">
        <v>126</v>
      </c>
      <c r="E20" s="411">
        <v>53</v>
      </c>
      <c r="F20" s="411">
        <v>6</v>
      </c>
      <c r="G20" s="412">
        <f>IF(ISBLANK(D20),"",D20+E20)</f>
        <v>179</v>
      </c>
      <c r="H20" s="371"/>
      <c r="I20" s="413">
        <f>IF(COUNT(Q25),SUM(I14+G25-Q25),"")</f>
        <v>33</v>
      </c>
      <c r="K20" s="365" t="str">
        <f>DGET('[2]soupisky'!$B$1:$F$484,"PRIJM",K24:K25)</f>
        <v>Pokorný</v>
      </c>
      <c r="L20" s="417"/>
      <c r="M20" s="367">
        <v>1</v>
      </c>
      <c r="N20" s="410">
        <v>135</v>
      </c>
      <c r="O20" s="411">
        <v>52</v>
      </c>
      <c r="P20" s="411">
        <v>3</v>
      </c>
      <c r="Q20" s="412">
        <f>IF(ISBLANK(N20),"",N20+O20)</f>
        <v>187</v>
      </c>
      <c r="R20" s="371"/>
      <c r="S20" s="373"/>
    </row>
    <row r="21" spans="1:19" ht="12.75" customHeight="1" thickBot="1">
      <c r="A21" s="374"/>
      <c r="B21" s="414"/>
      <c r="C21" s="376">
        <v>2</v>
      </c>
      <c r="D21" s="377">
        <v>150</v>
      </c>
      <c r="E21" s="378">
        <v>46</v>
      </c>
      <c r="F21" s="378">
        <v>5</v>
      </c>
      <c r="G21" s="379">
        <f>IF(ISBLANK(D21),"",D21+E21)</f>
        <v>196</v>
      </c>
      <c r="H21" s="371"/>
      <c r="I21" s="415"/>
      <c r="K21" s="374"/>
      <c r="L21" s="414"/>
      <c r="M21" s="376">
        <v>2</v>
      </c>
      <c r="N21" s="377">
        <v>114</v>
      </c>
      <c r="O21" s="378">
        <v>57</v>
      </c>
      <c r="P21" s="378">
        <v>8</v>
      </c>
      <c r="Q21" s="379">
        <f>IF(ISBLANK(N21),"",N21+O21)</f>
        <v>171</v>
      </c>
      <c r="R21" s="371"/>
      <c r="S21" s="373"/>
    </row>
    <row r="22" spans="1:19" ht="9.75" customHeight="1" thickTop="1">
      <c r="A22" s="381" t="str">
        <f>DGET('[2]soupisky'!$B$1:$F$484,"JMENO",A24:A25)</f>
        <v>Petr</v>
      </c>
      <c r="B22" s="382"/>
      <c r="C22" s="383"/>
      <c r="D22" s="384"/>
      <c r="E22" s="384"/>
      <c r="F22" s="384"/>
      <c r="G22" s="385"/>
      <c r="H22" s="371"/>
      <c r="I22" s="386"/>
      <c r="K22" s="381" t="str">
        <f>DGET('[2]soupisky'!$B$1:$F$484,"JMENO",K24:K25)</f>
        <v>Josef</v>
      </c>
      <c r="L22" s="382"/>
      <c r="M22" s="383"/>
      <c r="N22" s="384"/>
      <c r="O22" s="384"/>
      <c r="P22" s="384"/>
      <c r="Q22" s="385"/>
      <c r="R22" s="371"/>
      <c r="S22" s="386"/>
    </row>
    <row r="23" spans="1:19" ht="9.75" customHeight="1" thickBot="1">
      <c r="A23" s="387"/>
      <c r="B23" s="388"/>
      <c r="C23" s="389"/>
      <c r="D23" s="390"/>
      <c r="E23" s="390"/>
      <c r="F23" s="390"/>
      <c r="G23" s="416"/>
      <c r="H23" s="371"/>
      <c r="I23" s="392">
        <f>IF(ISNUMBER(G25),IF(G25&gt;Q25,2,IF(G25=Q25,1,0)),"")</f>
        <v>2</v>
      </c>
      <c r="K23" s="387"/>
      <c r="L23" s="388"/>
      <c r="M23" s="389"/>
      <c r="N23" s="390"/>
      <c r="O23" s="390"/>
      <c r="P23" s="390"/>
      <c r="Q23" s="416"/>
      <c r="R23" s="371"/>
      <c r="S23" s="392">
        <f>IF(ISNUMBER(Q25),IF(G25&lt;Q25,2,IF(G25=Q25,1,0)),"")</f>
        <v>0</v>
      </c>
    </row>
    <row r="24" spans="1:19" ht="9.75" customHeight="1" hidden="1" thickBot="1">
      <c r="A24" s="393" t="s">
        <v>236</v>
      </c>
      <c r="B24" s="394"/>
      <c r="C24" s="395"/>
      <c r="D24" s="371"/>
      <c r="E24" s="371"/>
      <c r="F24" s="371"/>
      <c r="G24" s="371"/>
      <c r="H24" s="371"/>
      <c r="I24" s="396"/>
      <c r="K24" s="393" t="s">
        <v>236</v>
      </c>
      <c r="L24" s="394"/>
      <c r="M24" s="395"/>
      <c r="N24" s="371"/>
      <c r="O24" s="371"/>
      <c r="P24" s="371"/>
      <c r="Q24" s="371"/>
      <c r="R24" s="371"/>
      <c r="S24" s="396"/>
    </row>
    <row r="25" spans="1:19" ht="15.75" customHeight="1" thickBot="1">
      <c r="A25" s="406">
        <v>20783</v>
      </c>
      <c r="B25" s="398"/>
      <c r="C25" s="399" t="s">
        <v>17</v>
      </c>
      <c r="D25" s="400">
        <f>IF(ISNUMBER(D20),SUM(D20:D23),"")</f>
        <v>276</v>
      </c>
      <c r="E25" s="401">
        <f>IF(ISNUMBER(E20),SUM(E20:E23),"")</f>
        <v>99</v>
      </c>
      <c r="F25" s="402">
        <f>IF(ISNUMBER(F20),SUM(F20:F23),"")</f>
        <v>11</v>
      </c>
      <c r="G25" s="403">
        <f>IF(ISNUMBER(G20),SUM(G20:G23),"")</f>
        <v>375</v>
      </c>
      <c r="H25" s="404"/>
      <c r="I25" s="405"/>
      <c r="K25" s="406">
        <v>1404</v>
      </c>
      <c r="L25" s="398"/>
      <c r="M25" s="399" t="s">
        <v>17</v>
      </c>
      <c r="N25" s="400">
        <f>IF(ISNUMBER(N20),SUM(N20:N23),"")</f>
        <v>249</v>
      </c>
      <c r="O25" s="401">
        <f>IF(ISNUMBER(O20),SUM(O20:O23),"")</f>
        <v>109</v>
      </c>
      <c r="P25" s="402">
        <f>IF(ISNUMBER(P20),SUM(P20:P23),"")</f>
        <v>11</v>
      </c>
      <c r="Q25" s="403">
        <f>IF(ISNUMBER(Q20),SUM(Q20:Q23),"")</f>
        <v>358</v>
      </c>
      <c r="R25" s="404"/>
      <c r="S25" s="405"/>
    </row>
    <row r="26" spans="1:19" ht="12.75" customHeight="1" thickTop="1">
      <c r="A26" s="365" t="str">
        <f>DGET('[2]soupisky'!$B$1:$F$484,"PRIJM",A30:A31)</f>
        <v>Kovář</v>
      </c>
      <c r="B26" s="417"/>
      <c r="C26" s="409">
        <v>1</v>
      </c>
      <c r="D26" s="410">
        <v>122</v>
      </c>
      <c r="E26" s="411">
        <v>33</v>
      </c>
      <c r="F26" s="411">
        <v>9</v>
      </c>
      <c r="G26" s="412">
        <f>IF(ISBLANK(D26),"",D26+E26)</f>
        <v>155</v>
      </c>
      <c r="H26" s="371"/>
      <c r="I26" s="413">
        <f>IF(COUNT(Q31),SUM(I20+G31-Q31),"")</f>
        <v>32</v>
      </c>
      <c r="K26" s="365" t="str">
        <f>DGET('[2]soupisky'!$B$1:$F$484,"PRIJM",K30:K31)</f>
        <v>Hampl</v>
      </c>
      <c r="L26" s="417"/>
      <c r="M26" s="367">
        <v>1</v>
      </c>
      <c r="N26" s="410">
        <v>127</v>
      </c>
      <c r="O26" s="411">
        <v>61</v>
      </c>
      <c r="P26" s="411">
        <v>7</v>
      </c>
      <c r="Q26" s="412">
        <f>IF(ISBLANK(N26),"",N26+O26)</f>
        <v>188</v>
      </c>
      <c r="R26" s="371"/>
      <c r="S26" s="373"/>
    </row>
    <row r="27" spans="1:19" ht="12.75" customHeight="1" thickBot="1">
      <c r="A27" s="374"/>
      <c r="B27" s="414"/>
      <c r="C27" s="376">
        <v>2</v>
      </c>
      <c r="D27" s="377">
        <v>135</v>
      </c>
      <c r="E27" s="378">
        <v>54</v>
      </c>
      <c r="F27" s="378">
        <v>3</v>
      </c>
      <c r="G27" s="379">
        <f>IF(ISBLANK(D27),"",D27+E27)</f>
        <v>189</v>
      </c>
      <c r="H27" s="371"/>
      <c r="I27" s="415"/>
      <c r="K27" s="374"/>
      <c r="L27" s="414"/>
      <c r="M27" s="376">
        <v>2</v>
      </c>
      <c r="N27" s="377">
        <v>122</v>
      </c>
      <c r="O27" s="378">
        <v>35</v>
      </c>
      <c r="P27" s="378">
        <v>6</v>
      </c>
      <c r="Q27" s="379">
        <f>IF(ISBLANK(N27),"",N27+O27)</f>
        <v>157</v>
      </c>
      <c r="R27" s="371"/>
      <c r="S27" s="373"/>
    </row>
    <row r="28" spans="1:19" ht="9.75" customHeight="1" thickTop="1">
      <c r="A28" s="381" t="str">
        <f>DGET('[2]soupisky'!$B$1:$F$484,"JMENO",A30:A31)</f>
        <v>Martin</v>
      </c>
      <c r="B28" s="382"/>
      <c r="C28" s="383"/>
      <c r="D28" s="384"/>
      <c r="E28" s="384"/>
      <c r="F28" s="384"/>
      <c r="G28" s="385"/>
      <c r="H28" s="371"/>
      <c r="I28" s="386"/>
      <c r="K28" s="381" t="str">
        <f>DGET('[2]soupisky'!$B$1:$F$484,"JMENO",K30:K31)</f>
        <v>Vítěslav</v>
      </c>
      <c r="L28" s="382"/>
      <c r="M28" s="383"/>
      <c r="N28" s="384"/>
      <c r="O28" s="384"/>
      <c r="P28" s="384"/>
      <c r="Q28" s="385"/>
      <c r="R28" s="371"/>
      <c r="S28" s="386"/>
    </row>
    <row r="29" spans="1:19" ht="9.75" customHeight="1" thickBot="1">
      <c r="A29" s="387"/>
      <c r="B29" s="388"/>
      <c r="C29" s="389"/>
      <c r="D29" s="390"/>
      <c r="E29" s="390"/>
      <c r="F29" s="390"/>
      <c r="G29" s="416"/>
      <c r="H29" s="371"/>
      <c r="I29" s="392">
        <f>IF(ISNUMBER(G31),IF(G31&gt;Q31,2,IF(G31=Q31,1,0)),"")</f>
        <v>0</v>
      </c>
      <c r="K29" s="387"/>
      <c r="L29" s="388"/>
      <c r="M29" s="389"/>
      <c r="N29" s="390"/>
      <c r="O29" s="390"/>
      <c r="P29" s="390"/>
      <c r="Q29" s="416"/>
      <c r="R29" s="371"/>
      <c r="S29" s="392">
        <f>IF(ISNUMBER(Q31),IF(G31&lt;Q31,2,IF(G31=Q31,1,0)),"")</f>
        <v>2</v>
      </c>
    </row>
    <row r="30" spans="1:19" ht="9.75" customHeight="1" hidden="1" thickBot="1">
      <c r="A30" s="393" t="s">
        <v>236</v>
      </c>
      <c r="B30" s="394"/>
      <c r="C30" s="395"/>
      <c r="D30" s="371"/>
      <c r="E30" s="371"/>
      <c r="F30" s="371"/>
      <c r="G30" s="371"/>
      <c r="H30" s="371"/>
      <c r="I30" s="396"/>
      <c r="K30" s="393" t="s">
        <v>236</v>
      </c>
      <c r="L30" s="394"/>
      <c r="M30" s="395"/>
      <c r="N30" s="371"/>
      <c r="O30" s="371"/>
      <c r="P30" s="371"/>
      <c r="Q30" s="371"/>
      <c r="R30" s="371"/>
      <c r="S30" s="396"/>
    </row>
    <row r="31" spans="1:19" ht="15.75" customHeight="1" thickBot="1">
      <c r="A31" s="406">
        <v>20740</v>
      </c>
      <c r="B31" s="398"/>
      <c r="C31" s="399" t="s">
        <v>17</v>
      </c>
      <c r="D31" s="400">
        <f>IF(ISNUMBER(D26),SUM(D26:D29),"")</f>
        <v>257</v>
      </c>
      <c r="E31" s="401">
        <f>IF(ISNUMBER(E26),SUM(E26:E29),"")</f>
        <v>87</v>
      </c>
      <c r="F31" s="402">
        <f>IF(ISNUMBER(F26),SUM(F26:F29),"")</f>
        <v>12</v>
      </c>
      <c r="G31" s="403">
        <f>IF(ISNUMBER(G26),SUM(G26:G29),"")</f>
        <v>344</v>
      </c>
      <c r="H31" s="404"/>
      <c r="I31" s="405"/>
      <c r="K31" s="406">
        <v>5052</v>
      </c>
      <c r="L31" s="398"/>
      <c r="M31" s="399" t="s">
        <v>17</v>
      </c>
      <c r="N31" s="400">
        <f>IF(ISNUMBER(N26),SUM(N26:N29),"")</f>
        <v>249</v>
      </c>
      <c r="O31" s="401">
        <f>IF(ISNUMBER(O26),SUM(O26:O29),"")</f>
        <v>96</v>
      </c>
      <c r="P31" s="402">
        <f>IF(ISNUMBER(P26),SUM(P26:P29),"")</f>
        <v>13</v>
      </c>
      <c r="Q31" s="403">
        <f>IF(ISNUMBER(Q26),SUM(Q26:Q29),"")</f>
        <v>345</v>
      </c>
      <c r="R31" s="404"/>
      <c r="S31" s="405"/>
    </row>
    <row r="32" spans="1:19" ht="12.75" customHeight="1" thickTop="1">
      <c r="A32" s="365" t="str">
        <f>DGET('[2]soupisky'!$B$1:$F$484,"PRIJM",A36:A37)</f>
        <v>Šámal</v>
      </c>
      <c r="B32" s="417"/>
      <c r="C32" s="409">
        <v>1</v>
      </c>
      <c r="D32" s="410">
        <v>107</v>
      </c>
      <c r="E32" s="411">
        <v>53</v>
      </c>
      <c r="F32" s="411">
        <v>7</v>
      </c>
      <c r="G32" s="412">
        <f>IF(ISBLANK(D32),"",D32+E32)</f>
        <v>160</v>
      </c>
      <c r="H32" s="371"/>
      <c r="I32" s="413">
        <f>IF(COUNT(Q37),SUM(I26+G37-Q37),"")</f>
        <v>-13</v>
      </c>
      <c r="K32" s="365" t="str">
        <f>DGET('[2]soupisky'!$B$1:$F$484,"PRIJM",K36:K37)</f>
        <v>Hofman</v>
      </c>
      <c r="L32" s="417"/>
      <c r="M32" s="367">
        <v>1</v>
      </c>
      <c r="N32" s="410">
        <v>127</v>
      </c>
      <c r="O32" s="411">
        <v>69</v>
      </c>
      <c r="P32" s="411">
        <v>5</v>
      </c>
      <c r="Q32" s="412">
        <f>IF(ISBLANK(N32),"",N32+O32)</f>
        <v>196</v>
      </c>
      <c r="R32" s="371"/>
      <c r="S32" s="373"/>
    </row>
    <row r="33" spans="1:19" ht="12.75" customHeight="1" thickBot="1">
      <c r="A33" s="374"/>
      <c r="B33" s="414"/>
      <c r="C33" s="376">
        <v>2</v>
      </c>
      <c r="D33" s="377">
        <v>114</v>
      </c>
      <c r="E33" s="378">
        <v>61</v>
      </c>
      <c r="F33" s="378">
        <v>1</v>
      </c>
      <c r="G33" s="379">
        <f>IF(ISBLANK(D33),"",D33+E33)</f>
        <v>175</v>
      </c>
      <c r="H33" s="371"/>
      <c r="I33" s="415"/>
      <c r="K33" s="374"/>
      <c r="L33" s="414"/>
      <c r="M33" s="376">
        <v>2</v>
      </c>
      <c r="N33" s="377">
        <v>139</v>
      </c>
      <c r="O33" s="378">
        <v>45</v>
      </c>
      <c r="P33" s="378">
        <v>4</v>
      </c>
      <c r="Q33" s="379">
        <f>IF(ISBLANK(N33),"",N33+O33)</f>
        <v>184</v>
      </c>
      <c r="R33" s="371"/>
      <c r="S33" s="373"/>
    </row>
    <row r="34" spans="1:19" ht="9.75" customHeight="1" thickTop="1">
      <c r="A34" s="381" t="str">
        <f>DGET('[2]soupisky'!$B$1:$F$484,"JMENO",A36:A37)</f>
        <v>Přemysl</v>
      </c>
      <c r="B34" s="382"/>
      <c r="C34" s="383"/>
      <c r="D34" s="384"/>
      <c r="E34" s="384"/>
      <c r="F34" s="384"/>
      <c r="G34" s="385"/>
      <c r="H34" s="371"/>
      <c r="I34" s="386"/>
      <c r="K34" s="381" t="str">
        <f>DGET('[2]soupisky'!$B$1:$F$484,"JMENO",K36:K37)</f>
        <v>Jiří</v>
      </c>
      <c r="L34" s="382"/>
      <c r="M34" s="383"/>
      <c r="N34" s="384"/>
      <c r="O34" s="384"/>
      <c r="P34" s="384"/>
      <c r="Q34" s="385"/>
      <c r="R34" s="371"/>
      <c r="S34" s="386"/>
    </row>
    <row r="35" spans="1:19" ht="9.75" customHeight="1" thickBot="1">
      <c r="A35" s="387"/>
      <c r="B35" s="388"/>
      <c r="C35" s="389"/>
      <c r="D35" s="390"/>
      <c r="E35" s="390"/>
      <c r="F35" s="390"/>
      <c r="G35" s="416"/>
      <c r="H35" s="371"/>
      <c r="I35" s="392">
        <f>IF(ISNUMBER(G37),IF(G37&gt;Q37,2,IF(G37=Q37,1,0)),"")</f>
        <v>0</v>
      </c>
      <c r="K35" s="387"/>
      <c r="L35" s="388"/>
      <c r="M35" s="389"/>
      <c r="N35" s="390"/>
      <c r="O35" s="390"/>
      <c r="P35" s="390"/>
      <c r="Q35" s="416"/>
      <c r="R35" s="371"/>
      <c r="S35" s="392">
        <f>IF(ISNUMBER(Q37),IF(G37&lt;Q37,2,IF(G37=Q37,1,0)),"")</f>
        <v>2</v>
      </c>
    </row>
    <row r="36" spans="1:19" ht="9.75" customHeight="1" hidden="1" thickBot="1">
      <c r="A36" s="393" t="s">
        <v>236</v>
      </c>
      <c r="B36" s="394"/>
      <c r="C36" s="395"/>
      <c r="D36" s="371"/>
      <c r="E36" s="371"/>
      <c r="F36" s="371"/>
      <c r="G36" s="371"/>
      <c r="H36" s="371"/>
      <c r="I36" s="396"/>
      <c r="K36" s="393" t="s">
        <v>236</v>
      </c>
      <c r="L36" s="394"/>
      <c r="M36" s="395"/>
      <c r="N36" s="371"/>
      <c r="O36" s="371"/>
      <c r="P36" s="371"/>
      <c r="Q36" s="371"/>
      <c r="R36" s="371"/>
      <c r="S36" s="396"/>
    </row>
    <row r="37" spans="1:19" ht="15.75" customHeight="1" thickBot="1">
      <c r="A37" s="406">
        <v>24837</v>
      </c>
      <c r="B37" s="398"/>
      <c r="C37" s="399" t="s">
        <v>17</v>
      </c>
      <c r="D37" s="400">
        <f>IF(ISNUMBER(D32),SUM(D32:D35),"")</f>
        <v>221</v>
      </c>
      <c r="E37" s="401">
        <f>IF(ISNUMBER(E32),SUM(E32:E35),"")</f>
        <v>114</v>
      </c>
      <c r="F37" s="402">
        <f>IF(ISNUMBER(F32),SUM(F32:F35),"")</f>
        <v>8</v>
      </c>
      <c r="G37" s="403">
        <f>IF(ISNUMBER(G32),SUM(G32:G35),"")</f>
        <v>335</v>
      </c>
      <c r="H37" s="404"/>
      <c r="I37" s="405"/>
      <c r="K37" s="406">
        <v>1152</v>
      </c>
      <c r="L37" s="398"/>
      <c r="M37" s="399" t="s">
        <v>17</v>
      </c>
      <c r="N37" s="400">
        <f>IF(ISNUMBER(N32),SUM(N32:N35),"")</f>
        <v>266</v>
      </c>
      <c r="O37" s="401">
        <f>IF(ISNUMBER(O32),SUM(O32:O35),"")</f>
        <v>114</v>
      </c>
      <c r="P37" s="402">
        <f>IF(ISNUMBER(P32),SUM(P32:P35),"")</f>
        <v>9</v>
      </c>
      <c r="Q37" s="403">
        <f>IF(ISNUMBER(Q32),SUM(Q32:Q35),"")</f>
        <v>380</v>
      </c>
      <c r="R37" s="404"/>
      <c r="S37" s="405"/>
    </row>
    <row r="38" spans="1:19" ht="12.75" customHeight="1" thickTop="1">
      <c r="A38" s="365" t="str">
        <f>DGET('[2]soupisky'!$B$1:$F$484,"PRIJM",A42:A43)</f>
        <v>Maňour</v>
      </c>
      <c r="B38" s="417"/>
      <c r="C38" s="409">
        <v>1</v>
      </c>
      <c r="D38" s="410">
        <v>135</v>
      </c>
      <c r="E38" s="411">
        <v>54</v>
      </c>
      <c r="F38" s="411">
        <v>2</v>
      </c>
      <c r="G38" s="412">
        <f>IF(ISBLANK(D38),"",D38+E38)</f>
        <v>189</v>
      </c>
      <c r="H38" s="371"/>
      <c r="I38" s="413">
        <f>IF(COUNT(Q43),SUM(I32+G43-Q43),"")</f>
        <v>6</v>
      </c>
      <c r="K38" s="365" t="str">
        <f>DGET('[2]soupisky'!$B$1:$F$484,"PRIJM",K42:K43)</f>
        <v>Valta</v>
      </c>
      <c r="L38" s="417"/>
      <c r="M38" s="367">
        <v>1</v>
      </c>
      <c r="N38" s="410">
        <v>140</v>
      </c>
      <c r="O38" s="411">
        <v>54</v>
      </c>
      <c r="P38" s="411">
        <v>2</v>
      </c>
      <c r="Q38" s="412">
        <f>IF(ISBLANK(N38),"",N38+O38)</f>
        <v>194</v>
      </c>
      <c r="R38" s="371"/>
      <c r="S38" s="373"/>
    </row>
    <row r="39" spans="1:19" ht="12.75" customHeight="1" thickBot="1">
      <c r="A39" s="374"/>
      <c r="B39" s="414"/>
      <c r="C39" s="376">
        <v>2</v>
      </c>
      <c r="D39" s="377">
        <v>151</v>
      </c>
      <c r="E39" s="378">
        <v>54</v>
      </c>
      <c r="F39" s="378">
        <v>3</v>
      </c>
      <c r="G39" s="379">
        <f>IF(ISBLANK(D39),"",D39+E39)</f>
        <v>205</v>
      </c>
      <c r="H39" s="371"/>
      <c r="I39" s="415"/>
      <c r="K39" s="374"/>
      <c r="L39" s="414"/>
      <c r="M39" s="376">
        <v>2</v>
      </c>
      <c r="N39" s="377">
        <v>128</v>
      </c>
      <c r="O39" s="378">
        <v>53</v>
      </c>
      <c r="P39" s="378">
        <v>5</v>
      </c>
      <c r="Q39" s="379">
        <f>IF(ISBLANK(N39),"",N39+O39)</f>
        <v>181</v>
      </c>
      <c r="R39" s="371"/>
      <c r="S39" s="373"/>
    </row>
    <row r="40" spans="1:19" ht="9.75" customHeight="1" thickTop="1">
      <c r="A40" s="381" t="str">
        <f>DGET('[2]soupisky'!$B$1:$F$484,"JMENO",A42:A43)</f>
        <v>Ondřej</v>
      </c>
      <c r="B40" s="382"/>
      <c r="C40" s="383"/>
      <c r="D40" s="384"/>
      <c r="E40" s="384"/>
      <c r="F40" s="384"/>
      <c r="G40" s="385"/>
      <c r="H40" s="371"/>
      <c r="I40" s="386"/>
      <c r="K40" s="381" t="str">
        <f>DGET('[2]soupisky'!$B$1:$F$484,"JMENO",K42:K43)</f>
        <v>Petr</v>
      </c>
      <c r="L40" s="382"/>
      <c r="M40" s="383"/>
      <c r="N40" s="384"/>
      <c r="O40" s="384"/>
      <c r="P40" s="384"/>
      <c r="Q40" s="385"/>
      <c r="R40" s="371"/>
      <c r="S40" s="386"/>
    </row>
    <row r="41" spans="1:19" ht="9.75" customHeight="1" thickBot="1">
      <c r="A41" s="387"/>
      <c r="B41" s="388"/>
      <c r="C41" s="389"/>
      <c r="D41" s="390"/>
      <c r="E41" s="390"/>
      <c r="F41" s="390"/>
      <c r="G41" s="416"/>
      <c r="H41" s="371"/>
      <c r="I41" s="392">
        <f>IF(ISNUMBER(G43),IF(G43&gt;Q43,2,IF(G43=Q43,1,0)),"")</f>
        <v>2</v>
      </c>
      <c r="K41" s="387"/>
      <c r="L41" s="388"/>
      <c r="M41" s="389"/>
      <c r="N41" s="390"/>
      <c r="O41" s="390"/>
      <c r="P41" s="390"/>
      <c r="Q41" s="416"/>
      <c r="R41" s="371"/>
      <c r="S41" s="392">
        <f>IF(ISNUMBER(Q43),IF(G43&lt;Q43,2,IF(G43=Q43,1,0)),"")</f>
        <v>0</v>
      </c>
    </row>
    <row r="42" spans="1:19" ht="9.75" customHeight="1" hidden="1" thickBot="1">
      <c r="A42" s="393" t="s">
        <v>236</v>
      </c>
      <c r="B42" s="394"/>
      <c r="C42" s="395"/>
      <c r="D42" s="371"/>
      <c r="E42" s="371"/>
      <c r="F42" s="371"/>
      <c r="G42" s="371"/>
      <c r="H42" s="371"/>
      <c r="I42" s="396"/>
      <c r="K42" s="393" t="s">
        <v>236</v>
      </c>
      <c r="L42" s="394"/>
      <c r="M42" s="395"/>
      <c r="N42" s="371"/>
      <c r="O42" s="371"/>
      <c r="P42" s="371"/>
      <c r="Q42" s="371"/>
      <c r="R42" s="371"/>
      <c r="S42" s="396"/>
    </row>
    <row r="43" spans="1:19" ht="15.75" customHeight="1" thickBot="1">
      <c r="A43" s="406">
        <v>20739</v>
      </c>
      <c r="B43" s="398"/>
      <c r="C43" s="399" t="s">
        <v>17</v>
      </c>
      <c r="D43" s="400">
        <f>IF(ISNUMBER(D38),SUM(D38:D41),"")</f>
        <v>286</v>
      </c>
      <c r="E43" s="401">
        <f>IF(ISNUMBER(E38),SUM(E38:E41),"")</f>
        <v>108</v>
      </c>
      <c r="F43" s="402">
        <f>IF(ISNUMBER(F38),SUM(F38:F41),"")</f>
        <v>5</v>
      </c>
      <c r="G43" s="403">
        <f>IF(ISNUMBER(G38),SUM(G38:G41),"")</f>
        <v>394</v>
      </c>
      <c r="H43" s="404"/>
      <c r="I43" s="405"/>
      <c r="K43" s="406">
        <v>1172</v>
      </c>
      <c r="L43" s="398"/>
      <c r="M43" s="399" t="s">
        <v>17</v>
      </c>
      <c r="N43" s="400">
        <f>IF(ISNUMBER(N38),SUM(N38:N41),"")</f>
        <v>268</v>
      </c>
      <c r="O43" s="401">
        <f>IF(ISNUMBER(O38),SUM(O38:O41),"")</f>
        <v>107</v>
      </c>
      <c r="P43" s="402">
        <f>IF(ISNUMBER(P38),SUM(P38:P41),"")</f>
        <v>7</v>
      </c>
      <c r="Q43" s="403">
        <f>IF(ISNUMBER(Q38),SUM(Q38:Q41),"")</f>
        <v>375</v>
      </c>
      <c r="R43" s="404"/>
      <c r="S43" s="405"/>
    </row>
    <row r="44" ht="4.5" customHeight="1" thickBot="1" thickTop="1"/>
    <row r="45" spans="1:19" ht="19.5" customHeight="1" thickBot="1">
      <c r="A45" s="418"/>
      <c r="B45" s="419"/>
      <c r="C45" s="420" t="s">
        <v>42</v>
      </c>
      <c r="D45" s="421">
        <f>IF(ISNUMBER(D13),SUM(D13,D19,D25,D31,D37,D43),"")</f>
        <v>1569</v>
      </c>
      <c r="E45" s="422">
        <f>IF(ISNUMBER(E13),SUM(E13,E19,E25,E31,E37,E43),"")</f>
        <v>598</v>
      </c>
      <c r="F45" s="423">
        <f>IF(ISNUMBER(F13),SUM(F13,F19,F25,F31,F37,F43),"")</f>
        <v>64</v>
      </c>
      <c r="G45" s="424">
        <f>IF(ISNUMBER(G13),SUM(G13,G19,G25,G31,G37,G43),"")</f>
        <v>2167</v>
      </c>
      <c r="H45" s="425"/>
      <c r="I45" s="426">
        <f>IF(ISNUMBER(G45),IF(G45&gt;Q45,4,IF(G45=Q45,2,0)),"")</f>
        <v>4</v>
      </c>
      <c r="K45" s="418"/>
      <c r="L45" s="419"/>
      <c r="M45" s="420" t="s">
        <v>42</v>
      </c>
      <c r="N45" s="421">
        <f>IF(ISNUMBER(N13),SUM(N13,N19,N25,N31,N37,N43),"")</f>
        <v>1543</v>
      </c>
      <c r="O45" s="422">
        <f>IF(ISNUMBER(O13),SUM(O13,O19,O25,O31,O37,O43),"")</f>
        <v>618</v>
      </c>
      <c r="P45" s="423">
        <f>IF(ISNUMBER(P13),SUM(P13,P19,P25,P31,P37,P43),"")</f>
        <v>64</v>
      </c>
      <c r="Q45" s="424">
        <f>IF(ISNUMBER(Q13),SUM(Q13,Q19,Q25,Q31,Q37,Q43),"")</f>
        <v>2161</v>
      </c>
      <c r="R45" s="425"/>
      <c r="S45" s="426">
        <f>IF(ISNUMBER(Q45),IF(G45&lt;Q45,4,IF(G45=Q45,2,0)),"")</f>
        <v>0</v>
      </c>
    </row>
    <row r="46" ht="4.5" customHeight="1" thickBot="1"/>
    <row r="47" spans="1:19" ht="21.75" customHeight="1" thickBot="1">
      <c r="A47" s="128"/>
      <c r="B47" s="123" t="s">
        <v>43</v>
      </c>
      <c r="C47" s="256"/>
      <c r="D47" s="256"/>
      <c r="E47" s="256"/>
      <c r="G47" s="427" t="s">
        <v>44</v>
      </c>
      <c r="H47" s="428"/>
      <c r="I47" s="429">
        <f>IF(ISNUMBER(I11),SUM(I11,I17,I23,I29,I35,I41,I45),"")</f>
        <v>10</v>
      </c>
      <c r="K47" s="128"/>
      <c r="L47" s="123" t="s">
        <v>43</v>
      </c>
      <c r="M47" s="256"/>
      <c r="N47" s="256"/>
      <c r="O47" s="256"/>
      <c r="Q47" s="427" t="s">
        <v>44</v>
      </c>
      <c r="R47" s="428"/>
      <c r="S47" s="429">
        <f>IF(ISNUMBER(S11),SUM(S11,S17,S23,S29,S35,S41,S45),"")</f>
        <v>6</v>
      </c>
    </row>
    <row r="48" spans="1:19" ht="19.5" customHeight="1">
      <c r="A48" s="128"/>
      <c r="B48" s="123" t="s">
        <v>45</v>
      </c>
      <c r="C48" s="274"/>
      <c r="D48" s="274"/>
      <c r="E48" s="274"/>
      <c r="F48" s="430"/>
      <c r="G48" s="430"/>
      <c r="H48" s="430"/>
      <c r="I48" s="430"/>
      <c r="J48" s="430"/>
      <c r="K48" s="128"/>
      <c r="L48" s="123" t="s">
        <v>45</v>
      </c>
      <c r="M48" s="274"/>
      <c r="N48" s="274"/>
      <c r="O48" s="274"/>
      <c r="P48" s="431"/>
      <c r="Q48" s="364"/>
      <c r="R48" s="364"/>
      <c r="S48" s="364"/>
    </row>
    <row r="49" spans="1:19" ht="20.25" customHeight="1">
      <c r="A49" s="123" t="s">
        <v>46</v>
      </c>
      <c r="B49" s="123" t="s">
        <v>47</v>
      </c>
      <c r="C49" s="312"/>
      <c r="D49" s="312"/>
      <c r="E49" s="312"/>
      <c r="F49" s="312"/>
      <c r="G49" s="312"/>
      <c r="H49" s="312"/>
      <c r="I49" s="123"/>
      <c r="J49" s="123"/>
      <c r="K49" s="123" t="s">
        <v>48</v>
      </c>
      <c r="L49" s="271"/>
      <c r="M49" s="271"/>
      <c r="O49" s="123" t="s">
        <v>45</v>
      </c>
      <c r="P49" s="432"/>
      <c r="Q49" s="432"/>
      <c r="R49" s="432"/>
      <c r="S49" s="432"/>
    </row>
    <row r="50" spans="1:19" ht="9.75" customHeight="1">
      <c r="A50" s="123"/>
      <c r="B50" s="123"/>
      <c r="C50" s="433"/>
      <c r="D50" s="433"/>
      <c r="E50" s="433"/>
      <c r="F50" s="433"/>
      <c r="G50" s="433"/>
      <c r="H50" s="433"/>
      <c r="I50" s="123"/>
      <c r="J50" s="123"/>
      <c r="K50" s="123"/>
      <c r="L50" s="430"/>
      <c r="M50" s="430"/>
      <c r="O50" s="123"/>
      <c r="P50" s="433"/>
      <c r="Q50" s="433"/>
      <c r="R50" s="433"/>
      <c r="S50" s="433"/>
    </row>
    <row r="51" ht="30" customHeight="1">
      <c r="A51" s="434" t="s">
        <v>49</v>
      </c>
    </row>
    <row r="52" spans="2:11" ht="19.5" customHeight="1">
      <c r="B52" s="435" t="s">
        <v>50</v>
      </c>
      <c r="C52" s="436" t="s">
        <v>76</v>
      </c>
      <c r="D52" s="436"/>
      <c r="I52" s="435" t="s">
        <v>52</v>
      </c>
      <c r="J52" s="437">
        <v>20</v>
      </c>
      <c r="K52" s="437"/>
    </row>
    <row r="53" spans="2:19" ht="19.5" customHeight="1">
      <c r="B53" s="435" t="s">
        <v>53</v>
      </c>
      <c r="C53" s="438" t="s">
        <v>113</v>
      </c>
      <c r="D53" s="438"/>
      <c r="I53" s="435" t="s">
        <v>55</v>
      </c>
      <c r="J53" s="439">
        <v>2</v>
      </c>
      <c r="K53" s="439"/>
      <c r="P53" s="435" t="s">
        <v>56</v>
      </c>
      <c r="Q53" s="440">
        <v>43334</v>
      </c>
      <c r="R53" s="441"/>
      <c r="S53" s="441"/>
    </row>
    <row r="54" ht="9.75" customHeight="1"/>
    <row r="55" spans="1:19" ht="15" customHeight="1">
      <c r="A55" s="348" t="s">
        <v>57</v>
      </c>
      <c r="B55" s="442"/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2"/>
      <c r="P55" s="442"/>
      <c r="Q55" s="442"/>
      <c r="R55" s="442"/>
      <c r="S55" s="443"/>
    </row>
    <row r="56" spans="1:19" ht="90" customHeight="1">
      <c r="A56" s="444"/>
      <c r="B56" s="445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6"/>
    </row>
    <row r="57" ht="4.5" customHeight="1"/>
    <row r="58" spans="1:19" ht="15" customHeight="1">
      <c r="A58" s="275" t="s">
        <v>58</v>
      </c>
      <c r="B58" s="276"/>
      <c r="C58" s="276"/>
      <c r="D58" s="276"/>
      <c r="E58" s="276"/>
      <c r="F58" s="276"/>
      <c r="G58" s="276"/>
      <c r="H58" s="276"/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7"/>
    </row>
    <row r="59" spans="1:19" ht="6.75" customHeight="1">
      <c r="A59" s="119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117"/>
    </row>
    <row r="60" spans="1:19" ht="18" customHeight="1">
      <c r="A60" s="118" t="s">
        <v>5</v>
      </c>
      <c r="B60" s="94"/>
      <c r="C60" s="94"/>
      <c r="D60" s="94"/>
      <c r="E60" s="94"/>
      <c r="F60" s="94"/>
      <c r="G60" s="94"/>
      <c r="H60" s="94"/>
      <c r="I60" s="94"/>
      <c r="J60" s="94"/>
      <c r="K60" s="95" t="s">
        <v>7</v>
      </c>
      <c r="L60" s="94"/>
      <c r="M60" s="94"/>
      <c r="N60" s="94"/>
      <c r="O60" s="94"/>
      <c r="P60" s="94"/>
      <c r="Q60" s="94"/>
      <c r="R60" s="94"/>
      <c r="S60" s="117"/>
    </row>
    <row r="61" spans="1:19" ht="18" customHeight="1">
      <c r="A61" s="116"/>
      <c r="B61" s="113" t="s">
        <v>59</v>
      </c>
      <c r="C61" s="112"/>
      <c r="D61" s="114"/>
      <c r="E61" s="113" t="s">
        <v>60</v>
      </c>
      <c r="F61" s="112"/>
      <c r="G61" s="112"/>
      <c r="H61" s="112"/>
      <c r="I61" s="114"/>
      <c r="J61" s="94"/>
      <c r="K61" s="115"/>
      <c r="L61" s="113" t="s">
        <v>59</v>
      </c>
      <c r="M61" s="112"/>
      <c r="N61" s="114"/>
      <c r="O61" s="113" t="s">
        <v>60</v>
      </c>
      <c r="P61" s="112"/>
      <c r="Q61" s="112"/>
      <c r="R61" s="112"/>
      <c r="S61" s="111"/>
    </row>
    <row r="62" spans="1:19" ht="18" customHeight="1">
      <c r="A62" s="110" t="s">
        <v>61</v>
      </c>
      <c r="B62" s="106" t="s">
        <v>62</v>
      </c>
      <c r="C62" s="108"/>
      <c r="D62" s="107" t="s">
        <v>63</v>
      </c>
      <c r="E62" s="106" t="s">
        <v>62</v>
      </c>
      <c r="F62" s="105"/>
      <c r="G62" s="105"/>
      <c r="H62" s="104"/>
      <c r="I62" s="107" t="s">
        <v>63</v>
      </c>
      <c r="J62" s="94"/>
      <c r="K62" s="109" t="s">
        <v>61</v>
      </c>
      <c r="L62" s="106" t="s">
        <v>62</v>
      </c>
      <c r="M62" s="108"/>
      <c r="N62" s="107" t="s">
        <v>63</v>
      </c>
      <c r="O62" s="106" t="s">
        <v>62</v>
      </c>
      <c r="P62" s="105"/>
      <c r="Q62" s="105"/>
      <c r="R62" s="104"/>
      <c r="S62" s="103" t="s">
        <v>63</v>
      </c>
    </row>
    <row r="63" spans="1:19" ht="18" customHeight="1">
      <c r="A63" s="102"/>
      <c r="B63" s="309"/>
      <c r="C63" s="311"/>
      <c r="D63" s="100"/>
      <c r="E63" s="309"/>
      <c r="F63" s="310"/>
      <c r="G63" s="310"/>
      <c r="H63" s="311"/>
      <c r="I63" s="100"/>
      <c r="J63" s="94"/>
      <c r="K63" s="101"/>
      <c r="L63" s="309"/>
      <c r="M63" s="311"/>
      <c r="N63" s="100"/>
      <c r="O63" s="309"/>
      <c r="P63" s="310"/>
      <c r="Q63" s="310"/>
      <c r="R63" s="311"/>
      <c r="S63" s="99"/>
    </row>
    <row r="64" spans="1:19" ht="18" customHeight="1">
      <c r="A64" s="102"/>
      <c r="B64" s="309"/>
      <c r="C64" s="311"/>
      <c r="D64" s="100"/>
      <c r="E64" s="309"/>
      <c r="F64" s="310"/>
      <c r="G64" s="310"/>
      <c r="H64" s="311"/>
      <c r="I64" s="100"/>
      <c r="J64" s="94"/>
      <c r="K64" s="101"/>
      <c r="L64" s="309"/>
      <c r="M64" s="311"/>
      <c r="N64" s="100"/>
      <c r="O64" s="309"/>
      <c r="P64" s="310"/>
      <c r="Q64" s="310"/>
      <c r="R64" s="311"/>
      <c r="S64" s="99"/>
    </row>
    <row r="65" spans="1:19" ht="11.25" customHeight="1">
      <c r="A65" s="98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6"/>
    </row>
    <row r="66" spans="1:19" ht="3.75" customHeight="1">
      <c r="A66" s="95"/>
      <c r="B66" s="94"/>
      <c r="C66" s="94"/>
      <c r="D66" s="94"/>
      <c r="E66" s="94"/>
      <c r="F66" s="94"/>
      <c r="G66" s="94"/>
      <c r="H66" s="94"/>
      <c r="I66" s="94"/>
      <c r="J66" s="94"/>
      <c r="K66" s="95"/>
      <c r="L66" s="94"/>
      <c r="M66" s="94"/>
      <c r="N66" s="94"/>
      <c r="O66" s="94"/>
      <c r="P66" s="94"/>
      <c r="Q66" s="94"/>
      <c r="R66" s="94"/>
      <c r="S66" s="94"/>
    </row>
    <row r="67" spans="1:19" ht="19.5" customHeight="1">
      <c r="A67" s="447" t="s">
        <v>64</v>
      </c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  <c r="O67" s="349"/>
      <c r="P67" s="349"/>
      <c r="Q67" s="349"/>
      <c r="R67" s="349"/>
      <c r="S67" s="448"/>
    </row>
    <row r="68" spans="1:19" ht="90" customHeight="1">
      <c r="A68" s="449"/>
      <c r="B68" s="450"/>
      <c r="C68" s="450"/>
      <c r="D68" s="450"/>
      <c r="E68" s="450"/>
      <c r="F68" s="450"/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50"/>
      <c r="R68" s="450"/>
      <c r="S68" s="451"/>
    </row>
    <row r="69" ht="4.5" customHeight="1"/>
    <row r="70" spans="1:19" ht="15" customHeight="1">
      <c r="A70" s="348" t="s">
        <v>65</v>
      </c>
      <c r="B70" s="442"/>
      <c r="C70" s="442"/>
      <c r="D70" s="442"/>
      <c r="E70" s="442"/>
      <c r="F70" s="442"/>
      <c r="G70" s="442"/>
      <c r="H70" s="442"/>
      <c r="I70" s="442"/>
      <c r="J70" s="442"/>
      <c r="K70" s="442"/>
      <c r="L70" s="442"/>
      <c r="M70" s="442"/>
      <c r="N70" s="442"/>
      <c r="O70" s="442"/>
      <c r="P70" s="442"/>
      <c r="Q70" s="442"/>
      <c r="R70" s="442"/>
      <c r="S70" s="443"/>
    </row>
    <row r="71" spans="1:19" ht="90" customHeight="1">
      <c r="A71" s="444"/>
      <c r="B71" s="445"/>
      <c r="C71" s="445"/>
      <c r="D71" s="445"/>
      <c r="E71" s="445"/>
      <c r="F71" s="445"/>
      <c r="G71" s="445"/>
      <c r="H71" s="445"/>
      <c r="I71" s="445"/>
      <c r="J71" s="445"/>
      <c r="K71" s="445"/>
      <c r="L71" s="445"/>
      <c r="M71" s="445"/>
      <c r="N71" s="445"/>
      <c r="O71" s="445"/>
      <c r="P71" s="445"/>
      <c r="Q71" s="445"/>
      <c r="R71" s="445"/>
      <c r="S71" s="446"/>
    </row>
    <row r="72" spans="1:8" ht="30" customHeight="1">
      <c r="A72" s="452" t="s">
        <v>66</v>
      </c>
      <c r="B72" s="452"/>
      <c r="C72" s="453"/>
      <c r="D72" s="453"/>
      <c r="E72" s="453"/>
      <c r="F72" s="453"/>
      <c r="G72" s="453"/>
      <c r="H72" s="453"/>
    </row>
    <row r="73" spans="1:8" ht="30" customHeight="1">
      <c r="A73" s="354"/>
      <c r="B73" s="354"/>
      <c r="C73" s="454"/>
      <c r="D73" s="454"/>
      <c r="E73" s="454"/>
      <c r="F73" s="454"/>
      <c r="G73" s="454"/>
      <c r="H73" s="454"/>
    </row>
    <row r="74" spans="1:8" ht="11.25" customHeight="1" hidden="1">
      <c r="A74" s="354"/>
      <c r="B74" s="354"/>
      <c r="C74" s="454"/>
      <c r="D74" s="454"/>
      <c r="E74" s="454"/>
      <c r="F74" s="454"/>
      <c r="G74" s="454"/>
      <c r="H74" s="454"/>
    </row>
    <row r="75" spans="11:16" ht="12.75" hidden="1">
      <c r="K75" s="455" t="s">
        <v>67</v>
      </c>
      <c r="L75" s="456" t="s">
        <v>70</v>
      </c>
      <c r="M75" s="457"/>
      <c r="N75" s="457"/>
      <c r="O75" s="456" t="s">
        <v>68</v>
      </c>
      <c r="P75" s="458"/>
    </row>
    <row r="76" spans="11:16" ht="12.75" hidden="1">
      <c r="K76" s="455" t="s">
        <v>69</v>
      </c>
      <c r="L76" s="456" t="s">
        <v>80</v>
      </c>
      <c r="M76" s="457"/>
      <c r="N76" s="457"/>
      <c r="O76" s="456" t="s">
        <v>71</v>
      </c>
      <c r="P76" s="458"/>
    </row>
    <row r="77" spans="11:16" ht="12.75" hidden="1">
      <c r="K77" s="455" t="s">
        <v>51</v>
      </c>
      <c r="L77" s="456" t="s">
        <v>237</v>
      </c>
      <c r="M77" s="457"/>
      <c r="N77" s="457"/>
      <c r="O77" s="456" t="s">
        <v>73</v>
      </c>
      <c r="P77" s="458"/>
    </row>
    <row r="78" spans="11:16" ht="12.75" hidden="1">
      <c r="K78" s="455" t="s">
        <v>74</v>
      </c>
      <c r="L78" s="456" t="s">
        <v>238</v>
      </c>
      <c r="M78" s="457"/>
      <c r="N78" s="457"/>
      <c r="O78" s="456" t="s">
        <v>75</v>
      </c>
      <c r="P78" s="458"/>
    </row>
    <row r="79" spans="11:16" ht="12.75" hidden="1">
      <c r="K79" s="455" t="s">
        <v>76</v>
      </c>
      <c r="L79" s="456" t="s">
        <v>101</v>
      </c>
      <c r="M79" s="457"/>
      <c r="N79" s="457"/>
      <c r="O79" s="456" t="s">
        <v>78</v>
      </c>
      <c r="P79" s="458"/>
    </row>
    <row r="80" spans="11:16" ht="12.75" hidden="1">
      <c r="K80" s="455" t="s">
        <v>79</v>
      </c>
      <c r="L80" s="456" t="s">
        <v>234</v>
      </c>
      <c r="M80" s="457"/>
      <c r="N80" s="457"/>
      <c r="O80" s="456" t="s">
        <v>81</v>
      </c>
      <c r="P80" s="458"/>
    </row>
    <row r="81" spans="11:16" ht="12.75" hidden="1">
      <c r="K81" s="455" t="s">
        <v>82</v>
      </c>
      <c r="L81" s="456" t="s">
        <v>239</v>
      </c>
      <c r="M81" s="457"/>
      <c r="N81" s="457"/>
      <c r="O81" s="456" t="s">
        <v>84</v>
      </c>
      <c r="P81" s="458"/>
    </row>
    <row r="82" spans="11:16" ht="12.75" hidden="1">
      <c r="K82" s="455" t="s">
        <v>85</v>
      </c>
      <c r="L82" s="456" t="s">
        <v>240</v>
      </c>
      <c r="M82" s="457"/>
      <c r="N82" s="457"/>
      <c r="O82" s="456" t="s">
        <v>87</v>
      </c>
      <c r="P82" s="458"/>
    </row>
    <row r="83" spans="11:16" ht="12.75" hidden="1">
      <c r="K83" s="455" t="s">
        <v>88</v>
      </c>
      <c r="L83" s="456" t="s">
        <v>241</v>
      </c>
      <c r="M83" s="457"/>
      <c r="N83" s="457"/>
      <c r="O83" s="456" t="s">
        <v>90</v>
      </c>
      <c r="P83" s="458"/>
    </row>
    <row r="84" spans="11:16" ht="12.75" hidden="1">
      <c r="K84" s="455" t="s">
        <v>91</v>
      </c>
      <c r="L84" s="456" t="s">
        <v>233</v>
      </c>
      <c r="M84" s="457"/>
      <c r="N84" s="457"/>
      <c r="O84" s="456" t="s">
        <v>93</v>
      </c>
      <c r="P84" s="458"/>
    </row>
    <row r="85" spans="11:16" ht="12.75" hidden="1">
      <c r="K85" s="455" t="s">
        <v>94</v>
      </c>
      <c r="L85" s="456" t="s">
        <v>242</v>
      </c>
      <c r="M85" s="457"/>
      <c r="N85" s="457"/>
      <c r="O85" s="456" t="s">
        <v>96</v>
      </c>
      <c r="P85" s="458"/>
    </row>
    <row r="86" spans="11:16" ht="12.75" hidden="1">
      <c r="K86" s="455" t="s">
        <v>97</v>
      </c>
      <c r="L86" s="456" t="s">
        <v>243</v>
      </c>
      <c r="M86" s="457"/>
      <c r="N86" s="457"/>
      <c r="O86" s="456" t="s">
        <v>99</v>
      </c>
      <c r="P86" s="458"/>
    </row>
    <row r="87" spans="11:16" ht="12.75" hidden="1">
      <c r="K87" s="455"/>
      <c r="L87" s="456" t="s">
        <v>244</v>
      </c>
      <c r="M87" s="457"/>
      <c r="N87" s="457"/>
      <c r="O87" s="456" t="s">
        <v>102</v>
      </c>
      <c r="P87" s="458"/>
    </row>
    <row r="88" spans="11:16" ht="12.75" hidden="1">
      <c r="K88" s="455" t="s">
        <v>100</v>
      </c>
      <c r="L88" s="456" t="s">
        <v>245</v>
      </c>
      <c r="M88" s="457"/>
      <c r="N88" s="457"/>
      <c r="O88" s="456" t="s">
        <v>105</v>
      </c>
      <c r="P88" s="458"/>
    </row>
    <row r="89" spans="11:16" ht="12.75" hidden="1">
      <c r="K89" s="455" t="s">
        <v>103</v>
      </c>
      <c r="L89" s="456"/>
      <c r="M89" s="457"/>
      <c r="N89" s="457"/>
      <c r="O89" s="456" t="s">
        <v>107</v>
      </c>
      <c r="P89" s="458"/>
    </row>
    <row r="90" spans="11:16" ht="12.75" hidden="1">
      <c r="K90" s="455" t="s">
        <v>106</v>
      </c>
      <c r="L90" s="456"/>
      <c r="M90" s="457"/>
      <c r="N90" s="457"/>
      <c r="O90" s="456" t="s">
        <v>108</v>
      </c>
      <c r="P90" s="458"/>
    </row>
    <row r="91" spans="11:16" ht="12.75" hidden="1">
      <c r="K91" s="455" t="s">
        <v>54</v>
      </c>
      <c r="L91" s="459"/>
      <c r="M91" s="459"/>
      <c r="N91" s="459"/>
      <c r="O91" s="456" t="s">
        <v>110</v>
      </c>
      <c r="P91" s="458"/>
    </row>
    <row r="92" spans="11:16" ht="12.75" hidden="1">
      <c r="K92" s="455" t="s">
        <v>109</v>
      </c>
      <c r="L92" s="459"/>
      <c r="M92" s="459"/>
      <c r="N92" s="459"/>
      <c r="O92" s="456" t="s">
        <v>112</v>
      </c>
      <c r="P92" s="458"/>
    </row>
    <row r="93" spans="11:16" ht="12.75" hidden="1">
      <c r="K93" s="455" t="s">
        <v>111</v>
      </c>
      <c r="L93" s="459"/>
      <c r="M93" s="459"/>
      <c r="N93" s="459"/>
      <c r="O93" s="456" t="s">
        <v>114</v>
      </c>
      <c r="P93" s="458"/>
    </row>
    <row r="94" spans="11:16" ht="12.75" hidden="1">
      <c r="K94" s="455" t="s">
        <v>113</v>
      </c>
      <c r="L94" s="459"/>
      <c r="M94" s="459"/>
      <c r="N94" s="459"/>
      <c r="O94" s="456" t="s">
        <v>3</v>
      </c>
      <c r="P94" s="458"/>
    </row>
    <row r="95" spans="11:16" ht="12.75" hidden="1">
      <c r="K95" s="455" t="s">
        <v>115</v>
      </c>
      <c r="L95" s="459"/>
      <c r="M95" s="459"/>
      <c r="N95" s="459"/>
      <c r="O95" s="456" t="s">
        <v>119</v>
      </c>
      <c r="P95" s="458"/>
    </row>
    <row r="96" spans="11:16" ht="12.75" hidden="1">
      <c r="K96" s="455" t="s">
        <v>117</v>
      </c>
      <c r="L96" s="459"/>
      <c r="M96" s="459"/>
      <c r="N96" s="459"/>
      <c r="O96" s="456" t="s">
        <v>121</v>
      </c>
      <c r="P96" s="458"/>
    </row>
    <row r="97" spans="11:16" ht="12.75" hidden="1">
      <c r="K97" s="455" t="s">
        <v>118</v>
      </c>
      <c r="L97" s="459"/>
      <c r="M97" s="459"/>
      <c r="N97" s="459"/>
      <c r="O97" s="459"/>
      <c r="P97" s="459"/>
    </row>
    <row r="98" spans="11:16" ht="12.75" hidden="1">
      <c r="K98" s="455" t="s">
        <v>120</v>
      </c>
      <c r="L98" s="459"/>
      <c r="M98" s="459"/>
      <c r="N98" s="459"/>
      <c r="O98" s="459"/>
      <c r="P98" s="459"/>
    </row>
    <row r="99" spans="11:16" ht="12.75" hidden="1">
      <c r="K99" s="455" t="s">
        <v>122</v>
      </c>
      <c r="L99" s="459"/>
      <c r="M99" s="459"/>
      <c r="N99" s="459"/>
      <c r="O99" s="459"/>
      <c r="P99" s="459"/>
    </row>
    <row r="100" ht="12.75" hidden="1">
      <c r="K100" s="455" t="s">
        <v>124</v>
      </c>
    </row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A67:S67"/>
    <mergeCell ref="A68:S68"/>
    <mergeCell ref="A70:S70"/>
    <mergeCell ref="A71:S71"/>
    <mergeCell ref="A72:B72"/>
    <mergeCell ref="C72:H72"/>
    <mergeCell ref="B63:C63"/>
    <mergeCell ref="E63:H63"/>
    <mergeCell ref="L63:M63"/>
    <mergeCell ref="O63:R63"/>
    <mergeCell ref="B64:C64"/>
    <mergeCell ref="E64:H64"/>
    <mergeCell ref="L64:M64"/>
    <mergeCell ref="O64:R64"/>
    <mergeCell ref="C53:D53"/>
    <mergeCell ref="J53:K53"/>
    <mergeCell ref="Q53:S53"/>
    <mergeCell ref="A55:S55"/>
    <mergeCell ref="A56:S56"/>
    <mergeCell ref="A58:S58"/>
    <mergeCell ref="C48:E48"/>
    <mergeCell ref="M48:O48"/>
    <mergeCell ref="C49:H49"/>
    <mergeCell ref="L49:M49"/>
    <mergeCell ref="P49:S49"/>
    <mergeCell ref="C52:D52"/>
    <mergeCell ref="J52:K52"/>
    <mergeCell ref="S41:S43"/>
    <mergeCell ref="A43:B43"/>
    <mergeCell ref="K43:L43"/>
    <mergeCell ref="C47:E47"/>
    <mergeCell ref="G47:H47"/>
    <mergeCell ref="M47:O47"/>
    <mergeCell ref="Q47:R47"/>
    <mergeCell ref="A38:B39"/>
    <mergeCell ref="I38:I39"/>
    <mergeCell ref="K38:L39"/>
    <mergeCell ref="A40:B41"/>
    <mergeCell ref="K40:L41"/>
    <mergeCell ref="I41:I43"/>
    <mergeCell ref="A34:B35"/>
    <mergeCell ref="K34:L35"/>
    <mergeCell ref="I35:I37"/>
    <mergeCell ref="S35:S37"/>
    <mergeCell ref="A37:B37"/>
    <mergeCell ref="K37:L37"/>
    <mergeCell ref="S29:S31"/>
    <mergeCell ref="A31:B31"/>
    <mergeCell ref="K31:L31"/>
    <mergeCell ref="A32:B33"/>
    <mergeCell ref="I32:I33"/>
    <mergeCell ref="K32:L33"/>
    <mergeCell ref="A26:B27"/>
    <mergeCell ref="I26:I27"/>
    <mergeCell ref="K26:L27"/>
    <mergeCell ref="A28:B29"/>
    <mergeCell ref="K28:L29"/>
    <mergeCell ref="I29:I31"/>
    <mergeCell ref="A22:B23"/>
    <mergeCell ref="K22:L23"/>
    <mergeCell ref="I23:I25"/>
    <mergeCell ref="S23:S25"/>
    <mergeCell ref="A25:B25"/>
    <mergeCell ref="K25:L25"/>
    <mergeCell ref="S17:S19"/>
    <mergeCell ref="A19:B19"/>
    <mergeCell ref="K19:L19"/>
    <mergeCell ref="A20:B21"/>
    <mergeCell ref="I20:I21"/>
    <mergeCell ref="K20:L21"/>
    <mergeCell ref="A14:B15"/>
    <mergeCell ref="I14:I15"/>
    <mergeCell ref="K14:L15"/>
    <mergeCell ref="A16:B17"/>
    <mergeCell ref="K16:L17"/>
    <mergeCell ref="I17:I19"/>
    <mergeCell ref="A8:B9"/>
    <mergeCell ref="K8:L9"/>
    <mergeCell ref="A10:B11"/>
    <mergeCell ref="K10:L11"/>
    <mergeCell ref="I11:I13"/>
    <mergeCell ref="S11:S13"/>
    <mergeCell ref="A13:B13"/>
    <mergeCell ref="K13:L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conditionalFormatting sqref="A8:B9">
    <cfRule type="containsErrors" priority="24" dxfId="24" stopIfTrue="1">
      <formula>ISERROR(A8)</formula>
    </cfRule>
  </conditionalFormatting>
  <conditionalFormatting sqref="A10:B11">
    <cfRule type="containsErrors" priority="23" dxfId="24" stopIfTrue="1">
      <formula>ISERROR(A10)</formula>
    </cfRule>
  </conditionalFormatting>
  <conditionalFormatting sqref="A14:B15">
    <cfRule type="containsErrors" priority="22" dxfId="24" stopIfTrue="1">
      <formula>ISERROR(A14)</formula>
    </cfRule>
  </conditionalFormatting>
  <conditionalFormatting sqref="A16:B17">
    <cfRule type="containsErrors" priority="21" dxfId="24" stopIfTrue="1">
      <formula>ISERROR(A16)</formula>
    </cfRule>
  </conditionalFormatting>
  <conditionalFormatting sqref="A20:B21">
    <cfRule type="containsErrors" priority="20" dxfId="24" stopIfTrue="1">
      <formula>ISERROR(A20)</formula>
    </cfRule>
  </conditionalFormatting>
  <conditionalFormatting sqref="A22:B23">
    <cfRule type="containsErrors" priority="19" dxfId="24" stopIfTrue="1">
      <formula>ISERROR(A22)</formula>
    </cfRule>
  </conditionalFormatting>
  <conditionalFormatting sqref="A26:B27">
    <cfRule type="containsErrors" priority="18" dxfId="24" stopIfTrue="1">
      <formula>ISERROR(A26)</formula>
    </cfRule>
  </conditionalFormatting>
  <conditionalFormatting sqref="A28:B29">
    <cfRule type="containsErrors" priority="17" dxfId="24" stopIfTrue="1">
      <formula>ISERROR(A28)</formula>
    </cfRule>
  </conditionalFormatting>
  <conditionalFormatting sqref="A32:B33">
    <cfRule type="containsErrors" priority="16" dxfId="24" stopIfTrue="1">
      <formula>ISERROR(A32)</formula>
    </cfRule>
  </conditionalFormatting>
  <conditionalFormatting sqref="A34:B35">
    <cfRule type="containsErrors" priority="15" dxfId="24" stopIfTrue="1">
      <formula>ISERROR(A34)</formula>
    </cfRule>
  </conditionalFormatting>
  <conditionalFormatting sqref="A38:B39">
    <cfRule type="containsErrors" priority="14" dxfId="24" stopIfTrue="1">
      <formula>ISERROR(A38)</formula>
    </cfRule>
  </conditionalFormatting>
  <conditionalFormatting sqref="A40:B41">
    <cfRule type="containsErrors" priority="13" dxfId="24" stopIfTrue="1">
      <formula>ISERROR(A40)</formula>
    </cfRule>
  </conditionalFormatting>
  <conditionalFormatting sqref="K8:L9">
    <cfRule type="containsErrors" priority="12" dxfId="24" stopIfTrue="1">
      <formula>ISERROR(K8)</formula>
    </cfRule>
  </conditionalFormatting>
  <conditionalFormatting sqref="K10:L11">
    <cfRule type="containsErrors" priority="11" dxfId="24" stopIfTrue="1">
      <formula>ISERROR(K10)</formula>
    </cfRule>
  </conditionalFormatting>
  <conditionalFormatting sqref="K14:L15">
    <cfRule type="containsErrors" priority="10" dxfId="24" stopIfTrue="1">
      <formula>ISERROR(K14)</formula>
    </cfRule>
  </conditionalFormatting>
  <conditionalFormatting sqref="K16:L17">
    <cfRule type="containsErrors" priority="9" dxfId="24" stopIfTrue="1">
      <formula>ISERROR(K16)</formula>
    </cfRule>
  </conditionalFormatting>
  <conditionalFormatting sqref="K20:L21">
    <cfRule type="containsErrors" priority="8" dxfId="24" stopIfTrue="1">
      <formula>ISERROR(K20)</formula>
    </cfRule>
  </conditionalFormatting>
  <conditionalFormatting sqref="K22:L23">
    <cfRule type="containsErrors" priority="7" dxfId="24" stopIfTrue="1">
      <formula>ISERROR(K22)</formula>
    </cfRule>
  </conditionalFormatting>
  <conditionalFormatting sqref="K26:L27">
    <cfRule type="containsErrors" priority="6" dxfId="24" stopIfTrue="1">
      <formula>ISERROR(K26)</formula>
    </cfRule>
  </conditionalFormatting>
  <conditionalFormatting sqref="K28:L29">
    <cfRule type="containsErrors" priority="5" dxfId="24" stopIfTrue="1">
      <formula>ISERROR(K28)</formula>
    </cfRule>
  </conditionalFormatting>
  <conditionalFormatting sqref="K32:L33">
    <cfRule type="containsErrors" priority="4" dxfId="24" stopIfTrue="1">
      <formula>ISERROR(K32)</formula>
    </cfRule>
  </conditionalFormatting>
  <conditionalFormatting sqref="K34:L35">
    <cfRule type="containsErrors" priority="3" dxfId="24" stopIfTrue="1">
      <formula>ISERROR(K34)</formula>
    </cfRule>
  </conditionalFormatting>
  <conditionalFormatting sqref="K38:L39">
    <cfRule type="containsErrors" priority="2" dxfId="24" stopIfTrue="1">
      <formula>ISERROR(K38)</formula>
    </cfRule>
  </conditionalFormatting>
  <conditionalFormatting sqref="K40:L41">
    <cfRule type="containsErrors" priority="1" dxfId="24" stopIfTrue="1">
      <formula>ISERROR(K40)</formula>
    </cfRule>
  </conditionalFormatting>
  <dataValidations count="6">
    <dataValidation type="list" showErrorMessage="1" prompt="Vyber dráhu" sqref="L1:N1">
      <formula1>$O$74:$O$96</formula1>
    </dataValidation>
    <dataValidation type="list" showInputMessage="1" showErrorMessage="1" sqref="L3:S3 B3:I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2016-10-06T19:10:35Z</dcterms:created>
  <dcterms:modified xsi:type="dcterms:W3CDTF">2016-10-07T17:44:21Z</dcterms:modified>
  <cp:category/>
  <cp:version/>
  <cp:contentType/>
  <cp:contentStatus/>
</cp:coreProperties>
</file>