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90" yWindow="195" windowWidth="15480" windowHeight="5880" tabRatio="690" activeTab="2"/>
  </bookViews>
  <sheets>
    <sheet name="SlaviaD-PraB" sheetId="1" r:id="rId1"/>
    <sheet name="VršB-UniC" sheetId="2" r:id="rId2"/>
    <sheet name="Radl-SlaviaC" sheetId="3" r:id="rId3"/>
    <sheet name="RudC-RudB" sheetId="4" r:id="rId4"/>
    <sheet name="KobB-SlavojC" sheetId="5" r:id="rId5"/>
    <sheet name="VpA-UsC" sheetId="6" r:id="rId6"/>
    <sheet name="RapA-KobC" sheetId="7" r:id="rId7"/>
  </sheets>
  <externalReferences>
    <externalReference r:id="rId10"/>
    <externalReference r:id="rId11"/>
    <externalReference r:id="rId12"/>
  </externalReferences>
  <definedNames>
    <definedName name="G57A1">#REF!</definedName>
    <definedName name="_xlnm.Print_Area" localSheetId="4">'KobB-SlavojC'!$A$1:$S$66</definedName>
    <definedName name="_xlnm.Print_Area" localSheetId="2">'Radl-SlaviaC'!$A$1:$S$72</definedName>
    <definedName name="_xlnm.Print_Area" localSheetId="6">'RapA-KobC'!$A$1:$S$66</definedName>
    <definedName name="_xlnm.Print_Area" localSheetId="3">'RudC-RudB'!$A$1:$S$66</definedName>
    <definedName name="_xlnm.Print_Area" localSheetId="0">'SlaviaD-PraB'!$A$1:$S$66</definedName>
    <definedName name="_xlnm.Print_Area" localSheetId="5">'VpA-UsC'!$A$1:$S$72</definedName>
    <definedName name="_xlnm.Print_Area" localSheetId="1">'VršB-UniC'!$A$1:$S$66</definedName>
    <definedName name="výmaz" localSheetId="4">'KobB-SlavojC'!$D$8:$F$11,'KobB-SlavojC'!$D$13:$F$16,'KobB-SlavojC'!$D$18:$F$21,'KobB-SlavojC'!$D$23:$F$26,'KobB-SlavojC'!$D$28:$F$31,'KobB-SlavojC'!$D$33:$F$36,'KobB-SlavojC'!$N$8:$P$11,'KobB-SlavojC'!$N$13:$P$16,'KobB-SlavojC'!$N$18:$P$21,'KobB-SlavojC'!$N$23:$P$26,'KobB-SlavojC'!$N$28:$P$31,'KobB-SlavojC'!$N$33:$P$36,'KobB-SlavojC'!$A$8:$B$37,'KobB-SlavojC'!$K$8:$L$37</definedName>
    <definedName name="výmaz" localSheetId="2">('Radl-SlaviaC'!$D$8:$F$11,'Radl-SlaviaC'!$D$14:$F$17,'Radl-SlaviaC'!$D$20:$F$23,'Radl-SlaviaC'!$D$26:$F$29,'Radl-SlaviaC'!$D$32:$F$35,'Radl-SlaviaC'!$D$38:$F$41,'Radl-SlaviaC'!$N$8:$P$11,'Radl-SlaviaC'!$N$14:$P$17,'Radl-SlaviaC'!$N$20:$P$23,'Radl-SlaviaC'!$N$26:$P$29,'Radl-SlaviaC'!$N$32:$P$35,'Radl-SlaviaC'!$N$38:$P$41,'Radl-SlaviaC'!$A$8:$B$43,'Radl-SlaviaC'!$K$8:$L$43)</definedName>
    <definedName name="výmaz" localSheetId="6">'RapA-KobC'!$D$8:$F$11,'RapA-KobC'!$D$13:$F$16,'RapA-KobC'!$D$18:$F$21,'RapA-KobC'!$D$23:$F$26,'RapA-KobC'!$D$28:$F$31,'RapA-KobC'!$D$33:$F$36,'RapA-KobC'!$N$8:$P$11,'RapA-KobC'!$N$13:$P$16,'RapA-KobC'!$N$18:$P$21,'RapA-KobC'!$N$23:$P$26,'RapA-KobC'!$N$28:$P$31,'RapA-KobC'!$N$33:$P$36,'RapA-KobC'!$A$8:$B$37,'RapA-KobC'!$K$8:$L$37</definedName>
    <definedName name="výmaz" localSheetId="0">'SlaviaD-PraB'!$D$8:$F$11,'SlaviaD-PraB'!$D$13:$F$16,'SlaviaD-PraB'!$D$18:$F$21,'SlaviaD-PraB'!$D$23:$F$26,'SlaviaD-PraB'!$D$28:$F$31,'SlaviaD-PraB'!$D$33:$F$36,'SlaviaD-PraB'!$N$8:$P$11,'SlaviaD-PraB'!$N$13:$P$16,'SlaviaD-PraB'!$N$18:$P$21,'SlaviaD-PraB'!$N$23:$P$26,'SlaviaD-PraB'!$N$28:$P$31,'SlaviaD-PraB'!$N$33:$P$36,'SlaviaD-PraB'!$A$8:$B$37,'SlaviaD-PraB'!$K$8:$L$37</definedName>
    <definedName name="výmaz" localSheetId="5">'VpA-UsC'!$D$8:$F$11,'VpA-UsC'!$D$14:$F$17,'VpA-UsC'!$D$20:$F$23,'VpA-UsC'!$D$26:$F$29,'VpA-UsC'!$D$32:$F$35,'VpA-UsC'!$D$38:$F$41,'VpA-UsC'!$N$8:$P$11,'VpA-UsC'!$N$14:$P$17,'VpA-UsC'!$N$20:$P$23,'VpA-UsC'!$N$26:$P$29,'VpA-UsC'!$N$32:$P$35,'VpA-UsC'!$N$38:$P$41,'VpA-UsC'!$A$8:$B$43,'VpA-UsC'!$K$8:$L$43</definedName>
    <definedName name="výmaz">'VršB-UniC'!$D$8:$F$11,'VršB-UniC'!$D$13:$F$16,'VršB-UniC'!$D$18:$F$21,'VršB-UniC'!$D$23:$F$26,'VršB-UniC'!$D$28:$F$31,'VršB-UniC'!$D$33:$F$36,'VršB-UniC'!$N$8:$P$11,'VršB-UniC'!$N$13:$P$16,'VršB-UniC'!$N$18:$P$21,'VršB-UniC'!$N$23:$P$26,'VršB-UniC'!$N$28:$P$31,'VršB-UniC'!$N$33:$P$36,'VršB-UniC'!$A$8:$B$37,'VršB-UniC'!$K$8:$L$37</definedName>
  </definedNames>
  <calcPr fullCalcOnLoad="1"/>
</workbook>
</file>

<file path=xl/comments1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2.xml><?xml version="1.0" encoding="utf-8"?>
<comments xmlns="http://schemas.openxmlformats.org/spreadsheetml/2006/main">
  <authors>
    <author>Josef Kučera</author>
  </authors>
  <commentLis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13" authorId="0">
      <text>
        <r>
          <rPr>
            <sz val="9"/>
            <color indexed="8"/>
            <rFont val="Tahoma"/>
            <family val="2"/>
          </rPr>
          <t>reg. č.</t>
        </r>
      </text>
    </comment>
  </commentList>
</comments>
</file>

<file path=xl/comments5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6.xml><?xml version="1.0" encoding="utf-8"?>
<comments xmlns="http://schemas.openxmlformats.org/spreadsheetml/2006/main">
  <authors>
    <author>Bohouš</author>
  </authors>
  <commentList>
    <comment ref="A13" authorId="0">
      <text>
        <r>
          <rPr>
            <sz val="9"/>
            <rFont val="Tahoma"/>
            <family val="2"/>
          </rPr>
          <t>reg. č.</t>
        </r>
      </text>
    </comment>
  </commentList>
</comments>
</file>

<file path=xl/comments7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sharedStrings.xml><?xml version="1.0" encoding="utf-8"?>
<sst xmlns="http://schemas.openxmlformats.org/spreadsheetml/2006/main" count="1256" uniqueCount="266">
  <si>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</si>
  <si>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</si>
  <si>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</si>
  <si>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</si>
  <si>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</si>
  <si>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</si>
  <si>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</si>
  <si>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</si>
  <si>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</si>
  <si>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</si>
  <si>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</si>
  <si>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</si>
  <si>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</si>
  <si>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</si>
  <si>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</si>
  <si>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</si>
  <si>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</si>
  <si>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</si>
  <si>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Čas zahájení utkání  </t>
  </si>
  <si>
    <t>Teplota na kuželně  </t>
  </si>
  <si>
    <t>Čas ukončení utkání  </t>
  </si>
  <si>
    <t>Počet diváků  </t>
  </si>
  <si>
    <t>Platnost kolaudačního protokolu  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</si>
  <si>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</si>
  <si>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</si>
  <si>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</si>
  <si>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</si>
  <si>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Datum a podpis rozhodčího</t>
  </si>
  <si>
    <t>17:30</t>
  </si>
  <si>
    <t>Vedoucí družstva         Jméno:</t>
  </si>
  <si>
    <t>Podpis:</t>
  </si>
  <si>
    <t>Rozhodčí</t>
  </si>
  <si>
    <t>Jméno:</t>
  </si>
  <si>
    <t>Číslo průkazu:</t>
  </si>
  <si>
    <t>Střídající hráč</t>
  </si>
  <si>
    <t>Střídaný hráč</t>
  </si>
  <si>
    <t>Hod</t>
  </si>
  <si>
    <t>Jméno</t>
  </si>
  <si>
    <t>Reg.č.</t>
  </si>
  <si>
    <t>Pražský kuželkářský svaz</t>
  </si>
  <si>
    <t>17:00</t>
  </si>
  <si>
    <t>18:00</t>
  </si>
  <si>
    <t>17:15</t>
  </si>
  <si>
    <t>17:45</t>
  </si>
  <si>
    <t>18:15</t>
  </si>
  <si>
    <t>18:30</t>
  </si>
  <si>
    <t>18:45</t>
  </si>
  <si>
    <t>19:00</t>
  </si>
  <si>
    <t>19:15</t>
  </si>
  <si>
    <t>19:30</t>
  </si>
  <si>
    <t>19:45</t>
  </si>
  <si>
    <t>21:00</t>
  </si>
  <si>
    <t>21:15</t>
  </si>
  <si>
    <t>21:30</t>
  </si>
  <si>
    <t>21:45</t>
  </si>
  <si>
    <t>22:00</t>
  </si>
  <si>
    <t>22:15</t>
  </si>
  <si>
    <t>22:30</t>
  </si>
  <si>
    <t>22:45</t>
  </si>
  <si>
    <t>23:00</t>
  </si>
  <si>
    <t>23:15</t>
  </si>
  <si>
    <t>23:30</t>
  </si>
  <si>
    <t>23:45</t>
  </si>
  <si>
    <t>24:00</t>
  </si>
  <si>
    <t>Vršovice</t>
  </si>
  <si>
    <t xml:space="preserve">Karlov     </t>
  </si>
  <si>
    <t xml:space="preserve">Rudná      </t>
  </si>
  <si>
    <t xml:space="preserve">Eden 3/4 </t>
  </si>
  <si>
    <t xml:space="preserve">Union 1/2 </t>
  </si>
  <si>
    <t xml:space="preserve">Zah. město  </t>
  </si>
  <si>
    <t xml:space="preserve">Braník 5/6 </t>
  </si>
  <si>
    <t xml:space="preserve">Kobylisy   </t>
  </si>
  <si>
    <t>Braník 3/6</t>
  </si>
  <si>
    <t xml:space="preserve">Union 3/4  </t>
  </si>
  <si>
    <t xml:space="preserve">Meteor     </t>
  </si>
  <si>
    <t>Eden 1/2</t>
  </si>
  <si>
    <t>Eden 1/4</t>
  </si>
  <si>
    <t>Zvon</t>
  </si>
  <si>
    <t>Braník 3/4</t>
  </si>
  <si>
    <t>Hloubětín</t>
  </si>
  <si>
    <t>V.Popovice</t>
  </si>
  <si>
    <t>Union 1/4</t>
  </si>
  <si>
    <t>Radotín</t>
  </si>
  <si>
    <t>Braník 1/2</t>
  </si>
  <si>
    <t>Braník 1/4</t>
  </si>
  <si>
    <t>Žižkov 1/2</t>
  </si>
  <si>
    <t>Žižkov 1/4</t>
  </si>
  <si>
    <t>Žižkov 3/4</t>
  </si>
  <si>
    <t>PSK Union Praha C</t>
  </si>
  <si>
    <t>KK Slavoj Praha C</t>
  </si>
  <si>
    <t>SK Rapid Praha A</t>
  </si>
  <si>
    <t>TJ Radlice</t>
  </si>
  <si>
    <t>TJ Sokol Rudná C</t>
  </si>
  <si>
    <t>Sokol Kobylisy B</t>
  </si>
  <si>
    <t>Slavoj Velké Popovice A</t>
  </si>
  <si>
    <t>SK Uhelné sklady C</t>
  </si>
  <si>
    <t>KK Slavia Praha C</t>
  </si>
  <si>
    <t>Sokol Kobylisy C</t>
  </si>
  <si>
    <t>KK Slavia Praha D</t>
  </si>
  <si>
    <t>TJ Praga Praha B</t>
  </si>
  <si>
    <t>TJ Sokol Rudná B</t>
  </si>
  <si>
    <t>TJ Sokol Praha Vršovice</t>
  </si>
  <si>
    <t>Polák</t>
  </si>
  <si>
    <t>Luboš</t>
  </si>
  <si>
    <t>Finger</t>
  </si>
  <si>
    <t>Petr</t>
  </si>
  <si>
    <t>Papež</t>
  </si>
  <si>
    <t>Václav</t>
  </si>
  <si>
    <t>Hladík</t>
  </si>
  <si>
    <t>Josef</t>
  </si>
  <si>
    <t>Haken</t>
  </si>
  <si>
    <t>Jiří</t>
  </si>
  <si>
    <t>Runtschová</t>
  </si>
  <si>
    <t>Jitka</t>
  </si>
  <si>
    <t>Bouchal</t>
  </si>
  <si>
    <t>Šmejkal</t>
  </si>
  <si>
    <t>Jaroslav</t>
  </si>
  <si>
    <t>Novák</t>
  </si>
  <si>
    <t>Pavel</t>
  </si>
  <si>
    <t>Sedláček</t>
  </si>
  <si>
    <t>Karel</t>
  </si>
  <si>
    <t>Havránek</t>
  </si>
  <si>
    <t>Staveník</t>
  </si>
  <si>
    <t>Polák Luboš</t>
  </si>
  <si>
    <t>Mansfeldová Jiřina</t>
  </si>
  <si>
    <t>Jelínek</t>
  </si>
  <si>
    <t>Kryda</t>
  </si>
  <si>
    <t xml:space="preserve"> </t>
  </si>
  <si>
    <t>nikdo</t>
  </si>
  <si>
    <t>Kryda st.</t>
  </si>
  <si>
    <t>Martin</t>
  </si>
  <si>
    <t>Milan</t>
  </si>
  <si>
    <t>Mareš st.</t>
  </si>
  <si>
    <t>Tomáš</t>
  </si>
  <si>
    <t>Michal</t>
  </si>
  <si>
    <t>Smékal</t>
  </si>
  <si>
    <t>Kocan</t>
  </si>
  <si>
    <t>Kšír</t>
  </si>
  <si>
    <t>Kryda ml.</t>
  </si>
  <si>
    <t>Vít</t>
  </si>
  <si>
    <t>Kluganost</t>
  </si>
  <si>
    <t>Kocan st.</t>
  </si>
  <si>
    <t>Ondřej</t>
  </si>
  <si>
    <t>Přemysl</t>
  </si>
  <si>
    <t>Maňour</t>
  </si>
  <si>
    <t xml:space="preserve">Jonák </t>
  </si>
  <si>
    <t xml:space="preserve">Datum a podpis rozhodčího:  </t>
  </si>
  <si>
    <t>Platnost kolaudačního protokolu:  </t>
  </si>
  <si>
    <t>Počet diváků:  </t>
  </si>
  <si>
    <t>Čas ukončení utkání:  </t>
  </si>
  <si>
    <t>Teplota na kuželně:  </t>
  </si>
  <si>
    <t>Čas zahájení utkání:  </t>
  </si>
  <si>
    <t>×</t>
  </si>
  <si>
    <t>Jarmila</t>
  </si>
  <si>
    <t>Radek</t>
  </si>
  <si>
    <t>Zimáková</t>
  </si>
  <si>
    <t>Machulka</t>
  </si>
  <si>
    <t>Hana</t>
  </si>
  <si>
    <t>Poláčková</t>
  </si>
  <si>
    <t>Eva</t>
  </si>
  <si>
    <t>Miloslav</t>
  </si>
  <si>
    <t>Mařánková</t>
  </si>
  <si>
    <t>Kýhos</t>
  </si>
  <si>
    <t xml:space="preserve">Anna </t>
  </si>
  <si>
    <t>Novotná</t>
  </si>
  <si>
    <t>Kasal</t>
  </si>
  <si>
    <t>Irena</t>
  </si>
  <si>
    <t>Mikešová</t>
  </si>
  <si>
    <t>Keller</t>
  </si>
  <si>
    <t>Miluše</t>
  </si>
  <si>
    <t>Petra</t>
  </si>
  <si>
    <t>Kohoutová</t>
  </si>
  <si>
    <t>Koščová</t>
  </si>
  <si>
    <t>Dílčí</t>
  </si>
  <si>
    <t>TJ Sokol Rudná -  B</t>
  </si>
  <si>
    <t>TJ Sokol Rudná -  C</t>
  </si>
  <si>
    <t>Národní hodnocení (šestnáctibodové) - SŘ - Čl. 18</t>
  </si>
  <si>
    <t>Rudná</t>
  </si>
  <si>
    <t>Česká kuželkářská asociace</t>
  </si>
  <si>
    <t>Nowaková</t>
  </si>
  <si>
    <t>Hofman Jiří</t>
  </si>
  <si>
    <t>Matyska</t>
  </si>
  <si>
    <t>Pokorný</t>
  </si>
  <si>
    <t>Mrtin</t>
  </si>
  <si>
    <t>Jícha</t>
  </si>
  <si>
    <t>Podhola</t>
  </si>
  <si>
    <t>Zdeněk</t>
  </si>
  <si>
    <t>Šrot</t>
  </si>
  <si>
    <t>Valta</t>
  </si>
  <si>
    <t>Erben</t>
  </si>
  <si>
    <t>Hofman</t>
  </si>
  <si>
    <t>Jan</t>
  </si>
  <si>
    <t>Vojtěch</t>
  </si>
  <si>
    <t>Nowak</t>
  </si>
  <si>
    <t>Roubal</t>
  </si>
  <si>
    <t>František</t>
  </si>
  <si>
    <t>Zouhar</t>
  </si>
  <si>
    <t>Pudil</t>
  </si>
  <si>
    <t xml:space="preserve">Zahr. město  </t>
  </si>
  <si>
    <t>V. Popovice</t>
  </si>
  <si>
    <t>L-polak@seznam.cz</t>
  </si>
  <si>
    <t>Vršovice B</t>
  </si>
  <si>
    <t>jkrato340@gmail.com</t>
  </si>
  <si>
    <t>Kratochvíl Jan</t>
  </si>
  <si>
    <t>TJ Sokol Praha Vršovice B</t>
  </si>
  <si>
    <t>jirina.mansfeldova@fs.mfcr.cz</t>
  </si>
  <si>
    <t>Union C</t>
  </si>
  <si>
    <t>starov@volny.cz</t>
  </si>
  <si>
    <t>Bendl Jiří</t>
  </si>
  <si>
    <t>US C</t>
  </si>
  <si>
    <t>kuklovadanka@seznam.cz</t>
  </si>
  <si>
    <t>Kuklová Danuše</t>
  </si>
  <si>
    <t>Slavoj C</t>
  </si>
  <si>
    <t>krydaj@seznam.cz</t>
  </si>
  <si>
    <t>Kryda Jiří</t>
  </si>
  <si>
    <t>Slavia D</t>
  </si>
  <si>
    <t>stjpraha@seznam.cz</t>
  </si>
  <si>
    <t>Šťastný Jan</t>
  </si>
  <si>
    <t>Slavia C</t>
  </si>
  <si>
    <t>kasal.pavel@seznam.cz</t>
  </si>
  <si>
    <t>Kasal Pavel</t>
  </si>
  <si>
    <t>Rudná C</t>
  </si>
  <si>
    <t>milakohoutova@seznam.cz</t>
  </si>
  <si>
    <t>Kohoutová Miluše</t>
  </si>
  <si>
    <t>Rudná B</t>
  </si>
  <si>
    <t>hofmanj@2n.cz</t>
  </si>
  <si>
    <t>Rapid</t>
  </si>
  <si>
    <t>benesmilos@seznam.cz</t>
  </si>
  <si>
    <t>Beneš Miloš</t>
  </si>
  <si>
    <t>Radlice</t>
  </si>
  <si>
    <t>ksir@ttc.cz</t>
  </si>
  <si>
    <t>Kšír Petr</t>
  </si>
  <si>
    <t>Praga B</t>
  </si>
  <si>
    <t>anowa@seznam.cz</t>
  </si>
  <si>
    <t>Nowaková Anita</t>
  </si>
  <si>
    <t>Admira C</t>
  </si>
  <si>
    <t>j.krcma@tiscali.cz</t>
  </si>
  <si>
    <t>Krčma Jaroslav</t>
  </si>
  <si>
    <t>Admira B</t>
  </si>
  <si>
    <t>e-mail</t>
  </si>
  <si>
    <t>vedoucí družstev</t>
  </si>
  <si>
    <t>reg.č.</t>
  </si>
  <si>
    <t>rozdíl</t>
  </si>
  <si>
    <t>Kratochvil</t>
  </si>
  <si>
    <t>26.10.</t>
  </si>
  <si>
    <t>Danuše KUKLOVÁ</t>
  </si>
  <si>
    <t>Ladislav ŠKABRADA</t>
  </si>
  <si>
    <t>Kuklová</t>
  </si>
  <si>
    <t>Krčma</t>
  </si>
  <si>
    <t>Marian</t>
  </si>
  <si>
    <t>MARUNA</t>
  </si>
  <si>
    <t>KOVÁČ</t>
  </si>
  <si>
    <t>ŠIPL</t>
  </si>
  <si>
    <t>CÍSAŘ</t>
  </si>
  <si>
    <t>Blanka</t>
  </si>
  <si>
    <t>KOUBOVÁ</t>
  </si>
  <si>
    <t>VOJTÍŠEK</t>
  </si>
  <si>
    <t>Aleš</t>
  </si>
  <si>
    <t>KRÁL</t>
  </si>
  <si>
    <t>KRČMA</t>
  </si>
  <si>
    <t>Danuše</t>
  </si>
  <si>
    <t>KUKLOVÁ</t>
  </si>
  <si>
    <t>FÚRA</t>
  </si>
  <si>
    <t>Markéta</t>
  </si>
  <si>
    <t>MATOUŠKOVÁ</t>
  </si>
  <si>
    <t>KLIMENT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</si>
</sst>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  <numFmt numFmtId="166" formatCode="0\."/>
    <numFmt numFmtId="167" formatCode="hh:mm"/>
  </numFmts>
  <fonts count="5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1"/>
      <name val="Tahoma"/>
      <family val="2"/>
    </font>
    <font>
      <sz val="18"/>
      <name val="Arial CE"/>
      <family val="2"/>
    </font>
    <font>
      <b/>
      <sz val="8"/>
      <name val="Arial CE"/>
      <family val="2"/>
    </font>
    <font>
      <sz val="9.5"/>
      <name val="Arial CE"/>
      <family val="2"/>
    </font>
    <font>
      <sz val="10"/>
      <color indexed="55"/>
      <name val="Arial CE"/>
      <family val="2"/>
    </font>
    <font>
      <sz val="9"/>
      <color indexed="8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 tint="-0.3499799966812134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thin"/>
    </border>
    <border>
      <left style="medium"/>
      <right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double"/>
    </border>
    <border>
      <left/>
      <right style="hair"/>
      <top style="medium"/>
      <bottom style="hair"/>
    </border>
    <border>
      <left/>
      <right style="hair"/>
      <top style="hair"/>
      <bottom style="thin"/>
    </border>
    <border>
      <left style="hair"/>
      <right/>
      <top style="medium"/>
      <bottom style="hair"/>
    </border>
    <border>
      <left style="hair"/>
      <right/>
      <top style="hair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thin"/>
      <top/>
      <bottom style="double"/>
    </border>
    <border>
      <left/>
      <right style="hair"/>
      <top/>
      <bottom style="double"/>
    </border>
    <border>
      <left style="hair"/>
      <right style="hair"/>
      <top/>
      <bottom style="double"/>
    </border>
    <border>
      <left style="hair"/>
      <right/>
      <top/>
      <bottom style="double"/>
    </border>
    <border>
      <left/>
      <right style="medium"/>
      <top/>
      <bottom/>
    </border>
    <border>
      <left style="medium"/>
      <right style="medium"/>
      <top style="medium"/>
      <bottom style="double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thin"/>
      <top style="thin"/>
      <bottom/>
    </border>
    <border>
      <left style="hair"/>
      <right style="thin"/>
      <top style="hair"/>
      <bottom style="thin"/>
    </border>
    <border>
      <left style="hair"/>
      <right style="thin"/>
      <top style="medium"/>
      <bottom style="hair"/>
    </border>
    <border>
      <left style="thin"/>
      <right style="thin"/>
      <top style="thin"/>
      <bottom style="hair"/>
    </border>
    <border>
      <left style="double">
        <color theme="0" tint="-0.24993999302387238"/>
      </left>
      <right style="double">
        <color theme="0" tint="-0.24993999302387238"/>
      </right>
      <top>
        <color indexed="63"/>
      </top>
      <bottom style="double">
        <color theme="0" tint="-0.24993999302387238"/>
      </bottom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double">
        <color theme="0" tint="-0.24993999302387238"/>
      </left>
      <right style="double">
        <color theme="0" tint="-0.24993999302387238"/>
      </right>
      <top style="double">
        <color theme="0" tint="-0.2499399930238723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 style="thin"/>
      <bottom style="dotted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hair"/>
      <bottom style="double"/>
    </border>
    <border>
      <left/>
      <right/>
      <top style="hair"/>
      <bottom style="double"/>
    </border>
    <border>
      <left/>
      <right/>
      <top style="medium"/>
      <bottom/>
    </border>
    <border>
      <left style="medium"/>
      <right/>
      <top/>
      <bottom style="hair"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8"/>
      </top>
      <bottom style="double">
        <color indexed="55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 style="double">
        <color theme="0" tint="-0.24993999302387238"/>
      </left>
      <right style="double">
        <color theme="0" tint="-0.24993999302387238"/>
      </right>
      <top style="double">
        <color indexed="8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5" fillId="25" borderId="8" applyFont="0" applyBorder="0" applyAlignment="0" applyProtection="0"/>
    <xf numFmtId="0" fontId="49" fillId="0" borderId="0" applyNumberFormat="0" applyFill="0" applyBorder="0" applyAlignment="0" applyProtection="0"/>
    <xf numFmtId="0" fontId="50" fillId="26" borderId="9" applyNumberFormat="0" applyAlignment="0" applyProtection="0"/>
    <xf numFmtId="0" fontId="51" fillId="27" borderId="9" applyNumberFormat="0" applyAlignment="0" applyProtection="0"/>
    <xf numFmtId="0" fontId="52" fillId="27" borderId="10" applyNumberFormat="0" applyAlignment="0" applyProtection="0"/>
    <xf numFmtId="0" fontId="53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</cellStyleXfs>
  <cellXfs count="46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34" borderId="24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9" fillId="35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top" indent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4" fillId="0" borderId="0" xfId="0" applyFont="1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/>
      <protection hidden="1"/>
    </xf>
    <xf numFmtId="0" fontId="10" fillId="0" borderId="0" xfId="0" applyFont="1" applyBorder="1" applyAlignment="1" applyProtection="1">
      <alignment horizontal="left" indent="1"/>
      <protection hidden="1" locked="0"/>
    </xf>
    <xf numFmtId="0" fontId="10" fillId="0" borderId="0" xfId="0" applyFont="1" applyBorder="1" applyAlignment="1" applyProtection="1">
      <alignment horizontal="left" indent="1"/>
      <protection hidden="1" locked="0"/>
    </xf>
    <xf numFmtId="0" fontId="2" fillId="0" borderId="28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29" xfId="0" applyFont="1" applyBorder="1" applyAlignment="1" applyProtection="1">
      <alignment horizontal="left" indent="1"/>
      <protection hidden="1"/>
    </xf>
    <xf numFmtId="0" fontId="4" fillId="0" borderId="28" xfId="0" applyFont="1" applyBorder="1" applyAlignment="1" applyProtection="1">
      <alignment horizontal="left" indent="1"/>
      <protection hidden="1"/>
    </xf>
    <xf numFmtId="0" fontId="4" fillId="0" borderId="30" xfId="0" applyFont="1" applyBorder="1" applyAlignment="1" applyProtection="1">
      <alignment horizontal="left" indent="1"/>
      <protection hidden="1"/>
    </xf>
    <xf numFmtId="0" fontId="0" fillId="0" borderId="31" xfId="0" applyFont="1" applyBorder="1" applyAlignment="1" applyProtection="1">
      <alignment horizontal="left" indent="1"/>
      <protection hidden="1"/>
    </xf>
    <xf numFmtId="0" fontId="4" fillId="0" borderId="32" xfId="0" applyFont="1" applyBorder="1" applyAlignment="1" applyProtection="1">
      <alignment horizontal="left" indent="1"/>
      <protection hidden="1"/>
    </xf>
    <xf numFmtId="0" fontId="4" fillId="0" borderId="33" xfId="0" applyFont="1" applyBorder="1" applyAlignment="1" applyProtection="1">
      <alignment horizontal="left" indent="1"/>
      <protection hidden="1"/>
    </xf>
    <xf numFmtId="0" fontId="4" fillId="0" borderId="34" xfId="0" applyFont="1" applyBorder="1" applyAlignment="1" applyProtection="1">
      <alignment horizontal="left" indent="1"/>
      <protection hidden="1"/>
    </xf>
    <xf numFmtId="0" fontId="4" fillId="0" borderId="35" xfId="0" applyFont="1" applyBorder="1" applyAlignment="1" applyProtection="1">
      <alignment horizontal="left" indent="1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37" xfId="0" applyFont="1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/>
      <protection hidden="1"/>
    </xf>
    <xf numFmtId="0" fontId="4" fillId="0" borderId="39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left" indent="1"/>
      <protection hidden="1"/>
    </xf>
    <xf numFmtId="0" fontId="4" fillId="0" borderId="38" xfId="0" applyFont="1" applyBorder="1" applyAlignment="1" applyProtection="1">
      <alignment horizontal="center"/>
      <protection hidden="1"/>
    </xf>
    <xf numFmtId="0" fontId="4" fillId="0" borderId="40" xfId="0" applyFont="1" applyBorder="1" applyAlignment="1" applyProtection="1">
      <alignment horizontal="center"/>
      <protection hidden="1"/>
    </xf>
    <xf numFmtId="0" fontId="4" fillId="0" borderId="41" xfId="0" applyFont="1" applyBorder="1" applyAlignment="1" applyProtection="1">
      <alignment horizontal="center"/>
      <protection hidden="1"/>
    </xf>
    <xf numFmtId="165" fontId="4" fillId="0" borderId="42" xfId="0" applyNumberFormat="1" applyFont="1" applyBorder="1" applyAlignment="1" applyProtection="1">
      <alignment horizontal="center" vertical="center"/>
      <protection hidden="1" locked="0"/>
    </xf>
    <xf numFmtId="164" fontId="12" fillId="0" borderId="43" xfId="0" applyNumberFormat="1" applyFont="1" applyBorder="1" applyAlignment="1" applyProtection="1">
      <alignment horizontal="center" vertical="center"/>
      <protection hidden="1" locked="0"/>
    </xf>
    <xf numFmtId="165" fontId="4" fillId="0" borderId="43" xfId="0" applyNumberFormat="1" applyFont="1" applyBorder="1" applyAlignment="1" applyProtection="1">
      <alignment horizontal="center" vertical="center"/>
      <protection hidden="1" locked="0"/>
    </xf>
    <xf numFmtId="164" fontId="12" fillId="0" borderId="4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6" fillId="34" borderId="48" xfId="0" applyFont="1" applyFill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/>
    </xf>
    <xf numFmtId="0" fontId="4" fillId="0" borderId="50" xfId="0" applyFont="1" applyBorder="1" applyAlignment="1" applyProtection="1">
      <alignment horizontal="center" vertic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4" fillId="35" borderId="54" xfId="0" applyFont="1" applyFill="1" applyBorder="1" applyAlignment="1">
      <alignment horizontal="center" vertical="center"/>
    </xf>
    <xf numFmtId="0" fontId="11" fillId="35" borderId="55" xfId="0" applyFont="1" applyFill="1" applyBorder="1" applyAlignment="1">
      <alignment horizontal="center" vertical="center"/>
    </xf>
    <xf numFmtId="0" fontId="11" fillId="35" borderId="56" xfId="0" applyFont="1" applyFill="1" applyBorder="1" applyAlignment="1">
      <alignment horizontal="center" vertical="center"/>
    </xf>
    <xf numFmtId="0" fontId="11" fillId="35" borderId="57" xfId="0" applyFont="1" applyFill="1" applyBorder="1" applyAlignment="1">
      <alignment horizontal="center" vertical="center"/>
    </xf>
    <xf numFmtId="0" fontId="0" fillId="0" borderId="58" xfId="0" applyFont="1" applyBorder="1" applyAlignment="1" applyProtection="1">
      <alignment horizontal="center" vertical="center"/>
      <protection/>
    </xf>
    <xf numFmtId="0" fontId="11" fillId="35" borderId="59" xfId="0" applyFont="1" applyFill="1" applyBorder="1" applyAlignment="1">
      <alignment horizontal="center" vertical="center"/>
    </xf>
    <xf numFmtId="0" fontId="11" fillId="34" borderId="60" xfId="0" applyFont="1" applyFill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6" fillId="0" borderId="62" xfId="0" applyFont="1" applyBorder="1" applyAlignment="1">
      <alignment horizontal="right" vertical="center"/>
    </xf>
    <xf numFmtId="0" fontId="11" fillId="34" borderId="63" xfId="0" applyFont="1" applyFill="1" applyBorder="1" applyAlignment="1">
      <alignment horizontal="center" vertical="center"/>
    </xf>
    <xf numFmtId="0" fontId="11" fillId="34" borderId="64" xfId="0" applyFont="1" applyFill="1" applyBorder="1" applyAlignment="1">
      <alignment horizontal="center" vertical="center"/>
    </xf>
    <xf numFmtId="0" fontId="11" fillId="34" borderId="65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9" fillId="34" borderId="60" xfId="0" applyFont="1" applyFill="1" applyBorder="1" applyAlignment="1">
      <alignment horizontal="center" vertical="center"/>
    </xf>
    <xf numFmtId="49" fontId="0" fillId="0" borderId="0" xfId="0" applyNumberFormat="1" applyAlignment="1" applyProtection="1">
      <alignment/>
      <protection locked="0"/>
    </xf>
    <xf numFmtId="0" fontId="0" fillId="0" borderId="61" xfId="0" applyBorder="1" applyAlignment="1" applyProtection="1">
      <alignment/>
      <protection locked="0"/>
    </xf>
    <xf numFmtId="0" fontId="0" fillId="0" borderId="62" xfId="0" applyBorder="1" applyAlignment="1" applyProtection="1">
      <alignment/>
      <protection locked="0"/>
    </xf>
    <xf numFmtId="0" fontId="0" fillId="0" borderId="66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47" applyProtection="1">
      <alignment/>
      <protection hidden="1"/>
    </xf>
    <xf numFmtId="0" fontId="4" fillId="0" borderId="67" xfId="47" applyFont="1" applyBorder="1" applyAlignment="1" applyProtection="1">
      <alignment horizontal="right"/>
      <protection hidden="1"/>
    </xf>
    <xf numFmtId="0" fontId="4" fillId="0" borderId="67" xfId="47" applyFont="1" applyBorder="1" applyAlignment="1" applyProtection="1">
      <alignment/>
      <protection hidden="1"/>
    </xf>
    <xf numFmtId="0" fontId="0" fillId="0" borderId="68" xfId="47" applyBorder="1" applyAlignment="1" applyProtection="1">
      <alignment horizontal="left" wrapText="1" indent="1"/>
      <protection hidden="1"/>
    </xf>
    <xf numFmtId="0" fontId="0" fillId="0" borderId="69" xfId="47" applyBorder="1" applyAlignment="1" applyProtection="1">
      <alignment horizontal="left" wrapText="1" indent="1"/>
      <protection hidden="1"/>
    </xf>
    <xf numFmtId="0" fontId="0" fillId="0" borderId="70" xfId="47" applyBorder="1" applyAlignment="1" applyProtection="1">
      <alignment horizontal="left" indent="1"/>
      <protection hidden="1"/>
    </xf>
    <xf numFmtId="164" fontId="12" fillId="0" borderId="71" xfId="47" applyNumberFormat="1" applyFont="1" applyBorder="1" applyAlignment="1" applyProtection="1">
      <alignment horizontal="center" vertical="center"/>
      <protection hidden="1" locked="0"/>
    </xf>
    <xf numFmtId="164" fontId="12" fillId="0" borderId="72" xfId="47" applyNumberFormat="1" applyFont="1" applyBorder="1" applyAlignment="1" applyProtection="1">
      <alignment horizontal="center" vertical="center"/>
      <protection hidden="1" locked="0"/>
    </xf>
    <xf numFmtId="166" fontId="4" fillId="0" borderId="72" xfId="47" applyNumberFormat="1" applyFont="1" applyBorder="1" applyAlignment="1" applyProtection="1">
      <alignment horizontal="center" vertical="center"/>
      <protection hidden="1" locked="0"/>
    </xf>
    <xf numFmtId="0" fontId="4" fillId="0" borderId="0" xfId="47" applyFont="1" applyBorder="1" applyAlignment="1" applyProtection="1">
      <alignment horizontal="left" indent="1"/>
      <protection hidden="1"/>
    </xf>
    <xf numFmtId="166" fontId="4" fillId="0" borderId="73" xfId="47" applyNumberFormat="1" applyFont="1" applyBorder="1" applyAlignment="1" applyProtection="1">
      <alignment horizontal="center" vertical="center"/>
      <protection hidden="1" locked="0"/>
    </xf>
    <xf numFmtId="0" fontId="4" fillId="0" borderId="74" xfId="47" applyFont="1" applyBorder="1" applyAlignment="1" applyProtection="1">
      <alignment horizontal="center"/>
      <protection hidden="1"/>
    </xf>
    <xf numFmtId="0" fontId="4" fillId="0" borderId="75" xfId="47" applyFont="1" applyBorder="1" applyAlignment="1" applyProtection="1">
      <alignment horizontal="center"/>
      <protection hidden="1"/>
    </xf>
    <xf numFmtId="0" fontId="4" fillId="0" borderId="75" xfId="47" applyFont="1" applyBorder="1" applyAlignment="1" applyProtection="1">
      <alignment horizontal="left" indent="1"/>
      <protection hidden="1"/>
    </xf>
    <xf numFmtId="0" fontId="4" fillId="0" borderId="76" xfId="47" applyFont="1" applyBorder="1" applyAlignment="1" applyProtection="1">
      <alignment horizontal="left" indent="1"/>
      <protection hidden="1"/>
    </xf>
    <xf numFmtId="0" fontId="4" fillId="0" borderId="77" xfId="47" applyFont="1" applyBorder="1" applyAlignment="1" applyProtection="1">
      <alignment horizontal="center"/>
      <protection hidden="1"/>
    </xf>
    <xf numFmtId="0" fontId="0" fillId="0" borderId="75" xfId="47" applyBorder="1" applyProtection="1">
      <alignment/>
      <protection hidden="1"/>
    </xf>
    <xf numFmtId="0" fontId="4" fillId="0" borderId="78" xfId="47" applyFont="1" applyBorder="1" applyAlignment="1" applyProtection="1">
      <alignment horizontal="center"/>
      <protection hidden="1"/>
    </xf>
    <xf numFmtId="0" fontId="4" fillId="0" borderId="79" xfId="47" applyFont="1" applyBorder="1" applyAlignment="1" applyProtection="1">
      <alignment horizontal="center"/>
      <protection hidden="1"/>
    </xf>
    <xf numFmtId="0" fontId="4" fillId="0" borderId="80" xfId="47" applyFont="1" applyBorder="1" applyAlignment="1" applyProtection="1">
      <alignment horizontal="left" indent="1"/>
      <protection hidden="1"/>
    </xf>
    <xf numFmtId="0" fontId="4" fillId="0" borderId="81" xfId="47" applyFont="1" applyBorder="1" applyAlignment="1" applyProtection="1">
      <alignment horizontal="left" indent="1"/>
      <protection hidden="1"/>
    </xf>
    <xf numFmtId="0" fontId="0" fillId="0" borderId="82" xfId="47" applyFont="1" applyBorder="1" applyAlignment="1" applyProtection="1">
      <alignment horizontal="left" indent="1"/>
      <protection hidden="1"/>
    </xf>
    <xf numFmtId="0" fontId="4" fillId="0" borderId="83" xfId="47" applyFont="1" applyBorder="1" applyAlignment="1" applyProtection="1">
      <alignment horizontal="left" indent="1"/>
      <protection hidden="1"/>
    </xf>
    <xf numFmtId="0" fontId="4" fillId="0" borderId="84" xfId="47" applyFont="1" applyBorder="1" applyAlignment="1" applyProtection="1">
      <alignment horizontal="left" indent="1"/>
      <protection hidden="1"/>
    </xf>
    <xf numFmtId="0" fontId="4" fillId="0" borderId="85" xfId="47" applyFont="1" applyBorder="1" applyAlignment="1" applyProtection="1">
      <alignment horizontal="left" indent="1"/>
      <protection hidden="1"/>
    </xf>
    <xf numFmtId="0" fontId="4" fillId="0" borderId="86" xfId="47" applyFont="1" applyBorder="1" applyAlignment="1" applyProtection="1">
      <alignment horizontal="left" indent="1"/>
      <protection hidden="1"/>
    </xf>
    <xf numFmtId="0" fontId="2" fillId="0" borderId="0" xfId="47" applyFont="1" applyBorder="1" applyAlignment="1" applyProtection="1">
      <alignment horizontal="left" indent="1"/>
      <protection hidden="1"/>
    </xf>
    <xf numFmtId="0" fontId="2" fillId="0" borderId="87" xfId="47" applyFont="1" applyBorder="1" applyAlignment="1" applyProtection="1">
      <alignment horizontal="left" indent="1"/>
      <protection hidden="1"/>
    </xf>
    <xf numFmtId="0" fontId="4" fillId="0" borderId="87" xfId="47" applyFont="1" applyBorder="1" applyAlignment="1" applyProtection="1">
      <alignment horizontal="left" indent="1"/>
      <protection hidden="1"/>
    </xf>
    <xf numFmtId="0" fontId="4" fillId="0" borderId="0" xfId="47" applyFont="1" applyAlignment="1" applyProtection="1">
      <alignment horizontal="right"/>
      <protection hidden="1"/>
    </xf>
    <xf numFmtId="0" fontId="9" fillId="0" borderId="0" xfId="47" applyFont="1" applyProtection="1">
      <alignment/>
      <protection hidden="1"/>
    </xf>
    <xf numFmtId="0" fontId="4" fillId="0" borderId="0" xfId="47" applyFont="1" applyAlignment="1" applyProtection="1">
      <alignment horizontal="right" indent="1"/>
      <protection hidden="1"/>
    </xf>
    <xf numFmtId="0" fontId="6" fillId="0" borderId="88" xfId="47" applyFont="1" applyBorder="1" applyAlignment="1" applyProtection="1">
      <alignment horizontal="center" vertical="center"/>
      <protection hidden="1"/>
    </xf>
    <xf numFmtId="0" fontId="4" fillId="0" borderId="0" xfId="47" applyFont="1" applyAlignment="1" applyProtection="1">
      <alignment horizontal="left" indent="1"/>
      <protection hidden="1"/>
    </xf>
    <xf numFmtId="0" fontId="6" fillId="0" borderId="0" xfId="47" applyFont="1" applyBorder="1" applyAlignment="1" applyProtection="1">
      <alignment horizontal="center" vertical="center"/>
      <protection hidden="1"/>
    </xf>
    <xf numFmtId="0" fontId="7" fillId="36" borderId="89" xfId="47" applyFont="1" applyFill="1" applyBorder="1" applyAlignment="1" applyProtection="1">
      <alignment horizontal="center" vertical="center"/>
      <protection hidden="1"/>
    </xf>
    <xf numFmtId="0" fontId="9" fillId="0" borderId="89" xfId="47" applyFont="1" applyBorder="1" applyAlignment="1" applyProtection="1">
      <alignment horizontal="center" vertical="center"/>
      <protection hidden="1"/>
    </xf>
    <xf numFmtId="0" fontId="14" fillId="37" borderId="89" xfId="47" applyFont="1" applyFill="1" applyBorder="1" applyAlignment="1" applyProtection="1">
      <alignment horizontal="center" vertical="center"/>
      <protection hidden="1"/>
    </xf>
    <xf numFmtId="0" fontId="11" fillId="0" borderId="90" xfId="47" applyFont="1" applyBorder="1" applyAlignment="1" applyProtection="1">
      <alignment horizontal="center" vertical="center"/>
      <protection hidden="1"/>
    </xf>
    <xf numFmtId="0" fontId="11" fillId="0" borderId="91" xfId="47" applyFont="1" applyBorder="1" applyAlignment="1" applyProtection="1">
      <alignment horizontal="center" vertical="center"/>
      <protection hidden="1"/>
    </xf>
    <xf numFmtId="0" fontId="11" fillId="0" borderId="92" xfId="47" applyFont="1" applyBorder="1" applyAlignment="1" applyProtection="1">
      <alignment horizontal="center" vertical="center"/>
      <protection hidden="1"/>
    </xf>
    <xf numFmtId="0" fontId="6" fillId="0" borderId="93" xfId="47" applyFont="1" applyBorder="1" applyAlignment="1" applyProtection="1">
      <alignment horizontal="right" vertical="center"/>
      <protection hidden="1"/>
    </xf>
    <xf numFmtId="0" fontId="0" fillId="0" borderId="94" xfId="47" applyBorder="1" applyAlignment="1" applyProtection="1">
      <alignment vertical="center"/>
      <protection hidden="1"/>
    </xf>
    <xf numFmtId="0" fontId="0" fillId="0" borderId="95" xfId="47" applyBorder="1" applyAlignment="1" applyProtection="1">
      <alignment vertical="center"/>
      <protection hidden="1"/>
    </xf>
    <xf numFmtId="0" fontId="8" fillId="0" borderId="96" xfId="47" applyFont="1" applyBorder="1" applyAlignment="1" applyProtection="1">
      <alignment horizontal="center" vertical="center"/>
      <protection hidden="1"/>
    </xf>
    <xf numFmtId="0" fontId="11" fillId="0" borderId="97" xfId="47" applyFont="1" applyBorder="1" applyAlignment="1" applyProtection="1">
      <alignment horizontal="center" vertical="center"/>
      <protection hidden="1"/>
    </xf>
    <xf numFmtId="0" fontId="11" fillId="0" borderId="98" xfId="47" applyFont="1" applyBorder="1" applyAlignment="1" applyProtection="1">
      <alignment horizontal="center" vertical="center"/>
      <protection hidden="1"/>
    </xf>
    <xf numFmtId="0" fontId="11" fillId="0" borderId="99" xfId="47" applyFont="1" applyBorder="1" applyAlignment="1" applyProtection="1">
      <alignment horizontal="center" vertical="center"/>
      <protection hidden="1"/>
    </xf>
    <xf numFmtId="0" fontId="4" fillId="0" borderId="96" xfId="47" applyFont="1" applyBorder="1" applyAlignment="1" applyProtection="1">
      <alignment horizontal="center" vertical="center"/>
      <protection hidden="1"/>
    </xf>
    <xf numFmtId="0" fontId="8" fillId="0" borderId="100" xfId="47" applyFont="1" applyBorder="1" applyAlignment="1" applyProtection="1">
      <alignment horizontal="center" vertical="center"/>
      <protection hidden="1"/>
    </xf>
    <xf numFmtId="0" fontId="0" fillId="0" borderId="101" xfId="47" applyFont="1" applyBorder="1" applyAlignment="1" applyProtection="1">
      <alignment horizontal="center" vertical="center"/>
      <protection hidden="1"/>
    </xf>
    <xf numFmtId="0" fontId="0" fillId="0" borderId="102" xfId="47" applyFont="1" applyBorder="1" applyAlignment="1" applyProtection="1">
      <alignment horizontal="center" vertical="center"/>
      <protection hidden="1" locked="0"/>
    </xf>
    <xf numFmtId="0" fontId="0" fillId="0" borderId="103" xfId="47" applyFont="1" applyBorder="1" applyAlignment="1" applyProtection="1">
      <alignment horizontal="center" vertical="center"/>
      <protection hidden="1" locked="0"/>
    </xf>
    <xf numFmtId="0" fontId="4" fillId="0" borderId="100" xfId="47" applyFont="1" applyBorder="1" applyAlignment="1" applyProtection="1">
      <alignment horizontal="center" vertical="center"/>
      <protection hidden="1"/>
    </xf>
    <xf numFmtId="0" fontId="5" fillId="0" borderId="0" xfId="47" applyFont="1" applyAlignment="1" applyProtection="1">
      <alignment horizontal="center" vertical="center"/>
      <protection hidden="1"/>
    </xf>
    <xf numFmtId="0" fontId="8" fillId="0" borderId="104" xfId="47" applyFont="1" applyBorder="1" applyAlignment="1" applyProtection="1">
      <alignment horizontal="center" vertical="center"/>
      <protection hidden="1"/>
    </xf>
    <xf numFmtId="0" fontId="0" fillId="0" borderId="105" xfId="47" applyFont="1" applyBorder="1" applyAlignment="1" applyProtection="1">
      <alignment horizontal="center" vertical="center"/>
      <protection hidden="1"/>
    </xf>
    <xf numFmtId="0" fontId="0" fillId="0" borderId="72" xfId="47" applyFont="1" applyBorder="1" applyAlignment="1" applyProtection="1">
      <alignment horizontal="center" vertical="center"/>
      <protection hidden="1" locked="0"/>
    </xf>
    <xf numFmtId="0" fontId="0" fillId="0" borderId="106" xfId="47" applyFont="1" applyBorder="1" applyAlignment="1" applyProtection="1">
      <alignment horizontal="center" vertical="center"/>
      <protection hidden="1" locked="0"/>
    </xf>
    <xf numFmtId="0" fontId="4" fillId="0" borderId="104" xfId="47" applyFont="1" applyBorder="1" applyAlignment="1" applyProtection="1">
      <alignment horizontal="center" vertical="center"/>
      <protection hidden="1"/>
    </xf>
    <xf numFmtId="0" fontId="8" fillId="0" borderId="107" xfId="47" applyFont="1" applyBorder="1" applyAlignment="1" applyProtection="1">
      <alignment horizontal="center" vertical="center"/>
      <protection hidden="1"/>
    </xf>
    <xf numFmtId="0" fontId="0" fillId="0" borderId="108" xfId="47" applyFont="1" applyBorder="1" applyAlignment="1" applyProtection="1">
      <alignment horizontal="center" vertical="center"/>
      <protection hidden="1"/>
    </xf>
    <xf numFmtId="0" fontId="0" fillId="0" borderId="109" xfId="47" applyFont="1" applyBorder="1" applyAlignment="1" applyProtection="1">
      <alignment horizontal="center" vertical="center"/>
      <protection hidden="1" locked="0"/>
    </xf>
    <xf numFmtId="0" fontId="0" fillId="0" borderId="110" xfId="47" applyFont="1" applyBorder="1" applyAlignment="1" applyProtection="1">
      <alignment horizontal="center" vertical="center"/>
      <protection hidden="1" locked="0"/>
    </xf>
    <xf numFmtId="0" fontId="4" fillId="0" borderId="107" xfId="47" applyFont="1" applyBorder="1" applyAlignment="1" applyProtection="1">
      <alignment horizontal="center" vertical="center"/>
      <protection hidden="1"/>
    </xf>
    <xf numFmtId="0" fontId="0" fillId="0" borderId="0" xfId="47" applyBorder="1" applyProtection="1">
      <alignment/>
      <protection hidden="1"/>
    </xf>
    <xf numFmtId="0" fontId="4" fillId="0" borderId="111" xfId="47" applyFont="1" applyBorder="1" applyAlignment="1" applyProtection="1">
      <alignment horizontal="center" vertical="top"/>
      <protection hidden="1"/>
    </xf>
    <xf numFmtId="0" fontId="4" fillId="0" borderId="112" xfId="47" applyFont="1" applyBorder="1" applyAlignment="1" applyProtection="1">
      <alignment horizontal="center" vertical="top"/>
      <protection hidden="1"/>
    </xf>
    <xf numFmtId="0" fontId="4" fillId="0" borderId="113" xfId="47" applyFont="1" applyBorder="1" applyAlignment="1" applyProtection="1">
      <alignment horizontal="center" vertical="top"/>
      <protection hidden="1"/>
    </xf>
    <xf numFmtId="0" fontId="4" fillId="0" borderId="114" xfId="47" applyFont="1" applyBorder="1" applyAlignment="1" applyProtection="1">
      <alignment horizontal="center" vertical="top"/>
      <protection hidden="1"/>
    </xf>
    <xf numFmtId="0" fontId="4" fillId="0" borderId="115" xfId="47" applyFont="1" applyBorder="1" applyAlignment="1" applyProtection="1">
      <alignment horizontal="center" vertical="top"/>
      <protection hidden="1"/>
    </xf>
    <xf numFmtId="0" fontId="6" fillId="36" borderId="95" xfId="47" applyFont="1" applyFill="1" applyBorder="1" applyAlignment="1" applyProtection="1">
      <alignment horizontal="left" vertical="top" indent="1"/>
      <protection hidden="1"/>
    </xf>
    <xf numFmtId="0" fontId="4" fillId="0" borderId="0" xfId="47" applyFont="1" applyBorder="1" applyAlignment="1" applyProtection="1">
      <alignment horizontal="right"/>
      <protection hidden="1"/>
    </xf>
    <xf numFmtId="0" fontId="4" fillId="0" borderId="0" xfId="47" applyFont="1" applyAlignment="1" applyProtection="1">
      <alignment horizontal="center"/>
      <protection hidden="1"/>
    </xf>
    <xf numFmtId="0" fontId="2" fillId="0" borderId="0" xfId="47" applyFont="1" applyAlignment="1" applyProtection="1">
      <alignment vertical="top" wrapText="1"/>
      <protection hidden="1"/>
    </xf>
    <xf numFmtId="0" fontId="2" fillId="0" borderId="0" xfId="47" applyFont="1" applyAlignment="1" applyProtection="1">
      <alignment vertical="center"/>
      <protection hidden="1"/>
    </xf>
    <xf numFmtId="49" fontId="0" fillId="0" borderId="0" xfId="47" applyNumberFormat="1" applyProtection="1">
      <alignment/>
      <protection hidden="1"/>
    </xf>
    <xf numFmtId="0" fontId="0" fillId="0" borderId="0" xfId="47" applyProtection="1">
      <alignment/>
      <protection hidden="1" locked="0"/>
    </xf>
    <xf numFmtId="49" fontId="0" fillId="0" borderId="0" xfId="47" applyNumberFormat="1" applyFont="1" applyProtection="1">
      <alignment/>
      <protection hidden="1" locked="0"/>
    </xf>
    <xf numFmtId="0" fontId="0" fillId="0" borderId="116" xfId="47" applyBorder="1" applyProtection="1">
      <alignment/>
      <protection locked="0"/>
    </xf>
    <xf numFmtId="0" fontId="0" fillId="0" borderId="117" xfId="47" applyFont="1" applyBorder="1" applyProtection="1">
      <alignment/>
      <protection locked="0"/>
    </xf>
    <xf numFmtId="0" fontId="16" fillId="0" borderId="117" xfId="47" applyFont="1" applyBorder="1" applyProtection="1">
      <alignment/>
      <protection locked="0"/>
    </xf>
    <xf numFmtId="0" fontId="0" fillId="0" borderId="118" xfId="47" applyBorder="1" applyProtection="1">
      <alignment/>
      <protection hidden="1" locked="0"/>
    </xf>
    <xf numFmtId="0" fontId="0" fillId="0" borderId="0" xfId="47" applyFont="1" applyProtection="1">
      <alignment/>
      <protection locked="0"/>
    </xf>
    <xf numFmtId="0" fontId="0" fillId="0" borderId="0" xfId="47" applyBorder="1" applyAlignment="1" applyProtection="1">
      <alignment horizontal="left" indent="1"/>
      <protection hidden="1"/>
    </xf>
    <xf numFmtId="0" fontId="4" fillId="0" borderId="0" xfId="47" applyFont="1" applyBorder="1" applyAlignment="1" applyProtection="1">
      <alignment horizontal="center"/>
      <protection hidden="1"/>
    </xf>
    <xf numFmtId="0" fontId="10" fillId="0" borderId="0" xfId="47" applyFont="1" applyBorder="1" applyAlignment="1" applyProtection="1">
      <alignment horizontal="left" indent="1"/>
      <protection hidden="1"/>
    </xf>
    <xf numFmtId="0" fontId="9" fillId="38" borderId="93" xfId="47" applyFont="1" applyFill="1" applyBorder="1" applyAlignment="1" applyProtection="1">
      <alignment horizontal="center" vertical="center"/>
      <protection hidden="1"/>
    </xf>
    <xf numFmtId="0" fontId="9" fillId="36" borderId="119" xfId="47" applyFont="1" applyFill="1" applyBorder="1" applyAlignment="1" applyProtection="1">
      <alignment horizontal="center" vertical="center"/>
      <protection hidden="1"/>
    </xf>
    <xf numFmtId="0" fontId="0" fillId="0" borderId="120" xfId="47" applyFill="1" applyBorder="1" applyAlignment="1" applyProtection="1">
      <alignment vertical="center"/>
      <protection hidden="1"/>
    </xf>
    <xf numFmtId="0" fontId="11" fillId="38" borderId="93" xfId="47" applyFont="1" applyFill="1" applyBorder="1" applyAlignment="1" applyProtection="1">
      <alignment horizontal="center" vertical="center"/>
      <protection hidden="1"/>
    </xf>
    <xf numFmtId="0" fontId="11" fillId="38" borderId="121" xfId="47" applyFont="1" applyFill="1" applyBorder="1" applyAlignment="1" applyProtection="1">
      <alignment horizontal="center" vertical="center"/>
      <protection hidden="1"/>
    </xf>
    <xf numFmtId="0" fontId="11" fillId="38" borderId="122" xfId="47" applyFont="1" applyFill="1" applyBorder="1" applyAlignment="1" applyProtection="1">
      <alignment horizontal="center" vertical="center"/>
      <protection hidden="1"/>
    </xf>
    <xf numFmtId="0" fontId="11" fillId="38" borderId="123" xfId="47" applyFont="1" applyFill="1" applyBorder="1" applyAlignment="1" applyProtection="1">
      <alignment horizontal="center" vertical="center"/>
      <protection hidden="1"/>
    </xf>
    <xf numFmtId="0" fontId="6" fillId="0" borderId="118" xfId="47" applyFont="1" applyBorder="1" applyAlignment="1" applyProtection="1">
      <alignment horizontal="right" vertical="center"/>
      <protection hidden="1"/>
    </xf>
    <xf numFmtId="0" fontId="0" fillId="0" borderId="118" xfId="47" applyBorder="1" applyAlignment="1" applyProtection="1">
      <alignment vertical="center"/>
      <protection hidden="1"/>
    </xf>
    <xf numFmtId="0" fontId="0" fillId="0" borderId="117" xfId="47" applyBorder="1" applyAlignment="1" applyProtection="1">
      <alignment vertical="center"/>
      <protection hidden="1"/>
    </xf>
    <xf numFmtId="0" fontId="11" fillId="0" borderId="124" xfId="47" applyFont="1" applyBorder="1" applyAlignment="1" applyProtection="1">
      <alignment horizontal="center" vertical="center"/>
      <protection hidden="1"/>
    </xf>
    <xf numFmtId="0" fontId="11" fillId="36" borderId="125" xfId="47" applyFont="1" applyFill="1" applyBorder="1" applyAlignment="1" applyProtection="1">
      <alignment horizontal="center" vertical="center"/>
      <protection hidden="1"/>
    </xf>
    <xf numFmtId="0" fontId="11" fillId="36" borderId="126" xfId="47" applyFont="1" applyFill="1" applyBorder="1" applyAlignment="1" applyProtection="1">
      <alignment horizontal="center" vertical="center"/>
      <protection hidden="1"/>
    </xf>
    <xf numFmtId="0" fontId="11" fillId="36" borderId="127" xfId="47" applyFont="1" applyFill="1" applyBorder="1" applyAlignment="1" applyProtection="1">
      <alignment horizontal="center" vertical="center"/>
      <protection hidden="1"/>
    </xf>
    <xf numFmtId="0" fontId="11" fillId="36" borderId="128" xfId="47" applyFont="1" applyFill="1" applyBorder="1" applyAlignment="1" applyProtection="1">
      <alignment horizontal="center" vertical="center"/>
      <protection hidden="1"/>
    </xf>
    <xf numFmtId="0" fontId="4" fillId="36" borderId="129" xfId="47" applyFont="1" applyFill="1" applyBorder="1" applyAlignment="1" applyProtection="1">
      <alignment horizontal="center" vertical="center"/>
      <protection hidden="1"/>
    </xf>
    <xf numFmtId="0" fontId="0" fillId="0" borderId="0" xfId="47" applyFont="1" applyBorder="1" applyAlignment="1" applyProtection="1">
      <alignment horizontal="center" vertical="center"/>
      <protection hidden="1"/>
    </xf>
    <xf numFmtId="0" fontId="4" fillId="0" borderId="87" xfId="47" applyFont="1" applyBorder="1" applyAlignment="1" applyProtection="1">
      <alignment horizontal="center" vertical="center"/>
      <protection hidden="1"/>
    </xf>
    <xf numFmtId="0" fontId="5" fillId="0" borderId="0" xfId="47" applyFont="1" applyBorder="1" applyAlignment="1" applyProtection="1">
      <alignment horizontal="left" vertical="top" indent="1"/>
      <protection hidden="1"/>
    </xf>
    <xf numFmtId="1" fontId="2" fillId="0" borderId="0" xfId="47" applyNumberFormat="1" applyFont="1" applyAlignment="1" applyProtection="1">
      <alignment horizontal="center"/>
      <protection hidden="1"/>
    </xf>
    <xf numFmtId="0" fontId="0" fillId="0" borderId="68" xfId="47" applyFont="1" applyBorder="1" applyAlignment="1" applyProtection="1">
      <alignment horizontal="center" vertical="center"/>
      <protection hidden="1"/>
    </xf>
    <xf numFmtId="0" fontId="0" fillId="0" borderId="69" xfId="47" applyFont="1" applyBorder="1" applyAlignment="1" applyProtection="1">
      <alignment horizontal="center" vertical="center"/>
      <protection hidden="1"/>
    </xf>
    <xf numFmtId="0" fontId="4" fillId="0" borderId="70" xfId="47" applyFont="1" applyBorder="1" applyAlignment="1" applyProtection="1">
      <alignment horizontal="center" vertical="center"/>
      <protection hidden="1"/>
    </xf>
    <xf numFmtId="0" fontId="5" fillId="0" borderId="0" xfId="47" applyFont="1" applyBorder="1" applyAlignment="1" applyProtection="1">
      <alignment horizontal="center" vertical="center"/>
      <protection hidden="1"/>
    </xf>
    <xf numFmtId="0" fontId="0" fillId="0" borderId="130" xfId="47" applyFont="1" applyBorder="1" applyAlignment="1" applyProtection="1">
      <alignment horizontal="center" vertical="center"/>
      <protection hidden="1"/>
    </xf>
    <xf numFmtId="0" fontId="0" fillId="0" borderId="67" xfId="47" applyFont="1" applyBorder="1" applyAlignment="1" applyProtection="1">
      <alignment horizontal="center" vertical="center"/>
      <protection hidden="1"/>
    </xf>
    <xf numFmtId="0" fontId="4" fillId="0" borderId="131" xfId="47" applyFont="1" applyBorder="1" applyAlignment="1" applyProtection="1">
      <alignment horizontal="center" vertical="center"/>
      <protection hidden="1"/>
    </xf>
    <xf numFmtId="0" fontId="0" fillId="38" borderId="132" xfId="47" applyFont="1" applyFill="1" applyBorder="1" applyAlignment="1" applyProtection="1">
      <alignment horizontal="center" vertical="center"/>
      <protection hidden="1"/>
    </xf>
    <xf numFmtId="0" fontId="0" fillId="0" borderId="133" xfId="47" applyFont="1" applyBorder="1" applyAlignment="1" applyProtection="1">
      <alignment horizontal="center" vertical="center"/>
      <protection hidden="1" locked="0"/>
    </xf>
    <xf numFmtId="0" fontId="6" fillId="38" borderId="134" xfId="47" applyFont="1" applyFill="1" applyBorder="1" applyAlignment="1" applyProtection="1">
      <alignment horizontal="center" vertical="center"/>
      <protection hidden="1"/>
    </xf>
    <xf numFmtId="0" fontId="0" fillId="38" borderId="135" xfId="47" applyFont="1" applyFill="1" applyBorder="1" applyAlignment="1" applyProtection="1">
      <alignment horizontal="center" vertical="center"/>
      <protection hidden="1"/>
    </xf>
    <xf numFmtId="0" fontId="0" fillId="0" borderId="136" xfId="47" applyFont="1" applyBorder="1" applyAlignment="1" applyProtection="1">
      <alignment horizontal="center" vertical="center"/>
      <protection hidden="1" locked="0"/>
    </xf>
    <xf numFmtId="0" fontId="6" fillId="38" borderId="137" xfId="47" applyFont="1" applyFill="1" applyBorder="1" applyAlignment="1" applyProtection="1">
      <alignment horizontal="center" vertical="center"/>
      <protection hidden="1"/>
    </xf>
    <xf numFmtId="0" fontId="6" fillId="38" borderId="138" xfId="47" applyFont="1" applyFill="1" applyBorder="1" applyAlignment="1" applyProtection="1">
      <alignment horizontal="center" vertical="center"/>
      <protection hidden="1"/>
    </xf>
    <xf numFmtId="0" fontId="0" fillId="0" borderId="86" xfId="47" applyFont="1" applyBorder="1" applyAlignment="1" applyProtection="1">
      <alignment horizontal="center" vertical="center"/>
      <protection hidden="1"/>
    </xf>
    <xf numFmtId="0" fontId="17" fillId="0" borderId="139" xfId="36" applyFont="1" applyFill="1" applyBorder="1" applyAlignment="1" applyProtection="1">
      <alignment horizontal="center" vertical="center"/>
      <protection/>
    </xf>
    <xf numFmtId="0" fontId="0" fillId="38" borderId="140" xfId="47" applyFont="1" applyFill="1" applyBorder="1" applyAlignment="1" applyProtection="1">
      <alignment horizontal="center" vertical="center"/>
      <protection hidden="1"/>
    </xf>
    <xf numFmtId="0" fontId="0" fillId="0" borderId="141" xfId="47" applyFont="1" applyBorder="1" applyAlignment="1" applyProtection="1">
      <alignment horizontal="center" vertical="center"/>
      <protection hidden="1" locked="0"/>
    </xf>
    <xf numFmtId="0" fontId="0" fillId="0" borderId="142" xfId="47" applyFont="1" applyBorder="1" applyAlignment="1" applyProtection="1">
      <alignment horizontal="center" vertical="center"/>
      <protection hidden="1" locked="0"/>
    </xf>
    <xf numFmtId="0" fontId="17" fillId="0" borderId="143" xfId="36" applyFont="1" applyFill="1" applyBorder="1" applyAlignment="1" applyProtection="1">
      <alignment horizontal="center" vertical="center"/>
      <protection/>
    </xf>
    <xf numFmtId="0" fontId="4" fillId="0" borderId="144" xfId="47" applyFont="1" applyBorder="1" applyAlignment="1" applyProtection="1">
      <alignment horizontal="center" vertical="top"/>
      <protection hidden="1"/>
    </xf>
    <xf numFmtId="0" fontId="4" fillId="0" borderId="0" xfId="47" applyFont="1" applyBorder="1" applyAlignment="1" applyProtection="1">
      <alignment horizontal="center" vertical="top"/>
      <protection hidden="1"/>
    </xf>
    <xf numFmtId="0" fontId="4" fillId="0" borderId="145" xfId="47" applyFont="1" applyBorder="1" applyAlignment="1" applyProtection="1">
      <alignment horizontal="center" vertical="top"/>
      <protection hidden="1"/>
    </xf>
    <xf numFmtId="0" fontId="4" fillId="0" borderId="146" xfId="47" applyFont="1" applyBorder="1" applyAlignment="1" applyProtection="1">
      <alignment horizontal="center" vertical="top"/>
      <protection hidden="1"/>
    </xf>
    <xf numFmtId="0" fontId="4" fillId="0" borderId="147" xfId="47" applyFont="1" applyBorder="1" applyAlignment="1" applyProtection="1">
      <alignment horizontal="center" vertical="top"/>
      <protection hidden="1"/>
    </xf>
    <xf numFmtId="0" fontId="4" fillId="0" borderId="148" xfId="47" applyFont="1" applyBorder="1" applyAlignment="1" applyProtection="1">
      <alignment horizontal="center"/>
      <protection hidden="1"/>
    </xf>
    <xf numFmtId="0" fontId="6" fillId="0" borderId="117" xfId="47" applyFont="1" applyFill="1" applyBorder="1" applyAlignment="1" applyProtection="1">
      <alignment horizontal="left" vertical="top" indent="1"/>
      <protection hidden="1"/>
    </xf>
    <xf numFmtId="49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49" fontId="0" fillId="0" borderId="0" xfId="0" applyNumberFormat="1" applyAlignment="1" applyProtection="1">
      <alignment/>
      <protection hidden="1" locked="0"/>
    </xf>
    <xf numFmtId="0" fontId="16" fillId="0" borderId="61" xfId="0" applyFont="1" applyBorder="1" applyAlignment="1" applyProtection="1">
      <alignment/>
      <protection locked="0"/>
    </xf>
    <xf numFmtId="0" fontId="0" fillId="0" borderId="62" xfId="0" applyBorder="1" applyAlignment="1" applyProtection="1">
      <alignment/>
      <protection hidden="1" locked="0"/>
    </xf>
    <xf numFmtId="0" fontId="0" fillId="0" borderId="117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/>
      <protection hidden="1"/>
    </xf>
    <xf numFmtId="0" fontId="10" fillId="0" borderId="0" xfId="0" applyFont="1" applyBorder="1" applyAlignment="1" applyProtection="1">
      <alignment horizontal="left" indent="1"/>
      <protection hidden="1"/>
    </xf>
    <xf numFmtId="0" fontId="10" fillId="0" borderId="0" xfId="0" applyFont="1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9" fillId="34" borderId="60" xfId="0" applyFont="1" applyFill="1" applyBorder="1" applyAlignment="1" applyProtection="1">
      <alignment horizontal="center" vertical="center"/>
      <protection hidden="1"/>
    </xf>
    <xf numFmtId="0" fontId="9" fillId="35" borderId="149" xfId="0" applyFont="1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vertical="center"/>
      <protection hidden="1"/>
    </xf>
    <xf numFmtId="0" fontId="11" fillId="34" borderId="60" xfId="0" applyFont="1" applyFill="1" applyBorder="1" applyAlignment="1" applyProtection="1">
      <alignment horizontal="center" vertical="center"/>
      <protection hidden="1"/>
    </xf>
    <xf numFmtId="0" fontId="11" fillId="34" borderId="65" xfId="0" applyFont="1" applyFill="1" applyBorder="1" applyAlignment="1" applyProtection="1">
      <alignment horizontal="center" vertical="center"/>
      <protection hidden="1"/>
    </xf>
    <xf numFmtId="0" fontId="11" fillId="34" borderId="64" xfId="0" applyFont="1" applyFill="1" applyBorder="1" applyAlignment="1" applyProtection="1">
      <alignment horizontal="center" vertical="center"/>
      <protection hidden="1"/>
    </xf>
    <xf numFmtId="0" fontId="11" fillId="34" borderId="63" xfId="0" applyFont="1" applyFill="1" applyBorder="1" applyAlignment="1" applyProtection="1">
      <alignment horizontal="center" vertical="center"/>
      <protection hidden="1"/>
    </xf>
    <xf numFmtId="0" fontId="6" fillId="0" borderId="62" xfId="0" applyFont="1" applyBorder="1" applyAlignment="1" applyProtection="1">
      <alignment horizontal="right" vertical="center"/>
      <protection hidden="1"/>
    </xf>
    <xf numFmtId="0" fontId="0" fillId="0" borderId="62" xfId="0" applyBorder="1" applyAlignment="1" applyProtection="1">
      <alignment vertical="center"/>
      <protection hidden="1"/>
    </xf>
    <xf numFmtId="0" fontId="0" fillId="0" borderId="61" xfId="0" applyBorder="1" applyAlignment="1" applyProtection="1">
      <alignment vertical="center"/>
      <protection hidden="1"/>
    </xf>
    <xf numFmtId="0" fontId="11" fillId="0" borderId="150" xfId="0" applyFont="1" applyBorder="1" applyAlignment="1" applyProtection="1">
      <alignment horizontal="center" vertical="center"/>
      <protection hidden="1"/>
    </xf>
    <xf numFmtId="0" fontId="11" fillId="35" borderId="59" xfId="0" applyFont="1" applyFill="1" applyBorder="1" applyAlignment="1" applyProtection="1">
      <alignment horizontal="center" vertical="center"/>
      <protection hidden="1"/>
    </xf>
    <xf numFmtId="0" fontId="11" fillId="35" borderId="57" xfId="0" applyFont="1" applyFill="1" applyBorder="1" applyAlignment="1" applyProtection="1">
      <alignment horizontal="center" vertical="center"/>
      <protection hidden="1"/>
    </xf>
    <xf numFmtId="0" fontId="11" fillId="35" borderId="56" xfId="0" applyFont="1" applyFill="1" applyBorder="1" applyAlignment="1" applyProtection="1">
      <alignment horizontal="center" vertical="center"/>
      <protection hidden="1"/>
    </xf>
    <xf numFmtId="0" fontId="11" fillId="35" borderId="55" xfId="0" applyFont="1" applyFill="1" applyBorder="1" applyAlignment="1" applyProtection="1">
      <alignment horizontal="center" vertical="center"/>
      <protection hidden="1"/>
    </xf>
    <xf numFmtId="0" fontId="4" fillId="35" borderId="54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vertical="top" indent="1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0" fontId="0" fillId="0" borderId="47" xfId="0" applyFont="1" applyBorder="1" applyAlignment="1" applyProtection="1">
      <alignment horizontal="center" vertical="center"/>
      <protection hidden="1"/>
    </xf>
    <xf numFmtId="0" fontId="0" fillId="0" borderId="46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0" fillId="0" borderId="151" xfId="0" applyFont="1" applyBorder="1" applyAlignment="1" applyProtection="1">
      <alignment horizontal="center" vertical="center"/>
      <protection hidden="1"/>
    </xf>
    <xf numFmtId="0" fontId="0" fillId="0" borderId="51" xfId="0" applyFont="1" applyBorder="1" applyAlignment="1" applyProtection="1">
      <alignment horizontal="center" vertical="center"/>
      <protection hidden="1"/>
    </xf>
    <xf numFmtId="0" fontId="4" fillId="0" borderId="5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0" fillId="34" borderId="152" xfId="0" applyFont="1" applyFill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 locked="0"/>
    </xf>
    <xf numFmtId="0" fontId="6" fillId="34" borderId="49" xfId="0" applyFont="1" applyFill="1" applyBorder="1" applyAlignment="1" applyProtection="1">
      <alignment horizontal="center" vertical="center"/>
      <protection hidden="1"/>
    </xf>
    <xf numFmtId="0" fontId="0" fillId="34" borderId="153" xfId="0" applyFont="1" applyFill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6" fillId="34" borderId="154" xfId="0" applyFont="1" applyFill="1" applyBorder="1" applyAlignment="1" applyProtection="1">
      <alignment horizontal="center" vertical="center"/>
      <protection hidden="1"/>
    </xf>
    <xf numFmtId="0" fontId="6" fillId="34" borderId="48" xfId="0" applyFont="1" applyFill="1" applyBorder="1" applyAlignment="1" applyProtection="1">
      <alignment horizontal="center" vertical="center"/>
      <protection hidden="1"/>
    </xf>
    <xf numFmtId="0" fontId="0" fillId="0" borderId="29" xfId="0" applyFont="1" applyBorder="1" applyAlignment="1" applyProtection="1">
      <alignment horizontal="center" vertical="center"/>
      <protection hidden="1"/>
    </xf>
    <xf numFmtId="0" fontId="54" fillId="0" borderId="155" xfId="36" applyFont="1" applyFill="1" applyBorder="1" applyAlignment="1" applyProtection="1">
      <alignment horizontal="center" vertical="center"/>
      <protection/>
    </xf>
    <xf numFmtId="0" fontId="0" fillId="34" borderId="156" xfId="0" applyFont="1" applyFill="1" applyBorder="1" applyAlignment="1" applyProtection="1">
      <alignment horizontal="center" vertical="center"/>
      <protection hidden="1"/>
    </xf>
    <xf numFmtId="0" fontId="0" fillId="0" borderId="157" xfId="0" applyFont="1" applyBorder="1" applyAlignment="1" applyProtection="1">
      <alignment horizontal="center" vertical="center"/>
      <protection hidden="1" locked="0"/>
    </xf>
    <xf numFmtId="0" fontId="0" fillId="0" borderId="158" xfId="0" applyFont="1" applyBorder="1" applyAlignment="1" applyProtection="1">
      <alignment horizontal="center" vertical="center"/>
      <protection hidden="1" locked="0"/>
    </xf>
    <xf numFmtId="0" fontId="54" fillId="0" borderId="159" xfId="36" applyFont="1" applyFill="1" applyBorder="1" applyAlignment="1" applyProtection="1">
      <alignment horizontal="center" vertical="center"/>
      <protection/>
    </xf>
    <xf numFmtId="0" fontId="4" fillId="0" borderId="160" xfId="0" applyFont="1" applyBorder="1" applyAlignment="1" applyProtection="1">
      <alignment horizontal="center" vertical="top"/>
      <protection hidden="1"/>
    </xf>
    <xf numFmtId="0" fontId="4" fillId="0" borderId="0" xfId="0" applyFont="1" applyBorder="1" applyAlignment="1" applyProtection="1">
      <alignment horizontal="center" vertical="top"/>
      <protection hidden="1"/>
    </xf>
    <xf numFmtId="0" fontId="4" fillId="0" borderId="161" xfId="0" applyFont="1" applyBorder="1" applyAlignment="1" applyProtection="1">
      <alignment horizontal="center" vertical="top"/>
      <protection hidden="1"/>
    </xf>
    <xf numFmtId="0" fontId="4" fillId="0" borderId="162" xfId="0" applyFont="1" applyBorder="1" applyAlignment="1" applyProtection="1">
      <alignment horizontal="center" vertical="top"/>
      <protection hidden="1"/>
    </xf>
    <xf numFmtId="0" fontId="4" fillId="0" borderId="163" xfId="0" applyFont="1" applyBorder="1" applyAlignment="1" applyProtection="1">
      <alignment horizontal="center" vertical="top"/>
      <protection hidden="1"/>
    </xf>
    <xf numFmtId="0" fontId="4" fillId="0" borderId="164" xfId="0" applyFont="1" applyBorder="1" applyAlignment="1" applyProtection="1">
      <alignment horizontal="center"/>
      <protection hidden="1"/>
    </xf>
    <xf numFmtId="0" fontId="6" fillId="0" borderId="61" xfId="0" applyFont="1" applyFill="1" applyBorder="1" applyAlignment="1" applyProtection="1">
      <alignment horizontal="left" vertical="top" indent="1"/>
      <protection hidden="1"/>
    </xf>
    <xf numFmtId="0" fontId="4" fillId="0" borderId="0" xfId="0" applyFont="1" applyAlignment="1" applyProtection="1">
      <alignment horizontal="center"/>
      <protection hidden="1"/>
    </xf>
    <xf numFmtId="0" fontId="10" fillId="0" borderId="165" xfId="0" applyFont="1" applyFill="1" applyBorder="1" applyAlignment="1" applyProtection="1">
      <alignment horizontal="center"/>
      <protection locked="0"/>
    </xf>
    <xf numFmtId="49" fontId="10" fillId="0" borderId="166" xfId="0" applyNumberFormat="1" applyFont="1" applyFill="1" applyBorder="1" applyAlignment="1" applyProtection="1">
      <alignment horizontal="center"/>
      <protection locked="0"/>
    </xf>
    <xf numFmtId="0" fontId="10" fillId="0" borderId="166" xfId="0" applyFont="1" applyFill="1" applyBorder="1" applyAlignment="1" applyProtection="1">
      <alignment horizontal="center"/>
      <protection locked="0"/>
    </xf>
    <xf numFmtId="0" fontId="0" fillId="0" borderId="165" xfId="0" applyFill="1" applyBorder="1" applyAlignment="1" applyProtection="1">
      <alignment/>
      <protection hidden="1" locked="0"/>
    </xf>
    <xf numFmtId="0" fontId="4" fillId="0" borderId="51" xfId="0" applyFont="1" applyBorder="1" applyAlignment="1">
      <alignment horizontal="center"/>
    </xf>
    <xf numFmtId="0" fontId="0" fillId="0" borderId="167" xfId="0" applyBorder="1" applyAlignment="1" applyProtection="1">
      <alignment horizontal="left" indent="1"/>
      <protection locked="0"/>
    </xf>
    <xf numFmtId="0" fontId="0" fillId="0" borderId="50" xfId="0" applyBorder="1" applyAlignment="1">
      <alignment horizontal="left" indent="1"/>
    </xf>
    <xf numFmtId="0" fontId="0" fillId="0" borderId="51" xfId="0" applyBorder="1" applyAlignment="1">
      <alignment horizontal="left" indent="1"/>
    </xf>
    <xf numFmtId="0" fontId="0" fillId="0" borderId="151" xfId="0" applyBorder="1" applyAlignment="1">
      <alignment horizontal="left" indent="1"/>
    </xf>
    <xf numFmtId="0" fontId="4" fillId="0" borderId="45" xfId="0" applyFont="1" applyBorder="1" applyAlignment="1" applyProtection="1">
      <alignment horizontal="left" vertical="center" wrapText="1" indent="1"/>
      <protection locked="0"/>
    </xf>
    <xf numFmtId="0" fontId="4" fillId="0" borderId="46" xfId="0" applyFont="1" applyBorder="1" applyAlignment="1" applyProtection="1">
      <alignment horizontal="left" vertical="center" wrapText="1" indent="1"/>
      <protection locked="0"/>
    </xf>
    <xf numFmtId="0" fontId="4" fillId="0" borderId="47" xfId="0" applyFont="1" applyBorder="1" applyAlignment="1" applyProtection="1">
      <alignment horizontal="left" vertical="center" wrapText="1" indent="1"/>
      <protection locked="0"/>
    </xf>
    <xf numFmtId="0" fontId="4" fillId="0" borderId="50" xfId="0" applyFont="1" applyBorder="1" applyAlignment="1">
      <alignment horizontal="left" indent="1"/>
    </xf>
    <xf numFmtId="0" fontId="4" fillId="0" borderId="51" xfId="0" applyFont="1" applyBorder="1" applyAlignment="1">
      <alignment horizontal="left" indent="1"/>
    </xf>
    <xf numFmtId="0" fontId="4" fillId="0" borderId="151" xfId="0" applyFont="1" applyBorder="1" applyAlignment="1">
      <alignment horizontal="left" indent="1"/>
    </xf>
    <xf numFmtId="0" fontId="0" fillId="0" borderId="45" xfId="0" applyBorder="1" applyAlignment="1" applyProtection="1">
      <alignment horizontal="left" vertical="center" wrapText="1" indent="1"/>
      <protection locked="0"/>
    </xf>
    <xf numFmtId="0" fontId="0" fillId="0" borderId="46" xfId="0" applyBorder="1" applyAlignment="1" applyProtection="1">
      <alignment horizontal="left" vertical="center" wrapText="1" indent="1"/>
      <protection locked="0"/>
    </xf>
    <xf numFmtId="0" fontId="0" fillId="0" borderId="47" xfId="0" applyBorder="1" applyAlignment="1" applyProtection="1">
      <alignment horizontal="left" vertical="center" wrapText="1" indent="1"/>
      <protection locked="0"/>
    </xf>
    <xf numFmtId="0" fontId="10" fillId="0" borderId="165" xfId="0" applyFont="1" applyFill="1" applyBorder="1" applyAlignment="1" applyProtection="1">
      <alignment horizontal="left" indent="1"/>
      <protection hidden="1" locked="0"/>
    </xf>
    <xf numFmtId="0" fontId="6" fillId="0" borderId="168" xfId="0" applyFont="1" applyBorder="1" applyAlignment="1">
      <alignment horizontal="center" vertical="center"/>
    </xf>
    <xf numFmtId="0" fontId="6" fillId="0" borderId="169" xfId="0" applyFont="1" applyBorder="1" applyAlignment="1">
      <alignment horizontal="center" vertical="center"/>
    </xf>
    <xf numFmtId="0" fontId="0" fillId="0" borderId="166" xfId="0" applyBorder="1" applyAlignment="1" applyProtection="1">
      <alignment/>
      <protection hidden="1" locked="0"/>
    </xf>
    <xf numFmtId="0" fontId="0" fillId="0" borderId="50" xfId="0" applyFont="1" applyBorder="1" applyAlignment="1" applyProtection="1">
      <alignment horizontal="left" indent="1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151" xfId="0" applyFont="1" applyBorder="1" applyAlignment="1" applyProtection="1">
      <alignment horizontal="left" indent="1"/>
      <protection hidden="1"/>
    </xf>
    <xf numFmtId="14" fontId="10" fillId="0" borderId="165" xfId="0" applyNumberFormat="1" applyFont="1" applyBorder="1" applyAlignment="1" applyProtection="1">
      <alignment/>
      <protection locked="0"/>
    </xf>
    <xf numFmtId="0" fontId="10" fillId="0" borderId="165" xfId="0" applyFont="1" applyBorder="1" applyAlignment="1" applyProtection="1">
      <alignment/>
      <protection locked="0"/>
    </xf>
    <xf numFmtId="49" fontId="10" fillId="0" borderId="165" xfId="0" applyNumberFormat="1" applyFont="1" applyFill="1" applyBorder="1" applyAlignment="1" applyProtection="1">
      <alignment horizontal="center"/>
      <protection locked="0"/>
    </xf>
    <xf numFmtId="0" fontId="9" fillId="34" borderId="20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164" fontId="10" fillId="0" borderId="170" xfId="0" applyNumberFormat="1" applyFont="1" applyFill="1" applyBorder="1" applyAlignment="1" applyProtection="1">
      <alignment horizontal="left" vertical="center" indent="1"/>
      <protection locked="0"/>
    </xf>
    <xf numFmtId="164" fontId="0" fillId="0" borderId="171" xfId="0" applyNumberFormat="1" applyFill="1" applyBorder="1" applyAlignment="1" applyProtection="1">
      <alignment horizontal="left" vertical="center" indent="1"/>
      <protection locked="0"/>
    </xf>
    <xf numFmtId="0" fontId="5" fillId="0" borderId="16" xfId="0" applyFont="1" applyBorder="1" applyAlignment="1" applyProtection="1">
      <alignment horizontal="left" vertical="top" indent="1"/>
      <protection locked="0"/>
    </xf>
    <xf numFmtId="0" fontId="5" fillId="0" borderId="0" xfId="0" applyFont="1" applyBorder="1" applyAlignment="1" applyProtection="1">
      <alignment horizontal="left" vertical="top" indent="1"/>
      <protection locked="0"/>
    </xf>
    <xf numFmtId="0" fontId="5" fillId="0" borderId="8" xfId="0" applyFont="1" applyBorder="1" applyAlignment="1" applyProtection="1">
      <alignment horizontal="left" vertical="center" indent="1"/>
      <protection locked="0"/>
    </xf>
    <xf numFmtId="0" fontId="5" fillId="0" borderId="172" xfId="0" applyFont="1" applyBorder="1" applyAlignment="1" applyProtection="1">
      <alignment horizontal="left" vertical="center" indent="1"/>
      <protection locked="0"/>
    </xf>
    <xf numFmtId="0" fontId="5" fillId="0" borderId="173" xfId="0" applyFont="1" applyBorder="1" applyAlignment="1" applyProtection="1">
      <alignment horizontal="left" vertical="center" indent="1"/>
      <protection locked="0"/>
    </xf>
    <xf numFmtId="0" fontId="5" fillId="0" borderId="38" xfId="0" applyFont="1" applyBorder="1" applyAlignment="1" applyProtection="1">
      <alignment horizontal="left" vertical="center" indent="1"/>
      <protection locked="0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indent="1"/>
    </xf>
    <xf numFmtId="0" fontId="0" fillId="0" borderId="174" xfId="0" applyBorder="1" applyAlignment="1">
      <alignment horizontal="left" indent="1"/>
    </xf>
    <xf numFmtId="0" fontId="4" fillId="0" borderId="175" xfId="0" applyFont="1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7" fillId="35" borderId="176" xfId="0" applyFont="1" applyFill="1" applyBorder="1" applyAlignment="1" applyProtection="1">
      <alignment horizontal="left" vertical="center" indent="1"/>
      <protection locked="0"/>
    </xf>
    <xf numFmtId="0" fontId="8" fillId="35" borderId="176" xfId="0" applyFont="1" applyFill="1" applyBorder="1" applyAlignment="1" applyProtection="1">
      <alignment horizontal="left" vertical="center" indent="1"/>
      <protection locked="0"/>
    </xf>
    <xf numFmtId="0" fontId="8" fillId="35" borderId="177" xfId="0" applyFont="1" applyFill="1" applyBorder="1" applyAlignment="1" applyProtection="1">
      <alignment horizontal="left" vertical="center" indent="1"/>
      <protection locked="0"/>
    </xf>
    <xf numFmtId="0" fontId="2" fillId="0" borderId="0" xfId="0" applyFont="1" applyAlignment="1">
      <alignment horizontal="center" vertical="top" wrapText="1"/>
    </xf>
    <xf numFmtId="0" fontId="2" fillId="0" borderId="178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38" xfId="0" applyFont="1" applyBorder="1" applyAlignment="1" applyProtection="1">
      <alignment horizontal="left" indent="1"/>
      <protection locked="0"/>
    </xf>
    <xf numFmtId="0" fontId="4" fillId="0" borderId="0" xfId="0" applyFont="1" applyAlignment="1">
      <alignment horizontal="right"/>
    </xf>
    <xf numFmtId="0" fontId="4" fillId="0" borderId="179" xfId="0" applyFont="1" applyBorder="1" applyAlignment="1">
      <alignment horizontal="center"/>
    </xf>
    <xf numFmtId="0" fontId="4" fillId="0" borderId="180" xfId="0" applyFont="1" applyBorder="1" applyAlignment="1">
      <alignment horizontal="center"/>
    </xf>
    <xf numFmtId="0" fontId="4" fillId="0" borderId="181" xfId="0" applyFont="1" applyBorder="1" applyAlignment="1">
      <alignment horizontal="center"/>
    </xf>
    <xf numFmtId="14" fontId="5" fillId="0" borderId="38" xfId="0" applyNumberFormat="1" applyFont="1" applyBorder="1" applyAlignment="1" applyProtection="1">
      <alignment horizontal="center"/>
      <protection locked="0"/>
    </xf>
    <xf numFmtId="0" fontId="4" fillId="0" borderId="182" xfId="0" applyFont="1" applyBorder="1" applyAlignment="1" applyProtection="1">
      <alignment horizontal="left" vertical="center"/>
      <protection hidden="1" locked="0"/>
    </xf>
    <xf numFmtId="0" fontId="4" fillId="0" borderId="183" xfId="0" applyFont="1" applyBorder="1" applyAlignment="1" applyProtection="1">
      <alignment horizontal="left" vertical="center"/>
      <protection hidden="1" locked="0"/>
    </xf>
    <xf numFmtId="0" fontId="4" fillId="0" borderId="184" xfId="0" applyFont="1" applyBorder="1" applyAlignment="1" applyProtection="1">
      <alignment horizontal="left" vertical="center"/>
      <protection hidden="1" locked="0"/>
    </xf>
    <xf numFmtId="0" fontId="10" fillId="0" borderId="165" xfId="0" applyFont="1" applyFill="1" applyBorder="1" applyAlignment="1" applyProtection="1">
      <alignment horizontal="left" indent="1"/>
      <protection hidden="1" locked="0"/>
    </xf>
    <xf numFmtId="0" fontId="10" fillId="0" borderId="165" xfId="0" applyFont="1" applyBorder="1" applyAlignment="1" applyProtection="1">
      <alignment horizontal="left" indent="1"/>
      <protection hidden="1" locked="0"/>
    </xf>
    <xf numFmtId="0" fontId="2" fillId="0" borderId="0" xfId="47" applyFont="1" applyBorder="1" applyAlignment="1" applyProtection="1">
      <alignment horizontal="center" vertical="top" wrapText="1"/>
      <protection hidden="1"/>
    </xf>
    <xf numFmtId="0" fontId="3" fillId="0" borderId="0" xfId="47" applyFont="1" applyBorder="1" applyAlignment="1" applyProtection="1">
      <alignment horizontal="center"/>
      <protection hidden="1"/>
    </xf>
    <xf numFmtId="0" fontId="5" fillId="0" borderId="75" xfId="47" applyFont="1" applyBorder="1" applyAlignment="1" applyProtection="1">
      <alignment horizontal="left" indent="1"/>
      <protection hidden="1" locked="0"/>
    </xf>
    <xf numFmtId="0" fontId="4" fillId="0" borderId="0" xfId="47" applyFont="1" applyBorder="1" applyAlignment="1" applyProtection="1">
      <alignment horizontal="right"/>
      <protection hidden="1"/>
    </xf>
    <xf numFmtId="14" fontId="5" fillId="0" borderId="75" xfId="47" applyNumberFormat="1" applyFont="1" applyBorder="1" applyAlignment="1" applyProtection="1">
      <alignment horizontal="center"/>
      <protection hidden="1" locked="0"/>
    </xf>
    <xf numFmtId="0" fontId="7" fillId="36" borderId="89" xfId="47" applyFont="1" applyFill="1" applyBorder="1" applyAlignment="1" applyProtection="1">
      <alignment horizontal="left" vertical="center" indent="1"/>
      <protection hidden="1" locked="0"/>
    </xf>
    <xf numFmtId="0" fontId="4" fillId="0" borderId="131" xfId="47" applyFont="1" applyBorder="1" applyAlignment="1" applyProtection="1">
      <alignment horizontal="left" indent="1"/>
      <protection hidden="1"/>
    </xf>
    <xf numFmtId="0" fontId="4" fillId="0" borderId="119" xfId="47" applyFont="1" applyBorder="1" applyAlignment="1" applyProtection="1">
      <alignment horizontal="center" vertical="center" wrapText="1"/>
      <protection hidden="1"/>
    </xf>
    <xf numFmtId="0" fontId="4" fillId="0" borderId="130" xfId="47" applyFont="1" applyBorder="1" applyAlignment="1" applyProtection="1">
      <alignment horizontal="center"/>
      <protection hidden="1"/>
    </xf>
    <xf numFmtId="0" fontId="4" fillId="0" borderId="70" xfId="47" applyFont="1" applyBorder="1" applyAlignment="1" applyProtection="1">
      <alignment horizontal="left" indent="1"/>
      <protection hidden="1"/>
    </xf>
    <xf numFmtId="0" fontId="5" fillId="0" borderId="185" xfId="47" applyFont="1" applyBorder="1" applyAlignment="1" applyProtection="1">
      <alignment horizontal="left" vertical="center" indent="1"/>
      <protection hidden="1"/>
    </xf>
    <xf numFmtId="0" fontId="5" fillId="0" borderId="144" xfId="47" applyFont="1" applyBorder="1" applyAlignment="1" applyProtection="1">
      <alignment horizontal="left" vertical="center" indent="1"/>
      <protection hidden="1"/>
    </xf>
    <xf numFmtId="0" fontId="9" fillId="38" borderId="186" xfId="47" applyFont="1" applyFill="1" applyBorder="1" applyAlignment="1" applyProtection="1">
      <alignment horizontal="center" vertical="center"/>
      <protection hidden="1"/>
    </xf>
    <xf numFmtId="164" fontId="10" fillId="0" borderId="187" xfId="47" applyNumberFormat="1" applyFont="1" applyFill="1" applyBorder="1" applyAlignment="1" applyProtection="1">
      <alignment horizontal="left" vertical="center" wrapText="1" indent="1"/>
      <protection hidden="1" locked="0"/>
    </xf>
    <xf numFmtId="164" fontId="10" fillId="0" borderId="187" xfId="47" applyNumberFormat="1" applyFont="1" applyFill="1" applyBorder="1" applyAlignment="1" applyProtection="1">
      <alignment horizontal="left" vertical="center" indent="1"/>
      <protection hidden="1" locked="0"/>
    </xf>
    <xf numFmtId="0" fontId="17" fillId="0" borderId="188" xfId="36" applyFont="1" applyFill="1" applyBorder="1" applyAlignment="1" applyProtection="1">
      <alignment horizontal="center" vertical="center"/>
      <protection/>
    </xf>
    <xf numFmtId="164" fontId="10" fillId="0" borderId="189" xfId="47" applyNumberFormat="1" applyFont="1" applyFill="1" applyBorder="1" applyAlignment="1" applyProtection="1">
      <alignment horizontal="left" vertical="center" indent="1"/>
      <protection hidden="1" locked="0"/>
    </xf>
    <xf numFmtId="0" fontId="0" fillId="0" borderId="190" xfId="47" applyFill="1" applyBorder="1" applyProtection="1">
      <alignment/>
      <protection hidden="1" locked="0"/>
    </xf>
    <xf numFmtId="0" fontId="6" fillId="0" borderId="191" xfId="47" applyFont="1" applyBorder="1" applyAlignment="1" applyProtection="1">
      <alignment horizontal="center" vertical="center"/>
      <protection hidden="1"/>
    </xf>
    <xf numFmtId="0" fontId="0" fillId="0" borderId="192" xfId="47" applyBorder="1" applyProtection="1">
      <alignment/>
      <protection hidden="1" locked="0"/>
    </xf>
    <xf numFmtId="0" fontId="10" fillId="0" borderId="190" xfId="47" applyFont="1" applyFill="1" applyBorder="1" applyAlignment="1" applyProtection="1">
      <alignment horizontal="left" indent="1"/>
      <protection hidden="1" locked="0"/>
    </xf>
    <xf numFmtId="0" fontId="10" fillId="0" borderId="190" xfId="47" applyFont="1" applyBorder="1" applyAlignment="1" applyProtection="1">
      <alignment horizontal="left" indent="1"/>
      <protection/>
    </xf>
    <xf numFmtId="49" fontId="10" fillId="0" borderId="190" xfId="47" applyNumberFormat="1" applyFont="1" applyFill="1" applyBorder="1" applyAlignment="1" applyProtection="1">
      <alignment horizontal="center"/>
      <protection hidden="1" locked="0"/>
    </xf>
    <xf numFmtId="0" fontId="10" fillId="0" borderId="190" xfId="47" applyFont="1" applyFill="1" applyBorder="1" applyAlignment="1" applyProtection="1">
      <alignment horizontal="center"/>
      <protection hidden="1" locked="0"/>
    </xf>
    <xf numFmtId="49" fontId="10" fillId="0" borderId="192" xfId="47" applyNumberFormat="1" applyFont="1" applyFill="1" applyBorder="1" applyAlignment="1" applyProtection="1">
      <alignment horizontal="center"/>
      <protection hidden="1" locked="0"/>
    </xf>
    <xf numFmtId="0" fontId="10" fillId="0" borderId="192" xfId="47" applyFont="1" applyFill="1" applyBorder="1" applyAlignment="1" applyProtection="1">
      <alignment horizontal="center"/>
      <protection hidden="1" locked="0"/>
    </xf>
    <xf numFmtId="14" fontId="10" fillId="0" borderId="190" xfId="47" applyNumberFormat="1" applyFont="1" applyBorder="1" applyAlignment="1" applyProtection="1">
      <alignment/>
      <protection hidden="1" locked="0"/>
    </xf>
    <xf numFmtId="0" fontId="4" fillId="0" borderId="148" xfId="47" applyFont="1" applyBorder="1" applyAlignment="1" applyProtection="1">
      <alignment horizontal="left" indent="1"/>
      <protection hidden="1"/>
    </xf>
    <xf numFmtId="0" fontId="0" fillId="0" borderId="144" xfId="47" applyBorder="1" applyAlignment="1" applyProtection="1">
      <alignment horizontal="left" vertical="center" wrapText="1" indent="1"/>
      <protection hidden="1" locked="0"/>
    </xf>
    <xf numFmtId="0" fontId="0" fillId="0" borderId="148" xfId="47" applyFont="1" applyBorder="1" applyAlignment="1" applyProtection="1">
      <alignment horizontal="left" indent="1"/>
      <protection hidden="1"/>
    </xf>
    <xf numFmtId="0" fontId="4" fillId="0" borderId="72" xfId="47" applyFont="1" applyBorder="1" applyAlignment="1" applyProtection="1">
      <alignment horizontal="left" vertical="center" shrinkToFit="1"/>
      <protection hidden="1" locked="0"/>
    </xf>
    <xf numFmtId="0" fontId="4" fillId="0" borderId="144" xfId="47" applyFont="1" applyBorder="1" applyAlignment="1" applyProtection="1">
      <alignment horizontal="left" vertical="center" wrapText="1" indent="1"/>
      <protection hidden="1" locked="0"/>
    </xf>
    <xf numFmtId="0" fontId="4" fillId="0" borderId="67" xfId="47" applyFont="1" applyBorder="1" applyAlignment="1" applyProtection="1">
      <alignment horizontal="center"/>
      <protection hidden="1"/>
    </xf>
    <xf numFmtId="0" fontId="0" fillId="0" borderId="193" xfId="47" applyBorder="1" applyAlignment="1" applyProtection="1">
      <alignment horizontal="left" indent="1"/>
      <protection hidden="1" locked="0"/>
    </xf>
    <xf numFmtId="0" fontId="0" fillId="0" borderId="194" xfId="47" applyBorder="1" applyAlignment="1" applyProtection="1">
      <alignment horizontal="left" indent="1"/>
      <protection hidden="1" locked="0"/>
    </xf>
    <xf numFmtId="0" fontId="4" fillId="0" borderId="144" xfId="47" applyFont="1" applyBorder="1" applyAlignment="1" applyProtection="1">
      <alignment horizontal="left" vertical="top" wrapText="1" indent="1"/>
      <protection hidden="1" locked="0"/>
    </xf>
    <xf numFmtId="0" fontId="4" fillId="0" borderId="72" xfId="47" applyFont="1" applyBorder="1" applyAlignment="1" applyProtection="1">
      <alignment horizontal="left" vertical="center"/>
      <protection hidden="1" locked="0"/>
    </xf>
    <xf numFmtId="0" fontId="10" fillId="0" borderId="75" xfId="47" applyFont="1" applyBorder="1" applyAlignment="1" applyProtection="1">
      <alignment horizontal="left" indent="1"/>
      <protection hidden="1" locked="0"/>
    </xf>
    <xf numFmtId="167" fontId="10" fillId="0" borderId="75" xfId="47" applyNumberFormat="1" applyFont="1" applyBorder="1" applyAlignment="1" applyProtection="1">
      <alignment horizontal="center"/>
      <protection hidden="1" locked="0"/>
    </xf>
    <xf numFmtId="0" fontId="10" fillId="0" borderId="75" xfId="47" applyFont="1" applyBorder="1" applyAlignment="1" applyProtection="1">
      <alignment horizontal="center"/>
      <protection hidden="1" locked="0"/>
    </xf>
    <xf numFmtId="0" fontId="10" fillId="0" borderId="195" xfId="47" applyFont="1" applyBorder="1" applyAlignment="1" applyProtection="1">
      <alignment horizontal="center"/>
      <protection hidden="1" locked="0"/>
    </xf>
    <xf numFmtId="14" fontId="10" fillId="0" borderId="75" xfId="47" applyNumberFormat="1" applyFont="1" applyBorder="1" applyAlignment="1" applyProtection="1">
      <alignment/>
      <protection hidden="1" locked="0"/>
    </xf>
    <xf numFmtId="0" fontId="0" fillId="0" borderId="195" xfId="47" applyBorder="1" applyProtection="1">
      <alignment/>
      <protection hidden="1" locked="0"/>
    </xf>
    <xf numFmtId="0" fontId="9" fillId="0" borderId="89" xfId="47" applyFont="1" applyBorder="1" applyAlignment="1" applyProtection="1">
      <alignment horizontal="center" vertical="center"/>
      <protection hidden="1"/>
    </xf>
    <xf numFmtId="164" fontId="10" fillId="0" borderId="96" xfId="47" applyNumberFormat="1" applyFont="1" applyBorder="1" applyAlignment="1" applyProtection="1">
      <alignment horizontal="left" vertical="center" indent="1"/>
      <protection hidden="1" locked="0"/>
    </xf>
    <xf numFmtId="0" fontId="0" fillId="0" borderId="75" xfId="47" applyBorder="1" applyProtection="1">
      <alignment/>
      <protection hidden="1" locked="0"/>
    </xf>
    <xf numFmtId="0" fontId="6" fillId="0" borderId="89" xfId="47" applyFont="1" applyBorder="1" applyAlignment="1" applyProtection="1">
      <alignment horizontal="center" vertical="center"/>
      <protection hidden="1"/>
    </xf>
    <xf numFmtId="0" fontId="5" fillId="0" borderId="196" xfId="47" applyFont="1" applyBorder="1" applyAlignment="1" applyProtection="1">
      <alignment horizontal="left" vertical="center" indent="1"/>
      <protection hidden="1" locked="0"/>
    </xf>
    <xf numFmtId="0" fontId="5" fillId="0" borderId="197" xfId="47" applyFont="1" applyBorder="1" applyAlignment="1" applyProtection="1">
      <alignment horizontal="left" vertical="top" indent="1"/>
      <protection hidden="1" locked="0"/>
    </xf>
    <xf numFmtId="0" fontId="4" fillId="0" borderId="198" xfId="47" applyFont="1" applyBorder="1" applyAlignment="1" applyProtection="1">
      <alignment horizontal="left" indent="1"/>
      <protection hidden="1"/>
    </xf>
    <xf numFmtId="0" fontId="15" fillId="36" borderId="0" xfId="47" applyFont="1" applyFill="1" applyBorder="1" applyAlignment="1" applyProtection="1">
      <alignment horizontal="left"/>
      <protection hidden="1"/>
    </xf>
    <xf numFmtId="0" fontId="7" fillId="0" borderId="93" xfId="47" applyFont="1" applyFill="1" applyBorder="1" applyAlignment="1" applyProtection="1">
      <alignment horizontal="left" vertical="center" indent="1"/>
      <protection hidden="1" locked="0"/>
    </xf>
    <xf numFmtId="0" fontId="4" fillId="0" borderId="196" xfId="47" applyFont="1" applyBorder="1" applyAlignment="1" applyProtection="1">
      <alignment horizontal="left" indent="1"/>
      <protection hidden="1"/>
    </xf>
    <xf numFmtId="0" fontId="4" fillId="0" borderId="89" xfId="47" applyFont="1" applyBorder="1" applyAlignment="1" applyProtection="1">
      <alignment horizontal="center" vertical="center" wrapText="1"/>
      <protection hidden="1"/>
    </xf>
    <xf numFmtId="0" fontId="4" fillId="0" borderId="88" xfId="47" applyFont="1" applyBorder="1" applyAlignment="1" applyProtection="1">
      <alignment horizontal="center"/>
      <protection hidden="1"/>
    </xf>
    <xf numFmtId="0" fontId="4" fillId="0" borderId="196" xfId="47" applyFont="1" applyBorder="1" applyAlignment="1" applyProtection="1">
      <alignment horizontal="center"/>
      <protection hidden="1"/>
    </xf>
    <xf numFmtId="14" fontId="5" fillId="0" borderId="75" xfId="47" applyNumberFormat="1" applyFont="1" applyBorder="1" applyAlignment="1" applyProtection="1">
      <alignment horizontal="center"/>
      <protection locked="0"/>
    </xf>
    <xf numFmtId="0" fontId="4" fillId="0" borderId="51" xfId="0" applyFont="1" applyBorder="1" applyAlignment="1" applyProtection="1">
      <alignment horizontal="center"/>
      <protection hidden="1"/>
    </xf>
    <xf numFmtId="0" fontId="0" fillId="0" borderId="167" xfId="0" applyBorder="1" applyAlignment="1" applyProtection="1">
      <alignment horizontal="left" indent="1"/>
      <protection hidden="1" locked="0"/>
    </xf>
    <xf numFmtId="0" fontId="0" fillId="0" borderId="50" xfId="0" applyBorder="1" applyAlignment="1" applyProtection="1">
      <alignment horizontal="left" indent="1"/>
      <protection hidden="1"/>
    </xf>
    <xf numFmtId="0" fontId="0" fillId="0" borderId="51" xfId="0" applyBorder="1" applyAlignment="1" applyProtection="1">
      <alignment horizontal="left" indent="1"/>
      <protection hidden="1"/>
    </xf>
    <xf numFmtId="0" fontId="0" fillId="0" borderId="151" xfId="0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vertical="center" wrapText="1" indent="1"/>
      <protection hidden="1" locked="0"/>
    </xf>
    <xf numFmtId="0" fontId="4" fillId="0" borderId="46" xfId="0" applyFont="1" applyBorder="1" applyAlignment="1" applyProtection="1">
      <alignment horizontal="left" vertical="center" wrapText="1" indent="1"/>
      <protection hidden="1" locked="0"/>
    </xf>
    <xf numFmtId="0" fontId="4" fillId="0" borderId="47" xfId="0" applyFont="1" applyBorder="1" applyAlignment="1" applyProtection="1">
      <alignment horizontal="left" vertical="center" wrapText="1" indent="1"/>
      <protection hidden="1" locked="0"/>
    </xf>
    <xf numFmtId="0" fontId="4" fillId="0" borderId="50" xfId="0" applyFont="1" applyBorder="1" applyAlignment="1" applyProtection="1">
      <alignment horizontal="left" indent="1"/>
      <protection hidden="1"/>
    </xf>
    <xf numFmtId="0" fontId="4" fillId="0" borderId="51" xfId="0" applyFont="1" applyBorder="1" applyAlignment="1" applyProtection="1">
      <alignment horizontal="left" indent="1"/>
      <protection hidden="1"/>
    </xf>
    <xf numFmtId="0" fontId="4" fillId="0" borderId="151" xfId="0" applyFont="1" applyBorder="1" applyAlignment="1" applyProtection="1">
      <alignment horizontal="left" indent="1"/>
      <protection hidden="1"/>
    </xf>
    <xf numFmtId="0" fontId="0" fillId="0" borderId="45" xfId="0" applyBorder="1" applyAlignment="1" applyProtection="1">
      <alignment horizontal="left" vertical="center" wrapText="1" indent="1"/>
      <protection hidden="1" locked="0"/>
    </xf>
    <xf numFmtId="0" fontId="0" fillId="0" borderId="46" xfId="0" applyBorder="1" applyAlignment="1" applyProtection="1">
      <alignment horizontal="left" vertical="center" wrapText="1" indent="1"/>
      <protection hidden="1" locked="0"/>
    </xf>
    <xf numFmtId="0" fontId="0" fillId="0" borderId="47" xfId="0" applyBorder="1" applyAlignment="1" applyProtection="1">
      <alignment horizontal="left" vertical="center" wrapText="1" indent="1"/>
      <protection hidden="1" locked="0"/>
    </xf>
    <xf numFmtId="0" fontId="5" fillId="0" borderId="199" xfId="0" applyFont="1" applyBorder="1" applyAlignment="1" applyProtection="1">
      <alignment horizontal="left" vertical="center" indent="1"/>
      <protection hidden="1"/>
    </xf>
    <xf numFmtId="0" fontId="5" fillId="0" borderId="200" xfId="0" applyFont="1" applyBorder="1" applyAlignment="1" applyProtection="1">
      <alignment horizontal="left" vertical="center" indent="1"/>
      <protection hidden="1"/>
    </xf>
    <xf numFmtId="0" fontId="5" fillId="0" borderId="28" xfId="0" applyFont="1" applyBorder="1" applyAlignment="1" applyProtection="1">
      <alignment horizontal="left" vertical="center" indent="1"/>
      <protection hidden="1"/>
    </xf>
    <xf numFmtId="0" fontId="5" fillId="0" borderId="29" xfId="0" applyFont="1" applyBorder="1" applyAlignment="1" applyProtection="1">
      <alignment horizontal="left" vertical="center" indent="1"/>
      <protection hidden="1"/>
    </xf>
    <xf numFmtId="0" fontId="9" fillId="34" borderId="164" xfId="0" applyFont="1" applyFill="1" applyBorder="1" applyAlignment="1" applyProtection="1">
      <alignment horizontal="center" vertical="center"/>
      <protection hidden="1"/>
    </xf>
    <xf numFmtId="0" fontId="9" fillId="34" borderId="201" xfId="0" applyFont="1" applyFill="1" applyBorder="1" applyAlignment="1" applyProtection="1">
      <alignment horizontal="center" vertical="center"/>
      <protection hidden="1"/>
    </xf>
    <xf numFmtId="0" fontId="9" fillId="34" borderId="54" xfId="0" applyFont="1" applyFill="1" applyBorder="1" applyAlignment="1" applyProtection="1">
      <alignment horizontal="center" vertical="center"/>
      <protection hidden="1"/>
    </xf>
    <xf numFmtId="0" fontId="6" fillId="0" borderId="168" xfId="0" applyFont="1" applyBorder="1" applyAlignment="1" applyProtection="1">
      <alignment horizontal="center" vertical="center"/>
      <protection hidden="1"/>
    </xf>
    <xf numFmtId="0" fontId="6" fillId="0" borderId="169" xfId="0" applyFont="1" applyBorder="1" applyAlignment="1" applyProtection="1">
      <alignment horizontal="center" vertical="center"/>
      <protection hidden="1"/>
    </xf>
    <xf numFmtId="14" fontId="10" fillId="0" borderId="165" xfId="0" applyNumberFormat="1" applyFont="1" applyBorder="1" applyAlignment="1" applyProtection="1">
      <alignment/>
      <protection hidden="1" locked="0"/>
    </xf>
    <xf numFmtId="0" fontId="10" fillId="0" borderId="165" xfId="0" applyFont="1" applyBorder="1" applyAlignment="1" applyProtection="1">
      <alignment/>
      <protection hidden="1" locked="0"/>
    </xf>
    <xf numFmtId="49" fontId="10" fillId="0" borderId="165" xfId="0" applyNumberFormat="1" applyFont="1" applyFill="1" applyBorder="1" applyAlignment="1" applyProtection="1">
      <alignment horizontal="center"/>
      <protection hidden="1" locked="0"/>
    </xf>
    <xf numFmtId="0" fontId="10" fillId="0" borderId="165" xfId="0" applyFont="1" applyFill="1" applyBorder="1" applyAlignment="1" applyProtection="1">
      <alignment horizontal="center"/>
      <protection hidden="1" locked="0"/>
    </xf>
    <xf numFmtId="49" fontId="10" fillId="0" borderId="166" xfId="0" applyNumberFormat="1" applyFont="1" applyFill="1" applyBorder="1" applyAlignment="1" applyProtection="1">
      <alignment horizontal="center"/>
      <protection hidden="1" locked="0"/>
    </xf>
    <xf numFmtId="164" fontId="10" fillId="0" borderId="202" xfId="0" applyNumberFormat="1" applyFont="1" applyFill="1" applyBorder="1" applyAlignment="1" applyProtection="1">
      <alignment horizontal="left" vertical="center" indent="1"/>
      <protection hidden="1" locked="0"/>
    </xf>
    <xf numFmtId="164" fontId="0" fillId="0" borderId="32" xfId="0" applyNumberFormat="1" applyFill="1" applyBorder="1" applyAlignment="1" applyProtection="1">
      <alignment horizontal="left" vertical="center" indent="1"/>
      <protection hidden="1" locked="0"/>
    </xf>
    <xf numFmtId="0" fontId="5" fillId="0" borderId="45" xfId="0" applyFont="1" applyBorder="1" applyAlignment="1" applyProtection="1">
      <alignment horizontal="left" vertical="center" indent="1"/>
      <protection hidden="1"/>
    </xf>
    <xf numFmtId="0" fontId="5" fillId="0" borderId="47" xfId="0" applyFont="1" applyBorder="1" applyAlignment="1" applyProtection="1">
      <alignment horizontal="left" vertical="center" indent="1"/>
      <protection hidden="1"/>
    </xf>
    <xf numFmtId="0" fontId="4" fillId="0" borderId="203" xfId="0" applyFont="1" applyBorder="1" applyAlignment="1" applyProtection="1">
      <alignment horizontal="center"/>
      <protection hidden="1"/>
    </xf>
    <xf numFmtId="0" fontId="4" fillId="0" borderId="204" xfId="0" applyFont="1" applyBorder="1" applyAlignment="1" applyProtection="1">
      <alignment horizontal="center"/>
      <protection hidden="1"/>
    </xf>
    <xf numFmtId="0" fontId="4" fillId="0" borderId="205" xfId="0" applyFont="1" applyBorder="1" applyAlignment="1" applyProtection="1">
      <alignment horizontal="center"/>
      <protection hidden="1"/>
    </xf>
    <xf numFmtId="164" fontId="10" fillId="0" borderId="206" xfId="0" applyNumberFormat="1" applyFont="1" applyFill="1" applyBorder="1" applyAlignment="1" applyProtection="1">
      <alignment horizontal="left" vertical="center" indent="1"/>
      <protection hidden="1" locked="0"/>
    </xf>
    <xf numFmtId="164" fontId="0" fillId="0" borderId="171" xfId="0" applyNumberForma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7" fillId="35" borderId="27" xfId="0" applyFont="1" applyFill="1" applyBorder="1" applyAlignment="1" applyProtection="1">
      <alignment horizontal="left" vertical="center" indent="1"/>
      <protection hidden="1" locked="0"/>
    </xf>
    <xf numFmtId="0" fontId="8" fillId="35" borderId="176" xfId="0" applyFont="1" applyFill="1" applyBorder="1" applyAlignment="1" applyProtection="1">
      <alignment horizontal="left" vertical="center" indent="1"/>
      <protection hidden="1" locked="0"/>
    </xf>
    <xf numFmtId="0" fontId="8" fillId="35" borderId="177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horizontal="center" vertical="top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164" xfId="0" applyFont="1" applyBorder="1" applyAlignment="1" applyProtection="1">
      <alignment horizontal="center" vertical="center" wrapText="1"/>
      <protection hidden="1"/>
    </xf>
    <xf numFmtId="0" fontId="4" fillId="0" borderId="160" xfId="0" applyFont="1" applyBorder="1" applyAlignment="1" applyProtection="1">
      <alignment horizontal="center" vertical="center" wrapTex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indent="1"/>
      <protection hidden="1"/>
    </xf>
    <xf numFmtId="0" fontId="10" fillId="0" borderId="165" xfId="0" applyFont="1" applyBorder="1" applyAlignment="1" applyProtection="1">
      <alignment horizontal="left" indent="1"/>
      <protection/>
    </xf>
    <xf numFmtId="0" fontId="4" fillId="0" borderId="182" xfId="0" applyFont="1" applyBorder="1" applyAlignment="1" applyProtection="1">
      <alignment horizontal="left" vertical="center" shrinkToFit="1"/>
      <protection hidden="1" locked="0"/>
    </xf>
    <xf numFmtId="0" fontId="4" fillId="0" borderId="184" xfId="0" applyFont="1" applyBorder="1" applyAlignment="1" applyProtection="1">
      <alignment horizontal="left" vertical="center" shrinkToFit="1"/>
      <protection hidden="1" locked="0"/>
    </xf>
    <xf numFmtId="0" fontId="4" fillId="0" borderId="183" xfId="0" applyFont="1" applyBorder="1" applyAlignment="1" applyProtection="1">
      <alignment horizontal="left" vertical="center" shrinkToFit="1"/>
      <protection hidden="1" locked="0"/>
    </xf>
    <xf numFmtId="0" fontId="10" fillId="0" borderId="166" xfId="0" applyFont="1" applyFill="1" applyBorder="1" applyAlignment="1" applyProtection="1">
      <alignment horizontal="center"/>
      <protection hidden="1" locked="0"/>
    </xf>
    <xf numFmtId="164" fontId="10" fillId="0" borderId="202" xfId="0" applyNumberFormat="1" applyFont="1" applyFill="1" applyBorder="1" applyAlignment="1" applyProtection="1">
      <alignment horizontal="left" vertical="center" wrapText="1" indent="1"/>
      <protection hidden="1" locked="0"/>
    </xf>
    <xf numFmtId="0" fontId="54" fillId="0" borderId="207" xfId="36" applyFont="1" applyFill="1" applyBorder="1" applyAlignment="1" applyProtection="1">
      <alignment horizontal="center" vertical="center"/>
      <protection/>
    </xf>
    <xf numFmtId="0" fontId="54" fillId="0" borderId="155" xfId="36" applyFont="1" applyFill="1" applyBorder="1" applyAlignment="1" applyProtection="1">
      <alignment horizontal="center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1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 patternType="solid"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b val="0"/>
        <i val="0"/>
        <name val="Cambria"/>
        <color theme="5" tint="-0.24993999302387238"/>
      </font>
      <fill>
        <patternFill>
          <bgColor theme="2"/>
        </patternFill>
      </fill>
    </dxf>
    <dxf>
      <font>
        <b val="0"/>
        <i val="0"/>
        <name val="Cambria"/>
        <color theme="5" tint="-0.24993999302387238"/>
      </font>
      <fill>
        <patternFill>
          <bgColor theme="2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color indexed="60"/>
      </font>
      <fill>
        <patternFill patternType="solid">
          <fgColor indexed="9"/>
          <bgColor indexed="26"/>
        </patternFill>
      </fill>
    </dxf>
    <dxf>
      <font>
        <b val="0"/>
        <i val="0"/>
        <color indexed="60"/>
      </font>
    </dxf>
    <dxf>
      <fill>
        <patternFill patternType="solid">
          <fgColor indexed="9"/>
          <bgColor indexed="26"/>
        </patternFill>
      </fill>
    </dxf>
    <dxf>
      <fill>
        <patternFill patternType="solid">
          <fgColor indexed="9"/>
          <bgColor indexed="26"/>
        </patternFill>
      </fill>
    </dxf>
    <dxf>
      <font>
        <b val="0"/>
        <i val="0"/>
        <color indexed="60"/>
      </font>
      <fill>
        <patternFill patternType="solid">
          <fgColor indexed="9"/>
          <bgColor indexed="26"/>
        </patternFill>
      </fill>
    </dxf>
    <dxf>
      <font>
        <b val="0"/>
        <i val="0"/>
        <color indexed="60"/>
      </font>
      <fill>
        <patternFill patternType="solid">
          <fgColor indexed="9"/>
          <bgColor indexed="26"/>
        </patternFill>
      </fill>
    </dxf>
    <dxf>
      <font>
        <b val="0"/>
        <i val="0"/>
        <color rgb="FF993300"/>
      </font>
      <fill>
        <patternFill patternType="solid">
          <fgColor rgb="FFFFFFFF"/>
          <bgColor rgb="FFFFFFCC"/>
        </patternFill>
      </fill>
      <border/>
    </dxf>
    <dxf>
      <font>
        <b val="0"/>
        <i val="0"/>
        <color rgb="FF993300"/>
      </font>
      <border/>
    </dxf>
    <dxf>
      <font>
        <b val="0"/>
        <i val="0"/>
        <color theme="5" tint="-0.24993999302387238"/>
      </font>
      <fill>
        <patternFill>
          <bgColor theme="2"/>
        </patternFill>
      </fill>
      <border/>
    </dxf>
    <dxf>
      <font>
        <color theme="5" tint="-0.24993999302387238"/>
      </font>
      <fill>
        <patternFill patternType="solid">
          <bgColor theme="2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0</xdr:col>
      <xdr:colOff>495300</xdr:colOff>
      <xdr:row>1</xdr:row>
      <xdr:rowOff>95250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dlice%20-%20Slavia%20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&#225;ra%20a%20Eli\Documents\ELI&#352;KA\Temp\Temporary%20Internet%20Files\OLK30\Dokumenty-Zdenek\sl.26.7.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V.Popovice%20-%20US%20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pisky"/>
    </sheetNames>
    <sheetDataSet>
      <sheetData sheetId="0">
        <row r="1">
          <cell r="B1" t="str">
            <v>reg.č.</v>
          </cell>
          <cell r="C1" t="str">
            <v>příjmení</v>
          </cell>
          <cell r="D1" t="str">
            <v>jméno</v>
          </cell>
          <cell r="E1" t="str">
            <v>celé</v>
          </cell>
        </row>
        <row r="2">
          <cell r="B2">
            <v>1</v>
          </cell>
          <cell r="C2" t="str">
            <v>Kobylisy B</v>
          </cell>
        </row>
        <row r="3">
          <cell r="B3">
            <v>807</v>
          </cell>
          <cell r="C3" t="str">
            <v>CÍSAŘ</v>
          </cell>
          <cell r="D3" t="str">
            <v>Josef</v>
          </cell>
          <cell r="E3" t="str">
            <v>CÍSAŘ Josef</v>
          </cell>
        </row>
        <row r="4">
          <cell r="B4">
            <v>808</v>
          </cell>
          <cell r="C4" t="str">
            <v>CÍSAŘ</v>
          </cell>
          <cell r="D4" t="str">
            <v>Václav</v>
          </cell>
          <cell r="E4" t="str">
            <v>CÍSAŘ Václav</v>
          </cell>
        </row>
        <row r="5">
          <cell r="B5">
            <v>22375</v>
          </cell>
          <cell r="C5" t="str">
            <v>FŮRA</v>
          </cell>
          <cell r="D5" t="str">
            <v>Zdeněk</v>
          </cell>
          <cell r="E5" t="str">
            <v>FŮRA Zdeněk</v>
          </cell>
        </row>
        <row r="6">
          <cell r="B6">
            <v>868</v>
          </cell>
          <cell r="C6" t="str">
            <v>KLIMENT</v>
          </cell>
          <cell r="D6" t="str">
            <v>Michal</v>
          </cell>
          <cell r="E6" t="str">
            <v>KLIMENT Michal</v>
          </cell>
        </row>
        <row r="7">
          <cell r="B7">
            <v>20443</v>
          </cell>
          <cell r="C7" t="str">
            <v>KOVÁČ</v>
          </cell>
          <cell r="D7" t="str">
            <v>Marian</v>
          </cell>
          <cell r="E7" t="str">
            <v>KOVÁČ Marian</v>
          </cell>
        </row>
        <row r="8">
          <cell r="B8">
            <v>819</v>
          </cell>
          <cell r="C8" t="str">
            <v>KRČMA</v>
          </cell>
          <cell r="D8" t="str">
            <v>Jaroslav</v>
          </cell>
          <cell r="E8" t="str">
            <v>KRČMA Jaroslav</v>
          </cell>
        </row>
        <row r="9">
          <cell r="B9">
            <v>841</v>
          </cell>
          <cell r="C9" t="str">
            <v>VOJTÍŠEK</v>
          </cell>
          <cell r="D9" t="str">
            <v>Vojtěch</v>
          </cell>
          <cell r="E9" t="str">
            <v>VOJTÍŠEK Vojtěch</v>
          </cell>
        </row>
        <row r="10">
          <cell r="B10">
            <v>0</v>
          </cell>
          <cell r="D10" t="str">
            <v>náhradník     (N)</v>
          </cell>
          <cell r="E10" t="str">
            <v> náhradník     (N)</v>
          </cell>
        </row>
        <row r="11">
          <cell r="B11">
            <v>0</v>
          </cell>
          <cell r="D11" t="str">
            <v>náhradník     (N)</v>
          </cell>
          <cell r="E11" t="str">
            <v> náhradník     (N)</v>
          </cell>
        </row>
        <row r="12">
          <cell r="B12">
            <v>0</v>
          </cell>
          <cell r="D12" t="str">
            <v>náhradník     (N)</v>
          </cell>
          <cell r="E12" t="str">
            <v> náhradník     (N)</v>
          </cell>
        </row>
        <row r="13">
          <cell r="B13">
            <v>0</v>
          </cell>
          <cell r="D13" t="str">
            <v>náhradník     (N)</v>
          </cell>
          <cell r="E13" t="str">
            <v> náhradník     (N)</v>
          </cell>
        </row>
        <row r="14">
          <cell r="B14">
            <v>0</v>
          </cell>
          <cell r="D14" t="str">
            <v>náhradník     (N)</v>
          </cell>
          <cell r="E14" t="str">
            <v> náhradník     (N)</v>
          </cell>
        </row>
        <row r="15">
          <cell r="B15">
            <v>0</v>
          </cell>
          <cell r="D15" t="str">
            <v>náhradník     (N)</v>
          </cell>
          <cell r="E15" t="str">
            <v> náhradník     (N)</v>
          </cell>
        </row>
        <row r="16">
          <cell r="B16">
            <v>0</v>
          </cell>
          <cell r="D16" t="str">
            <v>náhradník     (N)</v>
          </cell>
          <cell r="E16" t="str">
            <v> náhradník     (N)</v>
          </cell>
        </row>
        <row r="17">
          <cell r="B17">
            <v>2</v>
          </cell>
          <cell r="C17" t="str">
            <v>Kobylisy C</v>
          </cell>
        </row>
        <row r="18">
          <cell r="B18">
            <v>5078</v>
          </cell>
          <cell r="C18" t="str">
            <v>DŮŠKA</v>
          </cell>
          <cell r="D18" t="str">
            <v>Pavel</v>
          </cell>
          <cell r="E18" t="str">
            <v>DŮŠKA Pavel</v>
          </cell>
        </row>
        <row r="19">
          <cell r="B19">
            <v>16797</v>
          </cell>
          <cell r="C19" t="str">
            <v>ERBEN</v>
          </cell>
          <cell r="D19" t="str">
            <v>Karel</v>
          </cell>
          <cell r="E19" t="str">
            <v>ERBEN Karel</v>
          </cell>
        </row>
        <row r="20">
          <cell r="B20">
            <v>743</v>
          </cell>
          <cell r="C20" t="str">
            <v>JÍCHA</v>
          </cell>
          <cell r="D20" t="str">
            <v>Václav</v>
          </cell>
          <cell r="E20" t="str">
            <v>JÍCHA Václav</v>
          </cell>
        </row>
        <row r="21">
          <cell r="B21">
            <v>761</v>
          </cell>
          <cell r="C21" t="str">
            <v>KRUPIČKA</v>
          </cell>
          <cell r="D21" t="str">
            <v>Bohuslav</v>
          </cell>
          <cell r="E21" t="str">
            <v>KRUPIČKA Bohuslav</v>
          </cell>
        </row>
        <row r="22">
          <cell r="B22">
            <v>14467</v>
          </cell>
          <cell r="C22" t="str">
            <v>MATYSKA</v>
          </cell>
          <cell r="D22" t="str">
            <v>Michal</v>
          </cell>
          <cell r="E22" t="str">
            <v>MATYSKA Michal</v>
          </cell>
        </row>
        <row r="23">
          <cell r="B23">
            <v>15347</v>
          </cell>
          <cell r="C23" t="str">
            <v>NOWAK</v>
          </cell>
          <cell r="D23" t="str">
            <v>Jan</v>
          </cell>
          <cell r="E23" t="str">
            <v>NOWAK Jan</v>
          </cell>
        </row>
        <row r="24">
          <cell r="B24">
            <v>762</v>
          </cell>
          <cell r="C24" t="str">
            <v>NOWAKOVÁ</v>
          </cell>
          <cell r="D24" t="str">
            <v>Anna</v>
          </cell>
          <cell r="E24" t="str">
            <v>NOWAKOVÁ Anna</v>
          </cell>
        </row>
        <row r="25">
          <cell r="B25">
            <v>9715</v>
          </cell>
          <cell r="C25" t="str">
            <v>PŘIBYL</v>
          </cell>
          <cell r="D25" t="str">
            <v>Bohuslav</v>
          </cell>
          <cell r="E25" t="str">
            <v>PŘIBYL Bohuslav</v>
          </cell>
        </row>
        <row r="26">
          <cell r="B26">
            <v>22658</v>
          </cell>
          <cell r="C26" t="str">
            <v>ŠROT</v>
          </cell>
          <cell r="D26" t="str">
            <v>Zdeněk</v>
          </cell>
          <cell r="E26" t="str">
            <v>ŠROT Zdeněk</v>
          </cell>
        </row>
        <row r="27">
          <cell r="B27">
            <v>22614</v>
          </cell>
          <cell r="C27" t="str">
            <v>ZOUHAR</v>
          </cell>
          <cell r="D27" t="str">
            <v>Jiří</v>
          </cell>
          <cell r="E27" t="str">
            <v>ZOUHAR Jiří</v>
          </cell>
        </row>
        <row r="28">
          <cell r="B28">
            <v>0</v>
          </cell>
          <cell r="D28" t="str">
            <v>náhradník     (N)</v>
          </cell>
          <cell r="E28" t="str">
            <v> náhradník     (N)</v>
          </cell>
        </row>
        <row r="29">
          <cell r="B29">
            <v>0</v>
          </cell>
          <cell r="D29" t="str">
            <v>náhradník     (N)</v>
          </cell>
          <cell r="E29" t="str">
            <v> náhradník     (N)</v>
          </cell>
        </row>
        <row r="30">
          <cell r="B30">
            <v>0</v>
          </cell>
          <cell r="D30" t="str">
            <v>náhradník     (N)</v>
          </cell>
          <cell r="E30" t="str">
            <v> náhradník     (N)</v>
          </cell>
        </row>
        <row r="31">
          <cell r="B31">
            <v>0</v>
          </cell>
          <cell r="D31" t="str">
            <v>náhradník     (N)</v>
          </cell>
          <cell r="E31" t="str">
            <v> náhradník     (N)</v>
          </cell>
        </row>
        <row r="32">
          <cell r="B32">
            <v>3</v>
          </cell>
          <cell r="C32" t="str">
            <v>Radlice</v>
          </cell>
        </row>
        <row r="33">
          <cell r="B33">
            <v>965</v>
          </cell>
          <cell r="C33" t="str">
            <v>BENEŠ</v>
          </cell>
          <cell r="D33" t="str">
            <v>Miloš ml.</v>
          </cell>
          <cell r="E33" t="str">
            <v>BENEŠ Miloš ml.</v>
          </cell>
        </row>
        <row r="34">
          <cell r="B34">
            <v>963</v>
          </cell>
          <cell r="C34" t="str">
            <v>BENEŠ</v>
          </cell>
          <cell r="D34" t="str">
            <v>Miloš st.</v>
          </cell>
          <cell r="E34" t="str">
            <v>BENEŠ Miloš st.</v>
          </cell>
        </row>
        <row r="35">
          <cell r="B35">
            <v>13731</v>
          </cell>
          <cell r="C35" t="str">
            <v>KAMÍN</v>
          </cell>
          <cell r="D35" t="str">
            <v>Jan</v>
          </cell>
          <cell r="E35" t="str">
            <v>KAMÍN Jan</v>
          </cell>
        </row>
        <row r="36">
          <cell r="B36">
            <v>15338</v>
          </cell>
          <cell r="C36" t="str">
            <v>KOFROŇ</v>
          </cell>
          <cell r="D36" t="str">
            <v>Leoš</v>
          </cell>
          <cell r="E36" t="str">
            <v>KOFROŇ Leoš</v>
          </cell>
        </row>
        <row r="37">
          <cell r="B37">
            <v>5984</v>
          </cell>
          <cell r="C37" t="str">
            <v>LEHNER</v>
          </cell>
          <cell r="D37" t="str">
            <v>Marek</v>
          </cell>
          <cell r="E37" t="str">
            <v>LEHNER Marek</v>
          </cell>
        </row>
        <row r="38">
          <cell r="B38">
            <v>964</v>
          </cell>
          <cell r="C38" t="str">
            <v>LEHNER</v>
          </cell>
          <cell r="D38" t="str">
            <v>Radek</v>
          </cell>
          <cell r="E38" t="str">
            <v>LEHNER Radek</v>
          </cell>
        </row>
        <row r="39">
          <cell r="B39">
            <v>962</v>
          </cell>
          <cell r="C39" t="str">
            <v>SCHILDER</v>
          </cell>
          <cell r="D39" t="str">
            <v>Jan</v>
          </cell>
          <cell r="E39" t="str">
            <v>SCHILDER Jan</v>
          </cell>
        </row>
        <row r="40">
          <cell r="B40">
            <v>14920</v>
          </cell>
          <cell r="C40" t="str">
            <v>TUREK</v>
          </cell>
          <cell r="D40" t="str">
            <v>Karel</v>
          </cell>
          <cell r="E40" t="str">
            <v>TUREK Karel</v>
          </cell>
        </row>
        <row r="41">
          <cell r="B41">
            <v>11184</v>
          </cell>
          <cell r="C41" t="str">
            <v>VERNER</v>
          </cell>
          <cell r="D41" t="str">
            <v>Jiří</v>
          </cell>
          <cell r="E41" t="str">
            <v>VERNER Jiří</v>
          </cell>
        </row>
        <row r="42">
          <cell r="B42">
            <v>24197</v>
          </cell>
          <cell r="C42" t="str">
            <v>VOJÁČEK</v>
          </cell>
          <cell r="D42" t="str">
            <v>Jan</v>
          </cell>
          <cell r="E42" t="str">
            <v>VOJÁČEK Jan</v>
          </cell>
        </row>
        <row r="43">
          <cell r="B43">
            <v>24595</v>
          </cell>
          <cell r="C43" t="str">
            <v>LEHNER</v>
          </cell>
          <cell r="D43" t="str">
            <v>Lukáš</v>
          </cell>
          <cell r="E43" t="str">
            <v>LEHNER Lukáš</v>
          </cell>
        </row>
        <row r="44">
          <cell r="B44">
            <v>0</v>
          </cell>
          <cell r="D44" t="str">
            <v>náhradník     (N)</v>
          </cell>
          <cell r="E44" t="str">
            <v> náhradník     (N)</v>
          </cell>
        </row>
        <row r="45">
          <cell r="B45">
            <v>0</v>
          </cell>
          <cell r="D45" t="str">
            <v>náhradník     (N)</v>
          </cell>
          <cell r="E45" t="str">
            <v> náhradník     (N)</v>
          </cell>
        </row>
        <row r="46">
          <cell r="B46">
            <v>0</v>
          </cell>
          <cell r="D46" t="str">
            <v>náhradník     (N)</v>
          </cell>
          <cell r="E46" t="str">
            <v> náhradník     (N)</v>
          </cell>
        </row>
        <row r="47">
          <cell r="B47">
            <v>4</v>
          </cell>
          <cell r="C47" t="str">
            <v>Rapid A</v>
          </cell>
        </row>
        <row r="48">
          <cell r="B48">
            <v>5052</v>
          </cell>
          <cell r="C48" t="str">
            <v>HAMPL</v>
          </cell>
          <cell r="D48" t="str">
            <v>Vítěslav</v>
          </cell>
          <cell r="E48" t="str">
            <v>HAMPL Vítěslav</v>
          </cell>
        </row>
        <row r="49">
          <cell r="B49">
            <v>1152</v>
          </cell>
          <cell r="C49" t="str">
            <v>HOFMAN</v>
          </cell>
          <cell r="D49" t="str">
            <v>Jiří</v>
          </cell>
          <cell r="E49" t="str">
            <v>HOFMAN Jiří</v>
          </cell>
        </row>
        <row r="50">
          <cell r="B50">
            <v>1404</v>
          </cell>
          <cell r="C50" t="str">
            <v>POKORNÝ</v>
          </cell>
          <cell r="D50" t="str">
            <v>Josef</v>
          </cell>
          <cell r="E50" t="str">
            <v>POKORNÝ Josef</v>
          </cell>
        </row>
        <row r="51">
          <cell r="B51">
            <v>1163</v>
          </cell>
          <cell r="C51" t="str">
            <v>PUDIL</v>
          </cell>
          <cell r="D51" t="str">
            <v>František</v>
          </cell>
          <cell r="E51" t="str">
            <v>PUDIL František</v>
          </cell>
        </row>
        <row r="52">
          <cell r="B52">
            <v>4467</v>
          </cell>
          <cell r="C52" t="str">
            <v>ROUBAL</v>
          </cell>
          <cell r="D52" t="str">
            <v>Vojtěch</v>
          </cell>
          <cell r="E52" t="str">
            <v>ROUBAL Vojtěch</v>
          </cell>
        </row>
        <row r="53">
          <cell r="B53">
            <v>1174</v>
          </cell>
          <cell r="C53" t="str">
            <v>VALTA</v>
          </cell>
          <cell r="D53" t="str">
            <v>Petr</v>
          </cell>
          <cell r="E53" t="str">
            <v>VALTA Petr</v>
          </cell>
        </row>
        <row r="54">
          <cell r="B54">
            <v>5163</v>
          </cell>
          <cell r="C54" t="str">
            <v>PODHOLA</v>
          </cell>
          <cell r="D54" t="str">
            <v>Martin</v>
          </cell>
          <cell r="E54" t="str">
            <v>PODHOLA Martin</v>
          </cell>
        </row>
        <row r="55">
          <cell r="B55">
            <v>0</v>
          </cell>
          <cell r="D55" t="str">
            <v>náhradník     (N)</v>
          </cell>
          <cell r="E55" t="str">
            <v> náhradník     (N)</v>
          </cell>
        </row>
        <row r="56">
          <cell r="B56">
            <v>0</v>
          </cell>
          <cell r="D56" t="str">
            <v>náhradník     (N)</v>
          </cell>
          <cell r="E56" t="str">
            <v> náhradník     (N)</v>
          </cell>
        </row>
        <row r="57">
          <cell r="B57">
            <v>0</v>
          </cell>
          <cell r="D57" t="str">
            <v>náhradník     (N)</v>
          </cell>
          <cell r="E57" t="str">
            <v> náhradník     (N)</v>
          </cell>
        </row>
        <row r="58">
          <cell r="B58">
            <v>0</v>
          </cell>
          <cell r="D58" t="str">
            <v>náhradník     (N)</v>
          </cell>
          <cell r="E58" t="str">
            <v> náhradník     (N)</v>
          </cell>
        </row>
        <row r="59">
          <cell r="B59">
            <v>0</v>
          </cell>
          <cell r="D59" t="str">
            <v>náhradník     (N)</v>
          </cell>
          <cell r="E59" t="str">
            <v> náhradník     (N)</v>
          </cell>
        </row>
        <row r="60">
          <cell r="B60">
            <v>0</v>
          </cell>
          <cell r="D60" t="str">
            <v>náhradník     (N)</v>
          </cell>
          <cell r="E60" t="str">
            <v> náhradník     (N)</v>
          </cell>
        </row>
        <row r="61">
          <cell r="B61">
            <v>0</v>
          </cell>
          <cell r="D61" t="str">
            <v>náhradník     (N)</v>
          </cell>
          <cell r="E61" t="str">
            <v> náhradník     (N)</v>
          </cell>
        </row>
        <row r="62">
          <cell r="B62">
            <v>5</v>
          </cell>
          <cell r="C62" t="str">
            <v>Rudná B</v>
          </cell>
        </row>
        <row r="63">
          <cell r="B63">
            <v>15374</v>
          </cell>
          <cell r="C63" t="str">
            <v>KOHOUTOVÁ</v>
          </cell>
          <cell r="D63" t="str">
            <v>Miluše</v>
          </cell>
          <cell r="E63" t="str">
            <v>KOHOUTOVÁ Miluše</v>
          </cell>
        </row>
        <row r="64">
          <cell r="B64">
            <v>15354</v>
          </cell>
          <cell r="C64" t="str">
            <v>MAŘÁNKOVÁ</v>
          </cell>
          <cell r="D64" t="str">
            <v>Eva</v>
          </cell>
          <cell r="E64" t="str">
            <v>MAŘÁNKOVÁ Eva</v>
          </cell>
        </row>
        <row r="65">
          <cell r="B65">
            <v>18645</v>
          </cell>
          <cell r="C65" t="str">
            <v>MIKEŠOVÁ</v>
          </cell>
          <cell r="D65" t="str">
            <v>Irena</v>
          </cell>
          <cell r="E65" t="str">
            <v>MIKEŠOVÁ Irena</v>
          </cell>
        </row>
        <row r="66">
          <cell r="B66">
            <v>15352</v>
          </cell>
          <cell r="C66" t="str">
            <v>NOVOTNÁ</v>
          </cell>
          <cell r="D66" t="str">
            <v>Anna</v>
          </cell>
          <cell r="E66" t="str">
            <v>NOVOTNÁ Anna</v>
          </cell>
        </row>
        <row r="67">
          <cell r="B67">
            <v>18644</v>
          </cell>
          <cell r="C67" t="str">
            <v>PANENKOVÁ</v>
          </cell>
          <cell r="D67" t="str">
            <v>Lucie</v>
          </cell>
          <cell r="E67" t="str">
            <v>PANENKOVÁ Lucie</v>
          </cell>
        </row>
        <row r="68">
          <cell r="B68">
            <v>15370</v>
          </cell>
          <cell r="C68" t="str">
            <v>POLÁČKOVÁ</v>
          </cell>
          <cell r="D68" t="str">
            <v>Hana</v>
          </cell>
          <cell r="E68" t="str">
            <v>POLÁČKOVÁ Hana</v>
          </cell>
        </row>
        <row r="69">
          <cell r="B69">
            <v>15353</v>
          </cell>
          <cell r="C69" t="str">
            <v>ZIMÁKOVÁ</v>
          </cell>
          <cell r="D69" t="str">
            <v>Jarmila</v>
          </cell>
          <cell r="E69" t="str">
            <v>ZIMÁKOVÁ Jarmila</v>
          </cell>
        </row>
        <row r="70">
          <cell r="B70">
            <v>0</v>
          </cell>
          <cell r="D70" t="str">
            <v>náhradník     (N)</v>
          </cell>
          <cell r="E70" t="str">
            <v> náhradník     (N)</v>
          </cell>
        </row>
        <row r="71">
          <cell r="B71">
            <v>0</v>
          </cell>
          <cell r="D71" t="str">
            <v>náhradník     (N)</v>
          </cell>
          <cell r="E71" t="str">
            <v> náhradník     (N)</v>
          </cell>
        </row>
        <row r="72">
          <cell r="B72">
            <v>0</v>
          </cell>
          <cell r="D72" t="str">
            <v>náhradník     (N)</v>
          </cell>
          <cell r="E72" t="str">
            <v> náhradník     (N)</v>
          </cell>
        </row>
        <row r="73">
          <cell r="B73">
            <v>0</v>
          </cell>
          <cell r="D73" t="str">
            <v>náhradník     (N)</v>
          </cell>
          <cell r="E73" t="str">
            <v> náhradník     (N)</v>
          </cell>
        </row>
        <row r="74">
          <cell r="B74">
            <v>0</v>
          </cell>
          <cell r="D74" t="str">
            <v>náhradník     (N)</v>
          </cell>
          <cell r="E74" t="str">
            <v> náhradník     (N)</v>
          </cell>
        </row>
        <row r="75">
          <cell r="B75">
            <v>0</v>
          </cell>
          <cell r="D75" t="str">
            <v>náhradník     (N)</v>
          </cell>
          <cell r="E75" t="str">
            <v> náhradník     (N)</v>
          </cell>
        </row>
        <row r="76">
          <cell r="B76">
            <v>0</v>
          </cell>
          <cell r="D76" t="str">
            <v>náhradník     (N)</v>
          </cell>
          <cell r="E76" t="str">
            <v> náhradník     (N)</v>
          </cell>
        </row>
        <row r="77">
          <cell r="B77">
            <v>6</v>
          </cell>
          <cell r="C77" t="str">
            <v>Rudná C</v>
          </cell>
        </row>
        <row r="78">
          <cell r="B78">
            <v>13862</v>
          </cell>
          <cell r="C78" t="str">
            <v>DVOŘÁK</v>
          </cell>
          <cell r="D78" t="str">
            <v>Milan</v>
          </cell>
          <cell r="E78" t="str">
            <v>DVOŘÁK Milan</v>
          </cell>
        </row>
        <row r="79">
          <cell r="B79">
            <v>12108</v>
          </cell>
          <cell r="C79" t="str">
            <v>KASAL</v>
          </cell>
          <cell r="D79" t="str">
            <v>Pavel</v>
          </cell>
          <cell r="E79" t="str">
            <v>KASAL Pavel</v>
          </cell>
        </row>
        <row r="80">
          <cell r="B80">
            <v>12110</v>
          </cell>
          <cell r="C80" t="str">
            <v>KELLER</v>
          </cell>
          <cell r="D80" t="str">
            <v>Tomáš</v>
          </cell>
          <cell r="E80" t="str">
            <v>KELLER Tomáš</v>
          </cell>
        </row>
        <row r="81">
          <cell r="B81">
            <v>12109</v>
          </cell>
          <cell r="C81" t="str">
            <v>KOŠČO</v>
          </cell>
          <cell r="D81" t="str">
            <v>Peter</v>
          </cell>
          <cell r="E81" t="str">
            <v>KOŠČO Peter</v>
          </cell>
        </row>
        <row r="82">
          <cell r="B82">
            <v>14196</v>
          </cell>
          <cell r="C82" t="str">
            <v>KOŠČOVÁ</v>
          </cell>
          <cell r="D82" t="str">
            <v>Petra</v>
          </cell>
          <cell r="E82" t="str">
            <v>KOŠČOVÁ Petra</v>
          </cell>
        </row>
        <row r="83">
          <cell r="B83">
            <v>18116</v>
          </cell>
          <cell r="C83" t="str">
            <v>KÝHOS</v>
          </cell>
          <cell r="D83" t="str">
            <v>Miroslav</v>
          </cell>
          <cell r="E83" t="str">
            <v>KÝHOS Miroslav</v>
          </cell>
        </row>
        <row r="84">
          <cell r="B84">
            <v>23055</v>
          </cell>
          <cell r="C84" t="str">
            <v>LESÁK</v>
          </cell>
          <cell r="D84" t="str">
            <v>Adam</v>
          </cell>
          <cell r="E84" t="str">
            <v>LESÁK Adam</v>
          </cell>
        </row>
        <row r="85">
          <cell r="B85">
            <v>14189</v>
          </cell>
          <cell r="C85" t="str">
            <v>MACHULKA</v>
          </cell>
          <cell r="D85" t="str">
            <v>Radek</v>
          </cell>
          <cell r="E85" t="str">
            <v>MACHULKA Radek</v>
          </cell>
        </row>
        <row r="86">
          <cell r="B86">
            <v>23701</v>
          </cell>
          <cell r="C86" t="str">
            <v>ZDRÁHAL</v>
          </cell>
          <cell r="D86" t="str">
            <v>Jiří</v>
          </cell>
          <cell r="E86" t="str">
            <v>ZDRÁHAL Jiří</v>
          </cell>
        </row>
        <row r="87">
          <cell r="B87">
            <v>14188</v>
          </cell>
          <cell r="C87" t="str">
            <v>MACHULKA</v>
          </cell>
          <cell r="D87" t="str">
            <v>Martin</v>
          </cell>
          <cell r="E87" t="str">
            <v>MACHULKA Martin</v>
          </cell>
        </row>
        <row r="88">
          <cell r="B88">
            <v>0</v>
          </cell>
          <cell r="D88" t="str">
            <v>náhradník     (N)</v>
          </cell>
          <cell r="E88" t="str">
            <v> náhradník     (N)</v>
          </cell>
        </row>
        <row r="89">
          <cell r="B89">
            <v>0</v>
          </cell>
          <cell r="D89" t="str">
            <v>náhradník     (N)</v>
          </cell>
          <cell r="E89" t="str">
            <v> náhradník     (N)</v>
          </cell>
        </row>
        <row r="90">
          <cell r="B90">
            <v>0</v>
          </cell>
          <cell r="D90" t="str">
            <v>náhradník     (N)</v>
          </cell>
          <cell r="E90" t="str">
            <v> náhradník     (N)</v>
          </cell>
        </row>
        <row r="91">
          <cell r="B91">
            <v>0</v>
          </cell>
          <cell r="D91" t="str">
            <v>náhradník     (N)</v>
          </cell>
          <cell r="E91" t="str">
            <v> náhradník     (N)</v>
          </cell>
        </row>
        <row r="92">
          <cell r="B92">
            <v>7</v>
          </cell>
          <cell r="C92" t="str">
            <v>Slavia C</v>
          </cell>
        </row>
        <row r="93">
          <cell r="B93">
            <v>995</v>
          </cell>
          <cell r="C93" t="str">
            <v>BERNAT</v>
          </cell>
          <cell r="D93" t="str">
            <v>Karel</v>
          </cell>
          <cell r="E93" t="str">
            <v>BERNAT Karel</v>
          </cell>
        </row>
        <row r="94">
          <cell r="B94">
            <v>13003</v>
          </cell>
          <cell r="C94" t="str">
            <v>JIRÁNEK</v>
          </cell>
          <cell r="D94" t="str">
            <v>Tomáš</v>
          </cell>
          <cell r="E94" t="str">
            <v>JIRÁNEK Tomáš</v>
          </cell>
        </row>
        <row r="95">
          <cell r="B95">
            <v>19901</v>
          </cell>
          <cell r="C95" t="str">
            <v>KNAP</v>
          </cell>
          <cell r="D95" t="str">
            <v>Filip</v>
          </cell>
          <cell r="E95" t="str">
            <v>KNAP Filip</v>
          </cell>
        </row>
        <row r="96">
          <cell r="B96">
            <v>1012</v>
          </cell>
          <cell r="C96" t="str">
            <v>KNAP</v>
          </cell>
          <cell r="D96" t="str">
            <v>Petr</v>
          </cell>
          <cell r="E96" t="str">
            <v>KNAP Petr</v>
          </cell>
        </row>
        <row r="97">
          <cell r="B97">
            <v>1013</v>
          </cell>
          <cell r="C97" t="str">
            <v>KNĚŽEK</v>
          </cell>
          <cell r="D97" t="str">
            <v>Vladimír</v>
          </cell>
          <cell r="E97" t="str">
            <v>KNĚŽEK Vladimír</v>
          </cell>
        </row>
        <row r="98">
          <cell r="B98">
            <v>9868</v>
          </cell>
          <cell r="C98" t="str">
            <v>MYŠÁK</v>
          </cell>
          <cell r="D98" t="str">
            <v>Karel</v>
          </cell>
          <cell r="E98" t="str">
            <v>MYŠÁK Karel</v>
          </cell>
        </row>
        <row r="99">
          <cell r="B99">
            <v>10265</v>
          </cell>
          <cell r="C99" t="str">
            <v>NOVÁK</v>
          </cell>
          <cell r="D99" t="str">
            <v>Zdeněk</v>
          </cell>
          <cell r="E99" t="str">
            <v>NOVÁK Zdeněk</v>
          </cell>
        </row>
        <row r="100">
          <cell r="B100">
            <v>21699</v>
          </cell>
          <cell r="C100" t="str">
            <v>PECKA</v>
          </cell>
          <cell r="D100" t="str">
            <v>Jan</v>
          </cell>
          <cell r="E100" t="str">
            <v>PECKA Jan</v>
          </cell>
        </row>
        <row r="101">
          <cell r="B101">
            <v>1033</v>
          </cell>
          <cell r="C101" t="str">
            <v>ŠŤASTNÝ</v>
          </cell>
          <cell r="D101" t="str">
            <v>Jan</v>
          </cell>
          <cell r="E101" t="str">
            <v>ŠŤASTNÝ Jan</v>
          </cell>
        </row>
        <row r="102">
          <cell r="B102">
            <v>13002</v>
          </cell>
          <cell r="C102" t="str">
            <v>VÁCLAVÍK</v>
          </cell>
          <cell r="D102" t="str">
            <v>Jan</v>
          </cell>
          <cell r="E102" t="str">
            <v>VÁCLAVÍK Jan</v>
          </cell>
        </row>
        <row r="103">
          <cell r="B103">
            <v>0</v>
          </cell>
          <cell r="D103" t="str">
            <v>náhradník     (N)</v>
          </cell>
          <cell r="E103" t="str">
            <v> náhradník     (N)</v>
          </cell>
        </row>
        <row r="104">
          <cell r="B104">
            <v>0</v>
          </cell>
          <cell r="D104" t="str">
            <v>náhradník     (N)</v>
          </cell>
          <cell r="E104" t="str">
            <v> náhradník     (N)</v>
          </cell>
        </row>
        <row r="105">
          <cell r="B105">
            <v>0</v>
          </cell>
          <cell r="D105" t="str">
            <v>náhradník     (N)</v>
          </cell>
          <cell r="E105" t="str">
            <v> náhradník     (N)</v>
          </cell>
        </row>
        <row r="106">
          <cell r="B106">
            <v>0</v>
          </cell>
          <cell r="D106" t="str">
            <v>náhradník     (N)</v>
          </cell>
          <cell r="E106" t="str">
            <v> náhradník     (N)</v>
          </cell>
        </row>
        <row r="107">
          <cell r="B107">
            <v>8</v>
          </cell>
          <cell r="C107" t="str">
            <v>Praga B</v>
          </cell>
        </row>
        <row r="108">
          <cell r="B108">
            <v>18159</v>
          </cell>
          <cell r="C108" t="str">
            <v>JELÍNEK</v>
          </cell>
          <cell r="D108" t="str">
            <v>Martin</v>
          </cell>
          <cell r="E108" t="str">
            <v>JELÍNEK Martin</v>
          </cell>
        </row>
        <row r="109">
          <cell r="B109">
            <v>1070</v>
          </cell>
          <cell r="C109" t="str">
            <v>KLUGANOST</v>
          </cell>
          <cell r="D109" t="str">
            <v>Vít</v>
          </cell>
          <cell r="E109" t="str">
            <v>KLUGANOST Vít</v>
          </cell>
        </row>
        <row r="110">
          <cell r="B110">
            <v>20740</v>
          </cell>
          <cell r="C110" t="str">
            <v>KOVÁŘ</v>
          </cell>
          <cell r="D110" t="str">
            <v>Martin</v>
          </cell>
          <cell r="E110" t="str">
            <v>KOVÁŘ Martin</v>
          </cell>
        </row>
        <row r="111">
          <cell r="B111">
            <v>20783</v>
          </cell>
          <cell r="C111" t="str">
            <v>KŠÍR</v>
          </cell>
          <cell r="D111" t="str">
            <v>Petr</v>
          </cell>
          <cell r="E111" t="str">
            <v>KŠÍR Petr</v>
          </cell>
        </row>
        <row r="112">
          <cell r="B112">
            <v>21157</v>
          </cell>
          <cell r="C112" t="str">
            <v>LUKÁŠ</v>
          </cell>
          <cell r="D112" t="str">
            <v>Jan</v>
          </cell>
          <cell r="E112" t="str">
            <v>LUKÁŠ Jan</v>
          </cell>
        </row>
        <row r="113">
          <cell r="B113">
            <v>20739</v>
          </cell>
          <cell r="C113" t="str">
            <v>MAŇOUR</v>
          </cell>
          <cell r="D113" t="str">
            <v>Ondřej</v>
          </cell>
          <cell r="E113" t="str">
            <v>MAŇOUR Ondřej</v>
          </cell>
        </row>
        <row r="114">
          <cell r="B114">
            <v>23788</v>
          </cell>
          <cell r="C114" t="str">
            <v>SIGL</v>
          </cell>
          <cell r="D114" t="str">
            <v>Jan</v>
          </cell>
          <cell r="E114" t="str">
            <v>SIGL Jan</v>
          </cell>
        </row>
        <row r="115">
          <cell r="B115">
            <v>17966</v>
          </cell>
          <cell r="C115" t="str">
            <v>SMÉKAL</v>
          </cell>
          <cell r="D115" t="str">
            <v>Tomáš</v>
          </cell>
          <cell r="E115" t="str">
            <v>SMÉKAL Tomáš</v>
          </cell>
        </row>
        <row r="116">
          <cell r="B116">
            <v>1222</v>
          </cell>
          <cell r="C116" t="str">
            <v>SÝKORA</v>
          </cell>
          <cell r="D116" t="str">
            <v>Jiří</v>
          </cell>
          <cell r="E116" t="str">
            <v>SÝKORA Jiří</v>
          </cell>
        </row>
        <row r="117">
          <cell r="B117">
            <v>0</v>
          </cell>
          <cell r="D117" t="str">
            <v>náhradník     (N)</v>
          </cell>
          <cell r="E117" t="str">
            <v> náhradník     (N)</v>
          </cell>
        </row>
        <row r="118">
          <cell r="B118">
            <v>0</v>
          </cell>
          <cell r="D118" t="str">
            <v>náhradník     (N)</v>
          </cell>
          <cell r="E118" t="str">
            <v> náhradník     (N)</v>
          </cell>
        </row>
        <row r="119">
          <cell r="B119">
            <v>0</v>
          </cell>
          <cell r="D119" t="str">
            <v>náhradník     (N)</v>
          </cell>
          <cell r="E119" t="str">
            <v> náhradník     (N)</v>
          </cell>
        </row>
        <row r="120">
          <cell r="B120">
            <v>0</v>
          </cell>
          <cell r="D120" t="str">
            <v>náhradník     (N)</v>
          </cell>
          <cell r="E120" t="str">
            <v> náhradník     (N)</v>
          </cell>
        </row>
        <row r="121">
          <cell r="B121">
            <v>0</v>
          </cell>
          <cell r="D121" t="str">
            <v>náhradník     (N)</v>
          </cell>
          <cell r="E121" t="str">
            <v> náhradník     (N)</v>
          </cell>
        </row>
        <row r="122">
          <cell r="B122">
            <v>9</v>
          </cell>
          <cell r="C122" t="str">
            <v>Uhelné sklady C</v>
          </cell>
        </row>
        <row r="123">
          <cell r="B123">
            <v>22753</v>
          </cell>
          <cell r="C123" t="str">
            <v>MAŠEK</v>
          </cell>
          <cell r="D123" t="str">
            <v>Petr</v>
          </cell>
          <cell r="E123" t="str">
            <v>MAŠEK Petr</v>
          </cell>
        </row>
        <row r="124">
          <cell r="B124">
            <v>1290</v>
          </cell>
          <cell r="C124" t="str">
            <v>MENDLOVÁ</v>
          </cell>
          <cell r="D124" t="str">
            <v>Libuše</v>
          </cell>
          <cell r="E124" t="str">
            <v>MENDLOVÁ Libuše</v>
          </cell>
        </row>
        <row r="125">
          <cell r="B125">
            <v>24657</v>
          </cell>
          <cell r="C125" t="str">
            <v>KOZÁKOVÁ </v>
          </cell>
          <cell r="D125" t="str">
            <v>Eva</v>
          </cell>
          <cell r="E125" t="str">
            <v>KOZÁKOVÁ  Eva</v>
          </cell>
        </row>
        <row r="126">
          <cell r="B126">
            <v>1254</v>
          </cell>
          <cell r="C126" t="str">
            <v>JAKOUBEK</v>
          </cell>
          <cell r="D126" t="str">
            <v>Otakar</v>
          </cell>
          <cell r="E126" t="str">
            <v>JAKOUBEK Otakar</v>
          </cell>
        </row>
        <row r="127">
          <cell r="B127">
            <v>1286</v>
          </cell>
          <cell r="C127" t="str">
            <v>BROŽOVÁ</v>
          </cell>
          <cell r="D127" t="str">
            <v>Olga</v>
          </cell>
          <cell r="E127" t="str">
            <v>BROŽOVÁ Olga</v>
          </cell>
        </row>
        <row r="128">
          <cell r="B128">
            <v>1248</v>
          </cell>
          <cell r="C128" t="str">
            <v>BENDL</v>
          </cell>
          <cell r="D128" t="str">
            <v>Jiří</v>
          </cell>
          <cell r="E128" t="str">
            <v>BENDL Jiří</v>
          </cell>
        </row>
        <row r="129">
          <cell r="B129">
            <v>18892</v>
          </cell>
          <cell r="C129" t="str">
            <v>DUŠEK</v>
          </cell>
          <cell r="D129" t="str">
            <v>Miloslav</v>
          </cell>
          <cell r="E129" t="str">
            <v>DUŠEK Miloslav</v>
          </cell>
        </row>
        <row r="130">
          <cell r="B130">
            <v>22752</v>
          </cell>
          <cell r="C130" t="str">
            <v>ŠKOLOVÁ </v>
          </cell>
          <cell r="D130" t="str">
            <v>Dana</v>
          </cell>
          <cell r="E130" t="str">
            <v>ŠKOLOVÁ  Dana</v>
          </cell>
        </row>
        <row r="131">
          <cell r="B131">
            <v>0</v>
          </cell>
          <cell r="D131" t="str">
            <v>náhradník     (N)</v>
          </cell>
          <cell r="E131" t="str">
            <v> náhradník     (N)</v>
          </cell>
        </row>
        <row r="132">
          <cell r="B132">
            <v>0</v>
          </cell>
          <cell r="D132" t="str">
            <v>náhradník     (N)</v>
          </cell>
          <cell r="E132" t="str">
            <v> náhradník     (N)</v>
          </cell>
        </row>
        <row r="133">
          <cell r="B133">
            <v>0</v>
          </cell>
          <cell r="D133" t="str">
            <v>náhradník     (N)</v>
          </cell>
          <cell r="E133" t="str">
            <v> náhradník     (N)</v>
          </cell>
        </row>
        <row r="134">
          <cell r="B134">
            <v>0</v>
          </cell>
          <cell r="D134" t="str">
            <v>náhradník     (N)</v>
          </cell>
          <cell r="E134" t="str">
            <v> náhradník     (N)</v>
          </cell>
        </row>
        <row r="135">
          <cell r="B135">
            <v>0</v>
          </cell>
          <cell r="D135" t="str">
            <v>náhradník     (N)</v>
          </cell>
          <cell r="E135" t="str">
            <v> náhradník     (N)</v>
          </cell>
        </row>
        <row r="136">
          <cell r="B136">
            <v>0</v>
          </cell>
          <cell r="D136" t="str">
            <v>náhradník     (N)</v>
          </cell>
          <cell r="E136" t="str">
            <v> náhradník     (N)</v>
          </cell>
        </row>
        <row r="137">
          <cell r="B137">
            <v>10</v>
          </cell>
          <cell r="C137" t="str">
            <v>Sj Velké Popovice A</v>
          </cell>
        </row>
        <row r="138">
          <cell r="B138">
            <v>11929</v>
          </cell>
          <cell r="C138" t="str">
            <v>BALLIŠ</v>
          </cell>
          <cell r="D138" t="str">
            <v>Karel</v>
          </cell>
          <cell r="E138" t="str">
            <v>BALLIŠ Karel</v>
          </cell>
        </row>
        <row r="139">
          <cell r="B139">
            <v>14501</v>
          </cell>
          <cell r="C139" t="str">
            <v>HAVRDOVÁ</v>
          </cell>
          <cell r="D139" t="str">
            <v>Jaruška</v>
          </cell>
          <cell r="E139" t="str">
            <v>HAVRDOVÁ Jaruška</v>
          </cell>
        </row>
        <row r="140">
          <cell r="B140">
            <v>10264</v>
          </cell>
          <cell r="C140" t="str">
            <v>KRATOCHVIL</v>
          </cell>
          <cell r="D140" t="str">
            <v>Jan</v>
          </cell>
          <cell r="E140" t="str">
            <v>KRATOCHVIL Jan</v>
          </cell>
        </row>
        <row r="141">
          <cell r="B141">
            <v>20061</v>
          </cell>
          <cell r="C141" t="str">
            <v>KUČERKA</v>
          </cell>
          <cell r="D141" t="str">
            <v>Martin</v>
          </cell>
          <cell r="E141" t="str">
            <v>KUČERKA Martin</v>
          </cell>
        </row>
        <row r="142">
          <cell r="B142">
            <v>20060</v>
          </cell>
          <cell r="C142" t="str">
            <v>MRZÍLEK</v>
          </cell>
          <cell r="D142" t="str">
            <v>Jiří</v>
          </cell>
          <cell r="E142" t="str">
            <v>MRZÍLEK Jiří</v>
          </cell>
        </row>
        <row r="143">
          <cell r="B143">
            <v>8577</v>
          </cell>
          <cell r="C143" t="str">
            <v>ŠVEC</v>
          </cell>
          <cell r="D143" t="str">
            <v>Bedřich</v>
          </cell>
          <cell r="E143" t="str">
            <v>ŠVEC Bedřich</v>
          </cell>
        </row>
        <row r="144">
          <cell r="B144">
            <v>2585</v>
          </cell>
          <cell r="C144" t="str">
            <v>VODEŠIL</v>
          </cell>
          <cell r="D144" t="str">
            <v>Josef</v>
          </cell>
          <cell r="E144" t="str">
            <v>VODEŠIL Josef</v>
          </cell>
        </row>
        <row r="145">
          <cell r="B145">
            <v>0</v>
          </cell>
          <cell r="D145" t="str">
            <v>náhradník     (N)</v>
          </cell>
          <cell r="E145" t="str">
            <v> náhradník     (N)</v>
          </cell>
        </row>
        <row r="146">
          <cell r="B146">
            <v>0</v>
          </cell>
          <cell r="D146" t="str">
            <v>náhradník     (N)</v>
          </cell>
          <cell r="E146" t="str">
            <v> náhradník     (N)</v>
          </cell>
        </row>
        <row r="147">
          <cell r="B147">
            <v>0</v>
          </cell>
          <cell r="D147" t="str">
            <v>náhradník     (N)</v>
          </cell>
          <cell r="E147" t="str">
            <v> náhradník     (N)</v>
          </cell>
        </row>
        <row r="148">
          <cell r="B148">
            <v>0</v>
          </cell>
          <cell r="D148" t="str">
            <v>náhradník     (N)</v>
          </cell>
          <cell r="E148" t="str">
            <v> náhradník     (N)</v>
          </cell>
        </row>
        <row r="149">
          <cell r="B149">
            <v>0</v>
          </cell>
          <cell r="D149" t="str">
            <v>náhradník     (N)</v>
          </cell>
          <cell r="E149" t="str">
            <v> náhradník     (N)</v>
          </cell>
        </row>
        <row r="150">
          <cell r="B150">
            <v>0</v>
          </cell>
          <cell r="D150" t="str">
            <v>náhradník     (N)</v>
          </cell>
          <cell r="E150" t="str">
            <v> náhradník     (N)</v>
          </cell>
        </row>
        <row r="151">
          <cell r="B151">
            <v>0</v>
          </cell>
          <cell r="D151" t="str">
            <v>náhradník     (N)</v>
          </cell>
          <cell r="E151" t="str">
            <v> náhradník     (N)</v>
          </cell>
        </row>
        <row r="152">
          <cell r="B152">
            <v>11</v>
          </cell>
          <cell r="C152" t="str">
            <v>Vršovice B</v>
          </cell>
        </row>
        <row r="153">
          <cell r="B153">
            <v>13410</v>
          </cell>
          <cell r="C153" t="str">
            <v>FINGER</v>
          </cell>
          <cell r="D153" t="str">
            <v>Petr</v>
          </cell>
          <cell r="E153" t="str">
            <v>FINGER Petr</v>
          </cell>
        </row>
        <row r="154">
          <cell r="B154">
            <v>1348</v>
          </cell>
          <cell r="C154" t="str">
            <v>HAVRÁNEK</v>
          </cell>
          <cell r="D154" t="str">
            <v>Jaroslav</v>
          </cell>
          <cell r="E154" t="str">
            <v>HAVRÁNEK Jaroslav</v>
          </cell>
        </row>
        <row r="155">
          <cell r="B155">
            <v>13843</v>
          </cell>
          <cell r="C155" t="str">
            <v>HLADÍK</v>
          </cell>
          <cell r="D155" t="str">
            <v>Josef</v>
          </cell>
          <cell r="E155" t="str">
            <v>HLADÍK Josef</v>
          </cell>
        </row>
        <row r="156">
          <cell r="B156">
            <v>1350</v>
          </cell>
          <cell r="C156" t="str">
            <v>JANATA</v>
          </cell>
          <cell r="D156" t="str">
            <v>Jiří</v>
          </cell>
          <cell r="E156" t="str">
            <v>JANATA Jiří</v>
          </cell>
        </row>
        <row r="157">
          <cell r="B157">
            <v>1359</v>
          </cell>
          <cell r="C157" t="str">
            <v>PAPEŽ</v>
          </cell>
          <cell r="D157" t="str">
            <v>Václav</v>
          </cell>
          <cell r="E157" t="str">
            <v>PAPEŽ Václav</v>
          </cell>
        </row>
        <row r="158">
          <cell r="B158">
            <v>13409</v>
          </cell>
          <cell r="C158" t="str">
            <v>POLÁK</v>
          </cell>
          <cell r="D158" t="str">
            <v>Luboš</v>
          </cell>
          <cell r="E158" t="str">
            <v>POLÁK Luboš</v>
          </cell>
        </row>
        <row r="159">
          <cell r="B159">
            <v>14125</v>
          </cell>
          <cell r="C159" t="str">
            <v>TLUKA</v>
          </cell>
          <cell r="D159" t="str">
            <v>Vladimír</v>
          </cell>
          <cell r="E159" t="str">
            <v>TLUKA Vladimír</v>
          </cell>
        </row>
        <row r="160">
          <cell r="B160">
            <v>19845</v>
          </cell>
          <cell r="C160" t="str">
            <v>VÁVRA </v>
          </cell>
          <cell r="D160" t="str">
            <v>Ivo</v>
          </cell>
          <cell r="E160" t="str">
            <v>VÁVRA  Ivo</v>
          </cell>
        </row>
        <row r="161">
          <cell r="B161">
            <v>1372</v>
          </cell>
          <cell r="C161" t="str">
            <v>VILÍMOVSKÝ</v>
          </cell>
          <cell r="D161" t="str">
            <v>Jiří</v>
          </cell>
          <cell r="E161" t="str">
            <v>VILÍMOVSKÝ Jiří</v>
          </cell>
        </row>
        <row r="162">
          <cell r="B162">
            <v>24404</v>
          </cell>
          <cell r="C162" t="str">
            <v>STAVENÍK</v>
          </cell>
          <cell r="D162" t="str">
            <v>Petr</v>
          </cell>
          <cell r="E162" t="str">
            <v>STAVENÍK Petr</v>
          </cell>
        </row>
        <row r="163">
          <cell r="B163">
            <v>0</v>
          </cell>
          <cell r="D163" t="str">
            <v>náhradník     (N)</v>
          </cell>
          <cell r="E163" t="str">
            <v> náhradník     (N)</v>
          </cell>
        </row>
        <row r="164">
          <cell r="B164">
            <v>0</v>
          </cell>
          <cell r="D164" t="str">
            <v>náhradník     (N)</v>
          </cell>
          <cell r="E164" t="str">
            <v> náhradník     (N)</v>
          </cell>
        </row>
        <row r="165">
          <cell r="B165">
            <v>0</v>
          </cell>
          <cell r="D165" t="str">
            <v>náhradník     (N)</v>
          </cell>
          <cell r="E165" t="str">
            <v> náhradník     (N)</v>
          </cell>
        </row>
        <row r="166">
          <cell r="B166">
            <v>0</v>
          </cell>
          <cell r="D166" t="str">
            <v>náhradník     (N)</v>
          </cell>
          <cell r="E166" t="str">
            <v> náhradník     (N)</v>
          </cell>
        </row>
        <row r="167">
          <cell r="B167">
            <v>12</v>
          </cell>
          <cell r="C167" t="str">
            <v>PSK Union C</v>
          </cell>
        </row>
        <row r="168">
          <cell r="B168">
            <v>10912</v>
          </cell>
          <cell r="C168" t="str">
            <v>ŠMEJKAL</v>
          </cell>
          <cell r="D168" t="str">
            <v>Jaroslav</v>
          </cell>
          <cell r="E168" t="str">
            <v>ŠMEJKAL Jaroslav</v>
          </cell>
        </row>
        <row r="169">
          <cell r="B169">
            <v>1324</v>
          </cell>
          <cell r="C169" t="str">
            <v>SEDLÁČEK</v>
          </cell>
          <cell r="D169" t="str">
            <v>Karel</v>
          </cell>
          <cell r="E169" t="str">
            <v>SEDLÁČEK Karel</v>
          </cell>
        </row>
        <row r="170">
          <cell r="B170">
            <v>21413</v>
          </cell>
          <cell r="C170" t="str">
            <v>BOUCHAL</v>
          </cell>
          <cell r="D170" t="str">
            <v>Václav</v>
          </cell>
          <cell r="E170" t="str">
            <v>BOUCHAL Václav</v>
          </cell>
        </row>
        <row r="171">
          <cell r="B171">
            <v>1332</v>
          </cell>
          <cell r="C171" t="str">
            <v>VALEŠ</v>
          </cell>
          <cell r="D171" t="str">
            <v>Ladislav</v>
          </cell>
          <cell r="E171" t="str">
            <v>VALEŠ Ladislav</v>
          </cell>
        </row>
        <row r="172">
          <cell r="B172">
            <v>21413</v>
          </cell>
          <cell r="C172" t="str">
            <v>HAKEN </v>
          </cell>
          <cell r="D172" t="str">
            <v>Jiří</v>
          </cell>
          <cell r="E172" t="str">
            <v>HAKEN  Jiří</v>
          </cell>
        </row>
        <row r="173">
          <cell r="B173">
            <v>1305</v>
          </cell>
          <cell r="C173" t="str">
            <v>MANSFELDOVÁ</v>
          </cell>
          <cell r="D173" t="str">
            <v>Jiřina</v>
          </cell>
          <cell r="E173" t="str">
            <v>MANSFELDOVÁ Jiřina</v>
          </cell>
        </row>
        <row r="174">
          <cell r="B174">
            <v>14349</v>
          </cell>
          <cell r="C174" t="str">
            <v>RUNTSCHOVÁ</v>
          </cell>
          <cell r="D174" t="str">
            <v>Jitka</v>
          </cell>
          <cell r="E174" t="str">
            <v>RUNTSCHOVÁ Jitka</v>
          </cell>
        </row>
        <row r="175">
          <cell r="B175">
            <v>10143</v>
          </cell>
          <cell r="C175" t="str">
            <v>NOVÁK</v>
          </cell>
          <cell r="D175" t="str">
            <v>Pavel</v>
          </cell>
          <cell r="E175" t="str">
            <v>NOVÁK Pavel</v>
          </cell>
        </row>
        <row r="176">
          <cell r="B176">
            <v>1321</v>
          </cell>
          <cell r="C176" t="str">
            <v>MEZEK</v>
          </cell>
          <cell r="D176" t="str">
            <v>Pavel</v>
          </cell>
          <cell r="E176" t="str">
            <v>MEZEK Pavel</v>
          </cell>
        </row>
        <row r="177">
          <cell r="B177">
            <v>0</v>
          </cell>
          <cell r="D177" t="str">
            <v>náhradník     (N)</v>
          </cell>
          <cell r="E177" t="str">
            <v> náhradník     (N)</v>
          </cell>
        </row>
        <row r="178">
          <cell r="B178">
            <v>0</v>
          </cell>
          <cell r="D178" t="str">
            <v>náhradník     (N)</v>
          </cell>
          <cell r="E178" t="str">
            <v> náhradník     (N)</v>
          </cell>
        </row>
        <row r="179">
          <cell r="B179">
            <v>0</v>
          </cell>
          <cell r="D179" t="str">
            <v>náhradník     (N)</v>
          </cell>
          <cell r="E179" t="str">
            <v> náhradník     (N)</v>
          </cell>
        </row>
        <row r="180">
          <cell r="B180">
            <v>0</v>
          </cell>
          <cell r="D180" t="str">
            <v>náhradník     (N)</v>
          </cell>
          <cell r="E180" t="str">
            <v> náhradník     (N)</v>
          </cell>
        </row>
        <row r="181">
          <cell r="B181">
            <v>0</v>
          </cell>
          <cell r="D181" t="str">
            <v>náhradník     (N)</v>
          </cell>
          <cell r="E181" t="str">
            <v> náhradník     (N)</v>
          </cell>
        </row>
        <row r="182">
          <cell r="B182">
            <v>13</v>
          </cell>
          <cell r="C182" t="str">
            <v>Slavia D</v>
          </cell>
        </row>
        <row r="183">
          <cell r="B183">
            <v>16919</v>
          </cell>
          <cell r="C183" t="str">
            <v>KRYDA ml.</v>
          </cell>
          <cell r="D183" t="str">
            <v>Jiří</v>
          </cell>
          <cell r="E183" t="str">
            <v>KRYDA ml. Jiří</v>
          </cell>
        </row>
        <row r="184">
          <cell r="B184">
            <v>22897</v>
          </cell>
          <cell r="C184" t="str">
            <v>KOCANOVÁ</v>
          </cell>
          <cell r="D184" t="str">
            <v>Renata</v>
          </cell>
          <cell r="E184" t="str">
            <v>KOCANOVÁ Renata</v>
          </cell>
        </row>
        <row r="185">
          <cell r="B185">
            <v>1025</v>
          </cell>
          <cell r="C185" t="str">
            <v>MAREŠ st.</v>
          </cell>
          <cell r="D185" t="str">
            <v>Milan</v>
          </cell>
          <cell r="E185" t="str">
            <v>MAREŠ st. Milan</v>
          </cell>
        </row>
        <row r="186">
          <cell r="B186">
            <v>1018</v>
          </cell>
          <cell r="C186" t="str">
            <v>KRYDA st.</v>
          </cell>
          <cell r="D186" t="str">
            <v>Jiří</v>
          </cell>
          <cell r="E186" t="str">
            <v>KRYDA st. Jiří</v>
          </cell>
        </row>
        <row r="187">
          <cell r="B187">
            <v>18283</v>
          </cell>
          <cell r="C187" t="str">
            <v>MAREŠ ml.</v>
          </cell>
          <cell r="D187" t="str">
            <v>Milan</v>
          </cell>
          <cell r="E187" t="str">
            <v>MAREŠ ml. Milan</v>
          </cell>
        </row>
        <row r="188">
          <cell r="B188">
            <v>1015</v>
          </cell>
          <cell r="C188" t="str">
            <v>KOCAN st.</v>
          </cell>
          <cell r="D188" t="str">
            <v>Josef</v>
          </cell>
          <cell r="E188" t="str">
            <v>KOCAN st. Josef</v>
          </cell>
        </row>
        <row r="189">
          <cell r="B189">
            <v>19841</v>
          </cell>
          <cell r="C189" t="str">
            <v>KOCAN</v>
          </cell>
          <cell r="D189" t="str">
            <v>Michal</v>
          </cell>
          <cell r="E189" t="str">
            <v>KOCAN Michal</v>
          </cell>
        </row>
        <row r="190">
          <cell r="B190">
            <v>0</v>
          </cell>
          <cell r="D190" t="str">
            <v>náhradník     (N)</v>
          </cell>
          <cell r="E190" t="str">
            <v> náhradník     (N)</v>
          </cell>
        </row>
        <row r="191">
          <cell r="B191">
            <v>0</v>
          </cell>
          <cell r="D191" t="str">
            <v>náhradník     (N)</v>
          </cell>
          <cell r="E191" t="str">
            <v> náhradník     (N)</v>
          </cell>
        </row>
        <row r="192">
          <cell r="B192">
            <v>0</v>
          </cell>
          <cell r="D192" t="str">
            <v>náhradník     (N)</v>
          </cell>
          <cell r="E192" t="str">
            <v> náhradník     (N)</v>
          </cell>
        </row>
        <row r="193">
          <cell r="B193">
            <v>0</v>
          </cell>
          <cell r="D193" t="str">
            <v>náhradník     (N)</v>
          </cell>
          <cell r="E193" t="str">
            <v> náhradník     (N)</v>
          </cell>
        </row>
        <row r="194">
          <cell r="B194">
            <v>0</v>
          </cell>
          <cell r="D194" t="str">
            <v>náhradník     (N)</v>
          </cell>
          <cell r="E194" t="str">
            <v> náhradník     (N)</v>
          </cell>
        </row>
        <row r="195">
          <cell r="B195">
            <v>0</v>
          </cell>
          <cell r="D195" t="str">
            <v>náhradník     (N)</v>
          </cell>
          <cell r="E195" t="str">
            <v> náhradník     (N)</v>
          </cell>
        </row>
        <row r="196">
          <cell r="B196">
            <v>0</v>
          </cell>
          <cell r="D196" t="str">
            <v>náhradník     (N)</v>
          </cell>
          <cell r="E196" t="str">
            <v> náhradník     (N)</v>
          </cell>
        </row>
        <row r="197">
          <cell r="B197">
            <v>14</v>
          </cell>
          <cell r="C197" t="str">
            <v>Slavoj C</v>
          </cell>
        </row>
        <row r="198">
          <cell r="B198">
            <v>1198</v>
          </cell>
          <cell r="C198" t="str">
            <v>KRÁL</v>
          </cell>
          <cell r="D198" t="str">
            <v>Aleš</v>
          </cell>
          <cell r="E198" t="str">
            <v>KRÁL Aleš</v>
          </cell>
        </row>
        <row r="199">
          <cell r="B199">
            <v>921</v>
          </cell>
          <cell r="C199" t="str">
            <v>ŠTOLBA </v>
          </cell>
          <cell r="D199" t="str">
            <v>Jiří</v>
          </cell>
          <cell r="E199" t="str">
            <v>ŠTOLBA  Jiří</v>
          </cell>
        </row>
        <row r="200">
          <cell r="B200">
            <v>1367</v>
          </cell>
          <cell r="C200" t="str">
            <v>ŠKABRADA</v>
          </cell>
          <cell r="D200" t="str">
            <v>Ladislav</v>
          </cell>
          <cell r="E200" t="str">
            <v>ŠKABRADA Ladislav</v>
          </cell>
        </row>
        <row r="201">
          <cell r="B201">
            <v>1062</v>
          </cell>
          <cell r="C201" t="str">
            <v>ŠIPL</v>
          </cell>
          <cell r="D201" t="str">
            <v>Jan</v>
          </cell>
          <cell r="E201" t="str">
            <v>ŠIPL Jan</v>
          </cell>
        </row>
        <row r="202">
          <cell r="B202">
            <v>5400</v>
          </cell>
          <cell r="C202" t="str">
            <v>MATOUŠKOVÁ </v>
          </cell>
          <cell r="D202" t="str">
            <v>Markéta</v>
          </cell>
          <cell r="E202" t="str">
            <v>MATOUŠKOVÁ  Markéta</v>
          </cell>
        </row>
        <row r="203">
          <cell r="B203">
            <v>1092</v>
          </cell>
          <cell r="C203" t="str">
            <v>KUKLOVÁ </v>
          </cell>
          <cell r="D203" t="str">
            <v>Danuše</v>
          </cell>
          <cell r="E203" t="str">
            <v>KUKLOVÁ  Danuše</v>
          </cell>
        </row>
        <row r="204">
          <cell r="B204">
            <v>10013</v>
          </cell>
          <cell r="C204" t="str">
            <v>KOUBOVÁ </v>
          </cell>
          <cell r="D204" t="str">
            <v>Blanka</v>
          </cell>
          <cell r="E204" t="str">
            <v>KOUBOVÁ  Blanka</v>
          </cell>
        </row>
        <row r="205">
          <cell r="B205">
            <v>5144</v>
          </cell>
          <cell r="C205" t="str">
            <v>HOLANOVÁ </v>
          </cell>
          <cell r="D205" t="str">
            <v>Kateřina</v>
          </cell>
          <cell r="E205" t="str">
            <v>HOLANOVÁ  Kateřina</v>
          </cell>
        </row>
        <row r="206">
          <cell r="B206">
            <v>1074</v>
          </cell>
          <cell r="C206" t="str">
            <v>BENEŠ</v>
          </cell>
          <cell r="D206" t="str">
            <v>Pavel</v>
          </cell>
          <cell r="E206" t="str">
            <v>BENEŠ Pavel</v>
          </cell>
        </row>
        <row r="207">
          <cell r="B207">
            <v>910</v>
          </cell>
          <cell r="C207" t="str">
            <v>MARUNA</v>
          </cell>
          <cell r="D207" t="str">
            <v>Luboš</v>
          </cell>
          <cell r="E207" t="str">
            <v>MARUNA Luboš</v>
          </cell>
        </row>
        <row r="208">
          <cell r="B208">
            <v>0</v>
          </cell>
          <cell r="D208" t="str">
            <v>náhradník     (N)</v>
          </cell>
          <cell r="E208" t="str">
            <v> náhradník     (N)</v>
          </cell>
        </row>
        <row r="209">
          <cell r="B209">
            <v>0</v>
          </cell>
          <cell r="D209" t="str">
            <v>náhradník     (N)</v>
          </cell>
          <cell r="E209" t="str">
            <v> náhradník     (N)</v>
          </cell>
        </row>
        <row r="210">
          <cell r="B210">
            <v>0</v>
          </cell>
          <cell r="D210" t="str">
            <v>náhradník     (N)</v>
          </cell>
          <cell r="E210" t="str">
            <v> náhradník     (N)</v>
          </cell>
        </row>
        <row r="211">
          <cell r="B211">
            <v>0</v>
          </cell>
          <cell r="D211" t="str">
            <v>náhradník     (N)</v>
          </cell>
          <cell r="E211" t="str">
            <v> náhradník     (N)</v>
          </cell>
        </row>
        <row r="212">
          <cell r="B212">
            <v>15</v>
          </cell>
        </row>
        <row r="213">
          <cell r="E213" t="str">
            <v> </v>
          </cell>
        </row>
        <row r="214">
          <cell r="E214" t="str">
            <v> </v>
          </cell>
        </row>
        <row r="215">
          <cell r="E215" t="str">
            <v> </v>
          </cell>
        </row>
        <row r="216">
          <cell r="E216" t="str">
            <v> </v>
          </cell>
        </row>
        <row r="217">
          <cell r="E217" t="str">
            <v> </v>
          </cell>
        </row>
        <row r="218">
          <cell r="E218" t="str">
            <v> </v>
          </cell>
        </row>
        <row r="219">
          <cell r="E219" t="str">
            <v> </v>
          </cell>
        </row>
        <row r="220">
          <cell r="E220" t="str">
            <v> </v>
          </cell>
        </row>
        <row r="221">
          <cell r="E221" t="str">
            <v> </v>
          </cell>
        </row>
        <row r="222">
          <cell r="E222" t="str">
            <v> </v>
          </cell>
        </row>
        <row r="223">
          <cell r="E223" t="str">
            <v> </v>
          </cell>
        </row>
        <row r="224">
          <cell r="E224" t="str">
            <v> </v>
          </cell>
        </row>
        <row r="225">
          <cell r="E225" t="str">
            <v> </v>
          </cell>
        </row>
        <row r="226">
          <cell r="E226" t="str">
            <v> </v>
          </cell>
        </row>
        <row r="227">
          <cell r="B227">
            <v>16</v>
          </cell>
        </row>
        <row r="228">
          <cell r="E228" t="str">
            <v> </v>
          </cell>
        </row>
        <row r="229">
          <cell r="E229" t="str">
            <v> </v>
          </cell>
        </row>
        <row r="230">
          <cell r="E230" t="str">
            <v> </v>
          </cell>
        </row>
        <row r="231">
          <cell r="E231" t="str">
            <v> </v>
          </cell>
        </row>
        <row r="232">
          <cell r="E232" t="str">
            <v> </v>
          </cell>
        </row>
        <row r="233">
          <cell r="E233" t="str">
            <v> </v>
          </cell>
        </row>
        <row r="234">
          <cell r="E234" t="str">
            <v> </v>
          </cell>
        </row>
        <row r="235">
          <cell r="E235" t="str">
            <v> </v>
          </cell>
        </row>
        <row r="236">
          <cell r="E236" t="str">
            <v> </v>
          </cell>
        </row>
        <row r="237">
          <cell r="E237" t="str">
            <v> </v>
          </cell>
        </row>
        <row r="238">
          <cell r="E238" t="str">
            <v> </v>
          </cell>
        </row>
        <row r="239">
          <cell r="E239" t="str">
            <v> </v>
          </cell>
        </row>
        <row r="240">
          <cell r="E240" t="str">
            <v> </v>
          </cell>
        </row>
        <row r="241">
          <cell r="E241" t="str">
            <v> </v>
          </cell>
        </row>
        <row r="242">
          <cell r="E242" t="str">
            <v> </v>
          </cell>
        </row>
        <row r="243">
          <cell r="E243" t="str">
            <v> </v>
          </cell>
        </row>
        <row r="244">
          <cell r="E244" t="str">
            <v> </v>
          </cell>
        </row>
        <row r="245">
          <cell r="E245" t="str">
            <v> </v>
          </cell>
        </row>
        <row r="246">
          <cell r="E246" t="str">
            <v> </v>
          </cell>
        </row>
        <row r="247">
          <cell r="E247" t="str">
            <v> </v>
          </cell>
        </row>
        <row r="248">
          <cell r="E248" t="str">
            <v> </v>
          </cell>
        </row>
        <row r="249">
          <cell r="E249" t="str">
            <v> </v>
          </cell>
        </row>
        <row r="250">
          <cell r="E250" t="str">
            <v> </v>
          </cell>
        </row>
        <row r="251">
          <cell r="E251" t="str">
            <v> </v>
          </cell>
        </row>
        <row r="252">
          <cell r="E252" t="str">
            <v> </v>
          </cell>
        </row>
        <row r="253">
          <cell r="E253" t="str">
            <v> </v>
          </cell>
        </row>
        <row r="254">
          <cell r="E254" t="str">
            <v> </v>
          </cell>
        </row>
        <row r="255">
          <cell r="E255" t="str">
            <v> </v>
          </cell>
        </row>
        <row r="256">
          <cell r="E256" t="str">
            <v> </v>
          </cell>
        </row>
        <row r="257">
          <cell r="E257" t="str">
            <v> </v>
          </cell>
        </row>
        <row r="258">
          <cell r="E258" t="str">
            <v> </v>
          </cell>
        </row>
        <row r="259">
          <cell r="E259" t="str">
            <v> </v>
          </cell>
        </row>
        <row r="260">
          <cell r="E260" t="str">
            <v> </v>
          </cell>
        </row>
        <row r="261">
          <cell r="E261" t="str">
            <v> </v>
          </cell>
        </row>
        <row r="262">
          <cell r="E262" t="str">
            <v> </v>
          </cell>
        </row>
        <row r="263">
          <cell r="E263" t="str">
            <v> </v>
          </cell>
        </row>
        <row r="264">
          <cell r="E264" t="str">
            <v> </v>
          </cell>
        </row>
        <row r="265">
          <cell r="E265" t="str">
            <v> </v>
          </cell>
        </row>
        <row r="266">
          <cell r="E266" t="str">
            <v> </v>
          </cell>
        </row>
        <row r="267">
          <cell r="E267" t="str">
            <v> </v>
          </cell>
        </row>
        <row r="268">
          <cell r="E268" t="str">
            <v> </v>
          </cell>
        </row>
        <row r="269">
          <cell r="E269" t="str">
            <v> </v>
          </cell>
        </row>
        <row r="270">
          <cell r="E270" t="str">
            <v> </v>
          </cell>
        </row>
        <row r="271">
          <cell r="E271" t="str">
            <v> </v>
          </cell>
        </row>
        <row r="272">
          <cell r="E272" t="str">
            <v> </v>
          </cell>
        </row>
        <row r="273">
          <cell r="E273" t="str">
            <v> </v>
          </cell>
        </row>
        <row r="274">
          <cell r="E274" t="str">
            <v> </v>
          </cell>
        </row>
        <row r="275">
          <cell r="E275" t="str">
            <v> </v>
          </cell>
        </row>
        <row r="276">
          <cell r="E276" t="str">
            <v> </v>
          </cell>
        </row>
        <row r="277">
          <cell r="E277" t="str">
            <v> </v>
          </cell>
        </row>
        <row r="278">
          <cell r="E278" t="str">
            <v> </v>
          </cell>
        </row>
        <row r="279">
          <cell r="E279" t="str">
            <v> </v>
          </cell>
        </row>
        <row r="280">
          <cell r="E280" t="str">
            <v> </v>
          </cell>
        </row>
        <row r="281">
          <cell r="E281" t="str">
            <v> </v>
          </cell>
        </row>
        <row r="282">
          <cell r="E282" t="str">
            <v> </v>
          </cell>
        </row>
        <row r="283">
          <cell r="E283" t="str">
            <v> </v>
          </cell>
        </row>
        <row r="284">
          <cell r="E284" t="str">
            <v> </v>
          </cell>
        </row>
        <row r="285">
          <cell r="E285" t="str">
            <v> </v>
          </cell>
        </row>
        <row r="286">
          <cell r="E286" t="str">
            <v> </v>
          </cell>
        </row>
        <row r="287">
          <cell r="E287" t="str">
            <v> </v>
          </cell>
        </row>
        <row r="288">
          <cell r="E288" t="str">
            <v> </v>
          </cell>
        </row>
        <row r="289">
          <cell r="E289" t="str">
            <v> </v>
          </cell>
        </row>
        <row r="290">
          <cell r="E290" t="str">
            <v> </v>
          </cell>
        </row>
        <row r="291">
          <cell r="E291" t="str">
            <v> </v>
          </cell>
        </row>
        <row r="292">
          <cell r="E292" t="str">
            <v> </v>
          </cell>
        </row>
        <row r="293">
          <cell r="E293" t="str">
            <v> </v>
          </cell>
        </row>
        <row r="294">
          <cell r="E294" t="str">
            <v> </v>
          </cell>
        </row>
        <row r="295">
          <cell r="E295" t="str">
            <v> </v>
          </cell>
        </row>
        <row r="296">
          <cell r="E296" t="str">
            <v> </v>
          </cell>
        </row>
        <row r="297">
          <cell r="E297" t="str">
            <v> </v>
          </cell>
        </row>
        <row r="298">
          <cell r="E298" t="str">
            <v> </v>
          </cell>
        </row>
        <row r="299">
          <cell r="E299" t="str">
            <v> </v>
          </cell>
        </row>
        <row r="300">
          <cell r="E300" t="str">
            <v> </v>
          </cell>
        </row>
        <row r="301">
          <cell r="E301" t="str">
            <v> </v>
          </cell>
        </row>
        <row r="302">
          <cell r="E302" t="str">
            <v> </v>
          </cell>
        </row>
        <row r="303">
          <cell r="E303" t="str">
            <v> </v>
          </cell>
        </row>
        <row r="304">
          <cell r="E304" t="str">
            <v> </v>
          </cell>
        </row>
        <row r="305">
          <cell r="E305" t="str">
            <v> </v>
          </cell>
        </row>
        <row r="306">
          <cell r="E306" t="str">
            <v> </v>
          </cell>
        </row>
        <row r="307">
          <cell r="E307" t="str">
            <v> </v>
          </cell>
        </row>
        <row r="308">
          <cell r="E308" t="str">
            <v> </v>
          </cell>
        </row>
        <row r="309">
          <cell r="E309" t="str">
            <v> </v>
          </cell>
        </row>
        <row r="310">
          <cell r="E310" t="str">
            <v> </v>
          </cell>
        </row>
        <row r="311">
          <cell r="E311" t="str">
            <v> </v>
          </cell>
        </row>
        <row r="312">
          <cell r="E312" t="str">
            <v> </v>
          </cell>
        </row>
        <row r="313">
          <cell r="E313" t="str">
            <v> </v>
          </cell>
        </row>
        <row r="314">
          <cell r="E314" t="str">
            <v> </v>
          </cell>
        </row>
        <row r="315">
          <cell r="E315" t="str">
            <v> </v>
          </cell>
        </row>
        <row r="316">
          <cell r="E316" t="str">
            <v> </v>
          </cell>
        </row>
        <row r="317">
          <cell r="E317" t="str">
            <v> </v>
          </cell>
        </row>
        <row r="318">
          <cell r="E318" t="str">
            <v> </v>
          </cell>
        </row>
        <row r="319">
          <cell r="E319" t="str">
            <v> </v>
          </cell>
        </row>
        <row r="320">
          <cell r="E320" t="str">
            <v> </v>
          </cell>
        </row>
        <row r="321">
          <cell r="E321" t="str">
            <v> </v>
          </cell>
        </row>
        <row r="322">
          <cell r="E322" t="str">
            <v> </v>
          </cell>
        </row>
        <row r="323">
          <cell r="E323" t="str">
            <v> </v>
          </cell>
        </row>
        <row r="324">
          <cell r="E324" t="str">
            <v> </v>
          </cell>
        </row>
        <row r="325">
          <cell r="E325" t="str">
            <v> </v>
          </cell>
        </row>
        <row r="326">
          <cell r="E326" t="str">
            <v> </v>
          </cell>
        </row>
        <row r="327">
          <cell r="E327" t="str">
            <v> </v>
          </cell>
        </row>
        <row r="328">
          <cell r="E328" t="str">
            <v> </v>
          </cell>
        </row>
        <row r="329">
          <cell r="E329" t="str">
            <v> </v>
          </cell>
        </row>
        <row r="330">
          <cell r="E330" t="str">
            <v> </v>
          </cell>
        </row>
        <row r="331">
          <cell r="E331" t="str">
            <v> </v>
          </cell>
        </row>
        <row r="332">
          <cell r="E332" t="str">
            <v> </v>
          </cell>
        </row>
        <row r="333">
          <cell r="E333" t="str">
            <v> </v>
          </cell>
        </row>
        <row r="334">
          <cell r="E334" t="str">
            <v> </v>
          </cell>
        </row>
        <row r="335">
          <cell r="E335" t="str">
            <v> </v>
          </cell>
        </row>
        <row r="336">
          <cell r="E336" t="str">
            <v> </v>
          </cell>
        </row>
        <row r="337">
          <cell r="E337" t="str">
            <v> </v>
          </cell>
        </row>
        <row r="338">
          <cell r="E338" t="str">
            <v> </v>
          </cell>
        </row>
        <row r="339">
          <cell r="E339" t="str">
            <v> </v>
          </cell>
        </row>
        <row r="340">
          <cell r="E340" t="str">
            <v> </v>
          </cell>
        </row>
        <row r="341">
          <cell r="E341" t="str">
            <v> </v>
          </cell>
        </row>
        <row r="342">
          <cell r="E342" t="str">
            <v> </v>
          </cell>
        </row>
        <row r="343">
          <cell r="E343" t="str">
            <v> </v>
          </cell>
        </row>
        <row r="344">
          <cell r="E344" t="str">
            <v> </v>
          </cell>
        </row>
        <row r="345">
          <cell r="E345" t="str">
            <v> </v>
          </cell>
        </row>
        <row r="346">
          <cell r="E346" t="str">
            <v> </v>
          </cell>
        </row>
        <row r="347">
          <cell r="E347" t="str">
            <v> </v>
          </cell>
        </row>
        <row r="348">
          <cell r="E348" t="str">
            <v> </v>
          </cell>
        </row>
        <row r="349">
          <cell r="E349" t="str">
            <v> </v>
          </cell>
        </row>
        <row r="350">
          <cell r="E350" t="str">
            <v> </v>
          </cell>
        </row>
        <row r="351">
          <cell r="E351" t="str">
            <v> </v>
          </cell>
        </row>
        <row r="352">
          <cell r="E352" t="str">
            <v> </v>
          </cell>
        </row>
        <row r="353">
          <cell r="E353" t="str">
            <v> </v>
          </cell>
        </row>
        <row r="354">
          <cell r="E354" t="str">
            <v> </v>
          </cell>
        </row>
        <row r="355">
          <cell r="E355" t="str">
            <v> </v>
          </cell>
        </row>
        <row r="356">
          <cell r="E356" t="str">
            <v> </v>
          </cell>
        </row>
        <row r="357">
          <cell r="E357" t="str">
            <v> </v>
          </cell>
        </row>
        <row r="358">
          <cell r="E358" t="str">
            <v> </v>
          </cell>
        </row>
        <row r="359">
          <cell r="E359" t="str">
            <v> </v>
          </cell>
        </row>
        <row r="360">
          <cell r="E360" t="str">
            <v> </v>
          </cell>
        </row>
        <row r="361">
          <cell r="E361" t="str">
            <v> </v>
          </cell>
        </row>
        <row r="362">
          <cell r="E362" t="str">
            <v> </v>
          </cell>
        </row>
        <row r="363">
          <cell r="E363" t="str">
            <v> </v>
          </cell>
        </row>
        <row r="364">
          <cell r="E364" t="str">
            <v> </v>
          </cell>
        </row>
        <row r="365">
          <cell r="E365" t="str">
            <v> </v>
          </cell>
        </row>
        <row r="366">
          <cell r="E366" t="str">
            <v> </v>
          </cell>
        </row>
        <row r="367">
          <cell r="E367" t="str">
            <v> </v>
          </cell>
        </row>
        <row r="368">
          <cell r="E368" t="str">
            <v> </v>
          </cell>
        </row>
        <row r="369">
          <cell r="E369" t="str">
            <v> </v>
          </cell>
        </row>
        <row r="370">
          <cell r="E370" t="str">
            <v> </v>
          </cell>
        </row>
        <row r="371">
          <cell r="E371" t="str">
            <v> </v>
          </cell>
        </row>
        <row r="372">
          <cell r="E372" t="str">
            <v> </v>
          </cell>
        </row>
        <row r="373">
          <cell r="E373" t="str">
            <v> </v>
          </cell>
        </row>
        <row r="374">
          <cell r="E374" t="str">
            <v> </v>
          </cell>
        </row>
        <row r="375">
          <cell r="E375" t="str">
            <v> </v>
          </cell>
        </row>
        <row r="376">
          <cell r="E376" t="str">
            <v> </v>
          </cell>
        </row>
        <row r="377">
          <cell r="E377" t="str">
            <v> </v>
          </cell>
        </row>
        <row r="378">
          <cell r="E378" t="str">
            <v> </v>
          </cell>
        </row>
        <row r="379">
          <cell r="E379" t="str">
            <v> </v>
          </cell>
        </row>
        <row r="380">
          <cell r="E380" t="str">
            <v> </v>
          </cell>
        </row>
        <row r="381">
          <cell r="E381" t="str">
            <v> </v>
          </cell>
        </row>
        <row r="382">
          <cell r="E382" t="str">
            <v> </v>
          </cell>
        </row>
        <row r="383">
          <cell r="E383" t="str">
            <v> </v>
          </cell>
        </row>
        <row r="384">
          <cell r="E384" t="str">
            <v> </v>
          </cell>
        </row>
        <row r="385">
          <cell r="E385" t="str">
            <v> </v>
          </cell>
        </row>
        <row r="386">
          <cell r="E386" t="str">
            <v> </v>
          </cell>
        </row>
        <row r="387">
          <cell r="E387" t="str">
            <v> </v>
          </cell>
        </row>
        <row r="388">
          <cell r="E388" t="str">
            <v> </v>
          </cell>
        </row>
        <row r="389">
          <cell r="E389" t="str">
            <v> </v>
          </cell>
        </row>
        <row r="390">
          <cell r="E390" t="str">
            <v> </v>
          </cell>
        </row>
        <row r="391">
          <cell r="E391" t="str">
            <v> </v>
          </cell>
        </row>
        <row r="392">
          <cell r="E392" t="str">
            <v> </v>
          </cell>
        </row>
        <row r="393">
          <cell r="E393" t="str">
            <v> </v>
          </cell>
        </row>
        <row r="394">
          <cell r="E394" t="str">
            <v> </v>
          </cell>
        </row>
        <row r="395">
          <cell r="E395" t="str">
            <v> </v>
          </cell>
        </row>
        <row r="396">
          <cell r="E396" t="str">
            <v> </v>
          </cell>
        </row>
        <row r="397">
          <cell r="E397" t="str">
            <v> </v>
          </cell>
        </row>
        <row r="398">
          <cell r="E398" t="str">
            <v> </v>
          </cell>
        </row>
        <row r="399">
          <cell r="E399" t="str">
            <v> </v>
          </cell>
        </row>
        <row r="400">
          <cell r="E400" t="str">
            <v> </v>
          </cell>
        </row>
        <row r="401">
          <cell r="E401" t="str">
            <v> </v>
          </cell>
        </row>
        <row r="402">
          <cell r="E402" t="str">
            <v> </v>
          </cell>
        </row>
        <row r="403">
          <cell r="E403" t="str">
            <v> </v>
          </cell>
        </row>
        <row r="404">
          <cell r="E404" t="str">
            <v> </v>
          </cell>
        </row>
        <row r="405">
          <cell r="E405" t="str">
            <v> </v>
          </cell>
        </row>
        <row r="406">
          <cell r="E406" t="str">
            <v> </v>
          </cell>
        </row>
        <row r="407">
          <cell r="E407" t="str">
            <v> </v>
          </cell>
        </row>
        <row r="408">
          <cell r="E408" t="str">
            <v> </v>
          </cell>
        </row>
        <row r="481">
          <cell r="D481" t="str">
            <v>Toto je poslední řádek databáze ! Pro rozšíření vlož řádek dovnitř databáze 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2113"/>
      <sheetName val="Vyhodnocení služby"/>
      <sheetName val="#ODKAZ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oupisky"/>
    </sheetNames>
    <sheetDataSet>
      <sheetData sheetId="0">
        <row r="1">
          <cell r="B1" t="str">
            <v>reg.č.</v>
          </cell>
          <cell r="C1" t="str">
            <v>příjmení</v>
          </cell>
          <cell r="D1" t="str">
            <v>jméno</v>
          </cell>
          <cell r="E1" t="str">
            <v>celé</v>
          </cell>
        </row>
        <row r="2">
          <cell r="B2">
            <v>1</v>
          </cell>
          <cell r="C2" t="str">
            <v>Kobylisy B</v>
          </cell>
        </row>
        <row r="3">
          <cell r="B3">
            <v>807</v>
          </cell>
          <cell r="C3" t="str">
            <v>CÍSAŘ</v>
          </cell>
          <cell r="D3" t="str">
            <v>Josef</v>
          </cell>
          <cell r="E3" t="str">
            <v>CÍSAŘ Josef</v>
          </cell>
        </row>
        <row r="4">
          <cell r="B4">
            <v>808</v>
          </cell>
          <cell r="C4" t="str">
            <v>CÍSAŘ</v>
          </cell>
          <cell r="D4" t="str">
            <v>Václav</v>
          </cell>
          <cell r="E4" t="str">
            <v>CÍSAŘ Václav</v>
          </cell>
        </row>
        <row r="5">
          <cell r="B5">
            <v>22375</v>
          </cell>
          <cell r="C5" t="str">
            <v>FŮRA</v>
          </cell>
          <cell r="D5" t="str">
            <v>Zdeněk</v>
          </cell>
          <cell r="E5" t="str">
            <v>FŮRA Zdeněk</v>
          </cell>
        </row>
        <row r="6">
          <cell r="B6">
            <v>868</v>
          </cell>
          <cell r="C6" t="str">
            <v>KLIMENT</v>
          </cell>
          <cell r="D6" t="str">
            <v>Michal</v>
          </cell>
          <cell r="E6" t="str">
            <v>KLIMENT Michal</v>
          </cell>
        </row>
        <row r="7">
          <cell r="B7">
            <v>20443</v>
          </cell>
          <cell r="C7" t="str">
            <v>KOVÁČ</v>
          </cell>
          <cell r="D7" t="str">
            <v>Marian</v>
          </cell>
          <cell r="E7" t="str">
            <v>KOVÁČ Marian</v>
          </cell>
        </row>
        <row r="8">
          <cell r="B8">
            <v>819</v>
          </cell>
          <cell r="C8" t="str">
            <v>KRČMA</v>
          </cell>
          <cell r="D8" t="str">
            <v>Jaroslav</v>
          </cell>
          <cell r="E8" t="str">
            <v>KRČMA Jaroslav</v>
          </cell>
        </row>
        <row r="9">
          <cell r="B9">
            <v>841</v>
          </cell>
          <cell r="C9" t="str">
            <v>VOJTÍŠEK</v>
          </cell>
          <cell r="D9" t="str">
            <v>Vojtěch</v>
          </cell>
          <cell r="E9" t="str">
            <v>VOJTÍŠEK Vojtěch</v>
          </cell>
        </row>
        <row r="10">
          <cell r="B10">
            <v>0</v>
          </cell>
          <cell r="D10" t="str">
            <v>náhradník     (N)</v>
          </cell>
          <cell r="E10" t="str">
            <v> náhradník     (N)</v>
          </cell>
        </row>
        <row r="11">
          <cell r="B11">
            <v>0</v>
          </cell>
          <cell r="D11" t="str">
            <v>náhradník     (N)</v>
          </cell>
          <cell r="E11" t="str">
            <v> náhradník     (N)</v>
          </cell>
        </row>
        <row r="12">
          <cell r="B12">
            <v>0</v>
          </cell>
          <cell r="D12" t="str">
            <v>náhradník     (N)</v>
          </cell>
          <cell r="E12" t="str">
            <v> náhradník     (N)</v>
          </cell>
        </row>
        <row r="13">
          <cell r="B13">
            <v>0</v>
          </cell>
          <cell r="D13" t="str">
            <v>náhradník     (N)</v>
          </cell>
          <cell r="E13" t="str">
            <v> náhradník     (N)</v>
          </cell>
        </row>
        <row r="14">
          <cell r="B14">
            <v>0</v>
          </cell>
          <cell r="D14" t="str">
            <v>náhradník     (N)</v>
          </cell>
          <cell r="E14" t="str">
            <v> náhradník     (N)</v>
          </cell>
        </row>
        <row r="15">
          <cell r="B15">
            <v>0</v>
          </cell>
          <cell r="D15" t="str">
            <v>náhradník     (N)</v>
          </cell>
          <cell r="E15" t="str">
            <v> náhradník     (N)</v>
          </cell>
        </row>
        <row r="16">
          <cell r="B16">
            <v>0</v>
          </cell>
          <cell r="D16" t="str">
            <v>náhradník     (N)</v>
          </cell>
          <cell r="E16" t="str">
            <v> náhradník     (N)</v>
          </cell>
        </row>
        <row r="17">
          <cell r="B17">
            <v>2</v>
          </cell>
          <cell r="C17" t="str">
            <v>Kobylisy C</v>
          </cell>
        </row>
        <row r="18">
          <cell r="B18">
            <v>5078</v>
          </cell>
          <cell r="C18" t="str">
            <v>DŮŠKA</v>
          </cell>
          <cell r="D18" t="str">
            <v>Pavel</v>
          </cell>
          <cell r="E18" t="str">
            <v>DŮŠKA Pavel</v>
          </cell>
        </row>
        <row r="19">
          <cell r="B19">
            <v>16797</v>
          </cell>
          <cell r="C19" t="str">
            <v>ERBEN</v>
          </cell>
          <cell r="D19" t="str">
            <v>Karel</v>
          </cell>
          <cell r="E19" t="str">
            <v>ERBEN Karel</v>
          </cell>
        </row>
        <row r="20">
          <cell r="B20">
            <v>743</v>
          </cell>
          <cell r="C20" t="str">
            <v>JÍCHA</v>
          </cell>
          <cell r="D20" t="str">
            <v>Václav</v>
          </cell>
          <cell r="E20" t="str">
            <v>JÍCHA Václav</v>
          </cell>
        </row>
        <row r="21">
          <cell r="B21">
            <v>761</v>
          </cell>
          <cell r="C21" t="str">
            <v>KRUPIČKA</v>
          </cell>
          <cell r="D21" t="str">
            <v>Bohuslav</v>
          </cell>
          <cell r="E21" t="str">
            <v>KRUPIČKA Bohuslav</v>
          </cell>
        </row>
        <row r="22">
          <cell r="B22">
            <v>14467</v>
          </cell>
          <cell r="C22" t="str">
            <v>MATYSKA</v>
          </cell>
          <cell r="D22" t="str">
            <v>Michal</v>
          </cell>
          <cell r="E22" t="str">
            <v>MATYSKA Michal</v>
          </cell>
        </row>
        <row r="23">
          <cell r="B23">
            <v>15347</v>
          </cell>
          <cell r="C23" t="str">
            <v>NOWAK</v>
          </cell>
          <cell r="D23" t="str">
            <v>Jan</v>
          </cell>
          <cell r="E23" t="str">
            <v>NOWAK Jan</v>
          </cell>
        </row>
        <row r="24">
          <cell r="B24">
            <v>762</v>
          </cell>
          <cell r="C24" t="str">
            <v>NOWAKOVÁ</v>
          </cell>
          <cell r="D24" t="str">
            <v>Anna</v>
          </cell>
          <cell r="E24" t="str">
            <v>NOWAKOVÁ Anna</v>
          </cell>
        </row>
        <row r="25">
          <cell r="B25">
            <v>9715</v>
          </cell>
          <cell r="C25" t="str">
            <v>PŘIBYL</v>
          </cell>
          <cell r="D25" t="str">
            <v>Bohuslav</v>
          </cell>
          <cell r="E25" t="str">
            <v>PŘIBYL Bohuslav</v>
          </cell>
        </row>
        <row r="26">
          <cell r="B26">
            <v>22658</v>
          </cell>
          <cell r="C26" t="str">
            <v>ŠROT</v>
          </cell>
          <cell r="D26" t="str">
            <v>Zdeněk</v>
          </cell>
          <cell r="E26" t="str">
            <v>ŠROT Zdeněk</v>
          </cell>
        </row>
        <row r="27">
          <cell r="B27">
            <v>22614</v>
          </cell>
          <cell r="C27" t="str">
            <v>ZOUHAR</v>
          </cell>
          <cell r="D27" t="str">
            <v>Jiří</v>
          </cell>
          <cell r="E27" t="str">
            <v>ZOUHAR Jiří</v>
          </cell>
        </row>
        <row r="28">
          <cell r="B28">
            <v>0</v>
          </cell>
          <cell r="D28" t="str">
            <v>náhradník     (N)</v>
          </cell>
          <cell r="E28" t="str">
            <v> náhradník     (N)</v>
          </cell>
        </row>
        <row r="29">
          <cell r="B29">
            <v>0</v>
          </cell>
          <cell r="D29" t="str">
            <v>náhradník     (N)</v>
          </cell>
          <cell r="E29" t="str">
            <v> náhradník     (N)</v>
          </cell>
        </row>
        <row r="30">
          <cell r="B30">
            <v>0</v>
          </cell>
          <cell r="D30" t="str">
            <v>náhradník     (N)</v>
          </cell>
          <cell r="E30" t="str">
            <v> náhradník     (N)</v>
          </cell>
        </row>
        <row r="31">
          <cell r="B31">
            <v>0</v>
          </cell>
          <cell r="D31" t="str">
            <v>náhradník     (N)</v>
          </cell>
          <cell r="E31" t="str">
            <v> náhradník     (N)</v>
          </cell>
        </row>
        <row r="32">
          <cell r="B32">
            <v>3</v>
          </cell>
          <cell r="C32" t="str">
            <v>Radlice</v>
          </cell>
        </row>
        <row r="33">
          <cell r="B33">
            <v>965</v>
          </cell>
          <cell r="C33" t="str">
            <v>BENEŠ</v>
          </cell>
          <cell r="D33" t="str">
            <v>Miloš ml.</v>
          </cell>
          <cell r="E33" t="str">
            <v>BENEŠ Miloš ml.</v>
          </cell>
        </row>
        <row r="34">
          <cell r="B34">
            <v>963</v>
          </cell>
          <cell r="C34" t="str">
            <v>BENEŠ</v>
          </cell>
          <cell r="D34" t="str">
            <v>Miloš st.</v>
          </cell>
          <cell r="E34" t="str">
            <v>BENEŠ Miloš st.</v>
          </cell>
        </row>
        <row r="35">
          <cell r="B35">
            <v>13731</v>
          </cell>
          <cell r="C35" t="str">
            <v>KAMÍN</v>
          </cell>
          <cell r="D35" t="str">
            <v>Jan</v>
          </cell>
          <cell r="E35" t="str">
            <v>KAMÍN Jan</v>
          </cell>
        </row>
        <row r="36">
          <cell r="B36">
            <v>15338</v>
          </cell>
          <cell r="C36" t="str">
            <v>KOFROŇ</v>
          </cell>
          <cell r="D36" t="str">
            <v>Leoš</v>
          </cell>
          <cell r="E36" t="str">
            <v>KOFROŇ Leoš</v>
          </cell>
        </row>
        <row r="37">
          <cell r="B37">
            <v>5984</v>
          </cell>
          <cell r="C37" t="str">
            <v>LEHNER</v>
          </cell>
          <cell r="D37" t="str">
            <v>Marek</v>
          </cell>
          <cell r="E37" t="str">
            <v>LEHNER Marek</v>
          </cell>
        </row>
        <row r="38">
          <cell r="B38">
            <v>964</v>
          </cell>
          <cell r="C38" t="str">
            <v>LEHNER</v>
          </cell>
          <cell r="D38" t="str">
            <v>Radek</v>
          </cell>
          <cell r="E38" t="str">
            <v>LEHNER Radek</v>
          </cell>
        </row>
        <row r="39">
          <cell r="B39">
            <v>962</v>
          </cell>
          <cell r="C39" t="str">
            <v>SCHILDER</v>
          </cell>
          <cell r="D39" t="str">
            <v>Jan</v>
          </cell>
          <cell r="E39" t="str">
            <v>SCHILDER Jan</v>
          </cell>
        </row>
        <row r="40">
          <cell r="B40">
            <v>14920</v>
          </cell>
          <cell r="C40" t="str">
            <v>TUREK</v>
          </cell>
          <cell r="D40" t="str">
            <v>Karel</v>
          </cell>
          <cell r="E40" t="str">
            <v>TUREK Karel</v>
          </cell>
        </row>
        <row r="41">
          <cell r="B41">
            <v>11184</v>
          </cell>
          <cell r="C41" t="str">
            <v>VERNER</v>
          </cell>
          <cell r="D41" t="str">
            <v>Jiří</v>
          </cell>
          <cell r="E41" t="str">
            <v>VERNER Jiří</v>
          </cell>
        </row>
        <row r="42">
          <cell r="B42">
            <v>24197</v>
          </cell>
          <cell r="C42" t="str">
            <v>VOJÁČEK</v>
          </cell>
          <cell r="D42" t="str">
            <v>Jan</v>
          </cell>
          <cell r="E42" t="str">
            <v>VOJÁČEK Jan</v>
          </cell>
        </row>
        <row r="43">
          <cell r="B43">
            <v>24595</v>
          </cell>
          <cell r="C43" t="str">
            <v>LEHNER</v>
          </cell>
          <cell r="D43" t="str">
            <v>Lukáš</v>
          </cell>
          <cell r="E43" t="str">
            <v>LEHNER Lukáš</v>
          </cell>
        </row>
        <row r="44">
          <cell r="B44">
            <v>0</v>
          </cell>
          <cell r="D44" t="str">
            <v>náhradník     (N)</v>
          </cell>
          <cell r="E44" t="str">
            <v> náhradník     (N)</v>
          </cell>
        </row>
        <row r="45">
          <cell r="B45">
            <v>0</v>
          </cell>
          <cell r="D45" t="str">
            <v>náhradník     (N)</v>
          </cell>
          <cell r="E45" t="str">
            <v> náhradník     (N)</v>
          </cell>
        </row>
        <row r="46">
          <cell r="B46">
            <v>0</v>
          </cell>
          <cell r="D46" t="str">
            <v>náhradník     (N)</v>
          </cell>
          <cell r="E46" t="str">
            <v> náhradník     (N)</v>
          </cell>
        </row>
        <row r="47">
          <cell r="B47">
            <v>4</v>
          </cell>
          <cell r="C47" t="str">
            <v>Rapid A</v>
          </cell>
        </row>
        <row r="48">
          <cell r="B48">
            <v>5052</v>
          </cell>
          <cell r="C48" t="str">
            <v>HAMPL</v>
          </cell>
          <cell r="D48" t="str">
            <v>Vítěslav</v>
          </cell>
          <cell r="E48" t="str">
            <v>HAMPL Vítěslav</v>
          </cell>
        </row>
        <row r="49">
          <cell r="B49">
            <v>1152</v>
          </cell>
          <cell r="C49" t="str">
            <v>HOFMAN</v>
          </cell>
          <cell r="D49" t="str">
            <v>Jiří</v>
          </cell>
          <cell r="E49" t="str">
            <v>HOFMAN Jiří</v>
          </cell>
        </row>
        <row r="50">
          <cell r="B50">
            <v>1404</v>
          </cell>
          <cell r="C50" t="str">
            <v>POKORNÝ</v>
          </cell>
          <cell r="D50" t="str">
            <v>Josef</v>
          </cell>
          <cell r="E50" t="str">
            <v>POKORNÝ Josef</v>
          </cell>
        </row>
        <row r="51">
          <cell r="B51">
            <v>1163</v>
          </cell>
          <cell r="C51" t="str">
            <v>PUDIL</v>
          </cell>
          <cell r="D51" t="str">
            <v>František</v>
          </cell>
          <cell r="E51" t="str">
            <v>PUDIL František</v>
          </cell>
        </row>
        <row r="52">
          <cell r="B52">
            <v>4467</v>
          </cell>
          <cell r="C52" t="str">
            <v>ROUBAL</v>
          </cell>
          <cell r="D52" t="str">
            <v>Vojtěch</v>
          </cell>
          <cell r="E52" t="str">
            <v>ROUBAL Vojtěch</v>
          </cell>
        </row>
        <row r="53">
          <cell r="B53">
            <v>1174</v>
          </cell>
          <cell r="C53" t="str">
            <v>VALTA</v>
          </cell>
          <cell r="D53" t="str">
            <v>Petr</v>
          </cell>
          <cell r="E53" t="str">
            <v>VALTA Petr</v>
          </cell>
        </row>
        <row r="54">
          <cell r="B54">
            <v>5163</v>
          </cell>
          <cell r="C54" t="str">
            <v>PODHOLA</v>
          </cell>
          <cell r="D54" t="str">
            <v>Martin</v>
          </cell>
          <cell r="E54" t="str">
            <v>PODHOLA Martin</v>
          </cell>
        </row>
        <row r="55">
          <cell r="B55">
            <v>0</v>
          </cell>
          <cell r="D55" t="str">
            <v>náhradník     (N)</v>
          </cell>
          <cell r="E55" t="str">
            <v> náhradník     (N)</v>
          </cell>
        </row>
        <row r="56">
          <cell r="B56">
            <v>0</v>
          </cell>
          <cell r="D56" t="str">
            <v>náhradník     (N)</v>
          </cell>
          <cell r="E56" t="str">
            <v> náhradník     (N)</v>
          </cell>
        </row>
        <row r="57">
          <cell r="B57">
            <v>0</v>
          </cell>
          <cell r="D57" t="str">
            <v>náhradník     (N)</v>
          </cell>
          <cell r="E57" t="str">
            <v> náhradník     (N)</v>
          </cell>
        </row>
        <row r="58">
          <cell r="B58">
            <v>0</v>
          </cell>
          <cell r="D58" t="str">
            <v>náhradník     (N)</v>
          </cell>
          <cell r="E58" t="str">
            <v> náhradník     (N)</v>
          </cell>
        </row>
        <row r="59">
          <cell r="B59">
            <v>0</v>
          </cell>
          <cell r="D59" t="str">
            <v>náhradník     (N)</v>
          </cell>
          <cell r="E59" t="str">
            <v> náhradník     (N)</v>
          </cell>
        </row>
        <row r="60">
          <cell r="B60">
            <v>0</v>
          </cell>
          <cell r="D60" t="str">
            <v>náhradník     (N)</v>
          </cell>
          <cell r="E60" t="str">
            <v> náhradník     (N)</v>
          </cell>
        </row>
        <row r="61">
          <cell r="B61">
            <v>0</v>
          </cell>
          <cell r="D61" t="str">
            <v>náhradník     (N)</v>
          </cell>
          <cell r="E61" t="str">
            <v> náhradník     (N)</v>
          </cell>
        </row>
        <row r="62">
          <cell r="B62">
            <v>5</v>
          </cell>
          <cell r="C62" t="str">
            <v>Rudná B</v>
          </cell>
        </row>
        <row r="63">
          <cell r="B63">
            <v>15374</v>
          </cell>
          <cell r="C63" t="str">
            <v>KOHOUTOVÁ</v>
          </cell>
          <cell r="D63" t="str">
            <v>Miluše</v>
          </cell>
          <cell r="E63" t="str">
            <v>KOHOUTOVÁ Miluše</v>
          </cell>
        </row>
        <row r="64">
          <cell r="B64">
            <v>15354</v>
          </cell>
          <cell r="C64" t="str">
            <v>MAŘÁNKOVÁ</v>
          </cell>
          <cell r="D64" t="str">
            <v>Eva</v>
          </cell>
          <cell r="E64" t="str">
            <v>MAŘÁNKOVÁ Eva</v>
          </cell>
        </row>
        <row r="65">
          <cell r="B65">
            <v>18645</v>
          </cell>
          <cell r="C65" t="str">
            <v>MIKEŠOVÁ</v>
          </cell>
          <cell r="D65" t="str">
            <v>Irena</v>
          </cell>
          <cell r="E65" t="str">
            <v>MIKEŠOVÁ Irena</v>
          </cell>
        </row>
        <row r="66">
          <cell r="B66">
            <v>15352</v>
          </cell>
          <cell r="C66" t="str">
            <v>NOVOTNÁ</v>
          </cell>
          <cell r="D66" t="str">
            <v>Anna</v>
          </cell>
          <cell r="E66" t="str">
            <v>NOVOTNÁ Anna</v>
          </cell>
        </row>
        <row r="67">
          <cell r="B67">
            <v>18644</v>
          </cell>
          <cell r="C67" t="str">
            <v>PANENKOVÁ</v>
          </cell>
          <cell r="D67" t="str">
            <v>Lucie</v>
          </cell>
          <cell r="E67" t="str">
            <v>PANENKOVÁ Lucie</v>
          </cell>
        </row>
        <row r="68">
          <cell r="B68">
            <v>15370</v>
          </cell>
          <cell r="C68" t="str">
            <v>POLÁČKOVÁ</v>
          </cell>
          <cell r="D68" t="str">
            <v>Hana</v>
          </cell>
          <cell r="E68" t="str">
            <v>POLÁČKOVÁ Hana</v>
          </cell>
        </row>
        <row r="69">
          <cell r="B69">
            <v>15353</v>
          </cell>
          <cell r="C69" t="str">
            <v>ZIMÁKOVÁ</v>
          </cell>
          <cell r="D69" t="str">
            <v>Jarmila</v>
          </cell>
          <cell r="E69" t="str">
            <v>ZIMÁKOVÁ Jarmila</v>
          </cell>
        </row>
        <row r="70">
          <cell r="B70">
            <v>0</v>
          </cell>
          <cell r="D70" t="str">
            <v>náhradník     (N)</v>
          </cell>
          <cell r="E70" t="str">
            <v> náhradník     (N)</v>
          </cell>
        </row>
        <row r="71">
          <cell r="B71">
            <v>0</v>
          </cell>
          <cell r="D71" t="str">
            <v>náhradník     (N)</v>
          </cell>
          <cell r="E71" t="str">
            <v> náhradník     (N)</v>
          </cell>
        </row>
        <row r="72">
          <cell r="B72">
            <v>0</v>
          </cell>
          <cell r="D72" t="str">
            <v>náhradník     (N)</v>
          </cell>
          <cell r="E72" t="str">
            <v> náhradník     (N)</v>
          </cell>
        </row>
        <row r="73">
          <cell r="B73">
            <v>0</v>
          </cell>
          <cell r="D73" t="str">
            <v>náhradník     (N)</v>
          </cell>
          <cell r="E73" t="str">
            <v> náhradník     (N)</v>
          </cell>
        </row>
        <row r="74">
          <cell r="B74">
            <v>0</v>
          </cell>
          <cell r="D74" t="str">
            <v>náhradník     (N)</v>
          </cell>
          <cell r="E74" t="str">
            <v> náhradník     (N)</v>
          </cell>
        </row>
        <row r="75">
          <cell r="B75">
            <v>0</v>
          </cell>
          <cell r="D75" t="str">
            <v>náhradník     (N)</v>
          </cell>
          <cell r="E75" t="str">
            <v> náhradník     (N)</v>
          </cell>
        </row>
        <row r="76">
          <cell r="B76">
            <v>0</v>
          </cell>
          <cell r="D76" t="str">
            <v>náhradník     (N)</v>
          </cell>
          <cell r="E76" t="str">
            <v> náhradník     (N)</v>
          </cell>
        </row>
        <row r="77">
          <cell r="B77">
            <v>6</v>
          </cell>
          <cell r="C77" t="str">
            <v>Rudná C</v>
          </cell>
        </row>
        <row r="78">
          <cell r="B78">
            <v>13862</v>
          </cell>
          <cell r="C78" t="str">
            <v>DVOŘÁK</v>
          </cell>
          <cell r="D78" t="str">
            <v>Milan</v>
          </cell>
          <cell r="E78" t="str">
            <v>DVOŘÁK Milan</v>
          </cell>
        </row>
        <row r="79">
          <cell r="B79">
            <v>12108</v>
          </cell>
          <cell r="C79" t="str">
            <v>KASAL</v>
          </cell>
          <cell r="D79" t="str">
            <v>Pavel</v>
          </cell>
          <cell r="E79" t="str">
            <v>KASAL Pavel</v>
          </cell>
        </row>
        <row r="80">
          <cell r="B80">
            <v>12110</v>
          </cell>
          <cell r="C80" t="str">
            <v>KELLER</v>
          </cell>
          <cell r="D80" t="str">
            <v>Tomáš</v>
          </cell>
          <cell r="E80" t="str">
            <v>KELLER Tomáš</v>
          </cell>
        </row>
        <row r="81">
          <cell r="B81">
            <v>12109</v>
          </cell>
          <cell r="C81" t="str">
            <v>KOŠČO</v>
          </cell>
          <cell r="D81" t="str">
            <v>Peter</v>
          </cell>
          <cell r="E81" t="str">
            <v>KOŠČO Peter</v>
          </cell>
        </row>
        <row r="82">
          <cell r="B82">
            <v>14196</v>
          </cell>
          <cell r="C82" t="str">
            <v>KOŠČOVÁ</v>
          </cell>
          <cell r="D82" t="str">
            <v>Petra</v>
          </cell>
          <cell r="E82" t="str">
            <v>KOŠČOVÁ Petra</v>
          </cell>
        </row>
        <row r="83">
          <cell r="B83">
            <v>18116</v>
          </cell>
          <cell r="C83" t="str">
            <v>KÝHOS</v>
          </cell>
          <cell r="D83" t="str">
            <v>Miroslav</v>
          </cell>
          <cell r="E83" t="str">
            <v>KÝHOS Miroslav</v>
          </cell>
        </row>
        <row r="84">
          <cell r="B84">
            <v>23055</v>
          </cell>
          <cell r="C84" t="str">
            <v>LESÁK</v>
          </cell>
          <cell r="D84" t="str">
            <v>Adam</v>
          </cell>
          <cell r="E84" t="str">
            <v>LESÁK Adam</v>
          </cell>
        </row>
        <row r="85">
          <cell r="B85">
            <v>14189</v>
          </cell>
          <cell r="C85" t="str">
            <v>MACHULKA</v>
          </cell>
          <cell r="D85" t="str">
            <v>Radek</v>
          </cell>
          <cell r="E85" t="str">
            <v>MACHULKA Radek</v>
          </cell>
        </row>
        <row r="86">
          <cell r="B86">
            <v>23701</v>
          </cell>
          <cell r="C86" t="str">
            <v>ZDRÁHAL</v>
          </cell>
          <cell r="D86" t="str">
            <v>Jiří</v>
          </cell>
          <cell r="E86" t="str">
            <v>ZDRÁHAL Jiří</v>
          </cell>
        </row>
        <row r="87">
          <cell r="B87">
            <v>14188</v>
          </cell>
          <cell r="C87" t="str">
            <v>MACHULKA</v>
          </cell>
          <cell r="D87" t="str">
            <v>Martin</v>
          </cell>
          <cell r="E87" t="str">
            <v>MACHULKA Martin</v>
          </cell>
        </row>
        <row r="88">
          <cell r="B88">
            <v>0</v>
          </cell>
          <cell r="D88" t="str">
            <v>náhradník     (N)</v>
          </cell>
          <cell r="E88" t="str">
            <v> náhradník     (N)</v>
          </cell>
        </row>
        <row r="89">
          <cell r="B89">
            <v>0</v>
          </cell>
          <cell r="D89" t="str">
            <v>náhradník     (N)</v>
          </cell>
          <cell r="E89" t="str">
            <v> náhradník     (N)</v>
          </cell>
        </row>
        <row r="90">
          <cell r="B90">
            <v>0</v>
          </cell>
          <cell r="D90" t="str">
            <v>náhradník     (N)</v>
          </cell>
          <cell r="E90" t="str">
            <v> náhradník     (N)</v>
          </cell>
        </row>
        <row r="91">
          <cell r="B91">
            <v>0</v>
          </cell>
          <cell r="D91" t="str">
            <v>náhradník     (N)</v>
          </cell>
          <cell r="E91" t="str">
            <v> náhradník     (N)</v>
          </cell>
        </row>
        <row r="92">
          <cell r="B92">
            <v>7</v>
          </cell>
          <cell r="C92" t="str">
            <v>Slavia C</v>
          </cell>
        </row>
        <row r="93">
          <cell r="B93">
            <v>995</v>
          </cell>
          <cell r="C93" t="str">
            <v>BERNAT</v>
          </cell>
          <cell r="D93" t="str">
            <v>Karel</v>
          </cell>
          <cell r="E93" t="str">
            <v>BERNAT Karel</v>
          </cell>
        </row>
        <row r="94">
          <cell r="B94">
            <v>13003</v>
          </cell>
          <cell r="C94" t="str">
            <v>JIRÁNEK</v>
          </cell>
          <cell r="D94" t="str">
            <v>Tomáš</v>
          </cell>
          <cell r="E94" t="str">
            <v>JIRÁNEK Tomáš</v>
          </cell>
        </row>
        <row r="95">
          <cell r="B95">
            <v>19901</v>
          </cell>
          <cell r="C95" t="str">
            <v>KNAP</v>
          </cell>
          <cell r="D95" t="str">
            <v>Filip</v>
          </cell>
          <cell r="E95" t="str">
            <v>KNAP Filip</v>
          </cell>
        </row>
        <row r="96">
          <cell r="B96">
            <v>1012</v>
          </cell>
          <cell r="C96" t="str">
            <v>KNAP</v>
          </cell>
          <cell r="D96" t="str">
            <v>Petr</v>
          </cell>
          <cell r="E96" t="str">
            <v>KNAP Petr</v>
          </cell>
        </row>
        <row r="97">
          <cell r="B97">
            <v>1013</v>
          </cell>
          <cell r="C97" t="str">
            <v>KNĚŽEK</v>
          </cell>
          <cell r="D97" t="str">
            <v>Vladimír</v>
          </cell>
          <cell r="E97" t="str">
            <v>KNĚŽEK Vladimír</v>
          </cell>
        </row>
        <row r="98">
          <cell r="B98">
            <v>9868</v>
          </cell>
          <cell r="C98" t="str">
            <v>MYŠÁK</v>
          </cell>
          <cell r="D98" t="str">
            <v>Karel</v>
          </cell>
          <cell r="E98" t="str">
            <v>MYŠÁK Karel</v>
          </cell>
        </row>
        <row r="99">
          <cell r="B99">
            <v>10265</v>
          </cell>
          <cell r="C99" t="str">
            <v>NOVÁK</v>
          </cell>
          <cell r="D99" t="str">
            <v>Zdeněk</v>
          </cell>
          <cell r="E99" t="str">
            <v>NOVÁK Zdeněk</v>
          </cell>
        </row>
        <row r="100">
          <cell r="B100">
            <v>21699</v>
          </cell>
          <cell r="C100" t="str">
            <v>PECKA</v>
          </cell>
          <cell r="D100" t="str">
            <v>Jan</v>
          </cell>
          <cell r="E100" t="str">
            <v>PECKA Jan</v>
          </cell>
        </row>
        <row r="101">
          <cell r="B101">
            <v>1033</v>
          </cell>
          <cell r="C101" t="str">
            <v>ŠŤASTNÝ</v>
          </cell>
          <cell r="D101" t="str">
            <v>Jan</v>
          </cell>
          <cell r="E101" t="str">
            <v>ŠŤASTNÝ Jan</v>
          </cell>
        </row>
        <row r="102">
          <cell r="B102">
            <v>13002</v>
          </cell>
          <cell r="C102" t="str">
            <v>VÁCLAVÍK</v>
          </cell>
          <cell r="D102" t="str">
            <v>Jan</v>
          </cell>
          <cell r="E102" t="str">
            <v>VÁCLAVÍK Jan</v>
          </cell>
        </row>
        <row r="103">
          <cell r="B103">
            <v>0</v>
          </cell>
          <cell r="D103" t="str">
            <v>náhradník     (N)</v>
          </cell>
          <cell r="E103" t="str">
            <v> náhradník     (N)</v>
          </cell>
        </row>
        <row r="104">
          <cell r="B104">
            <v>0</v>
          </cell>
          <cell r="D104" t="str">
            <v>náhradník     (N)</v>
          </cell>
          <cell r="E104" t="str">
            <v> náhradník     (N)</v>
          </cell>
        </row>
        <row r="105">
          <cell r="B105">
            <v>0</v>
          </cell>
          <cell r="D105" t="str">
            <v>náhradník     (N)</v>
          </cell>
          <cell r="E105" t="str">
            <v> náhradník     (N)</v>
          </cell>
        </row>
        <row r="106">
          <cell r="B106">
            <v>0</v>
          </cell>
          <cell r="D106" t="str">
            <v>náhradník     (N)</v>
          </cell>
          <cell r="E106" t="str">
            <v> náhradník     (N)</v>
          </cell>
        </row>
        <row r="107">
          <cell r="B107">
            <v>8</v>
          </cell>
          <cell r="C107" t="str">
            <v>Praga B</v>
          </cell>
        </row>
        <row r="108">
          <cell r="B108">
            <v>18159</v>
          </cell>
          <cell r="C108" t="str">
            <v>JELÍNEK</v>
          </cell>
          <cell r="D108" t="str">
            <v>Martin</v>
          </cell>
          <cell r="E108" t="str">
            <v>JELÍNEK Martin</v>
          </cell>
        </row>
        <row r="109">
          <cell r="B109">
            <v>1070</v>
          </cell>
          <cell r="C109" t="str">
            <v>KLUGANOST</v>
          </cell>
          <cell r="D109" t="str">
            <v>Vít</v>
          </cell>
          <cell r="E109" t="str">
            <v>KLUGANOST Vít</v>
          </cell>
        </row>
        <row r="110">
          <cell r="B110">
            <v>20740</v>
          </cell>
          <cell r="C110" t="str">
            <v>KOVÁŘ</v>
          </cell>
          <cell r="D110" t="str">
            <v>Martin</v>
          </cell>
          <cell r="E110" t="str">
            <v>KOVÁŘ Martin</v>
          </cell>
        </row>
        <row r="111">
          <cell r="B111">
            <v>20783</v>
          </cell>
          <cell r="C111" t="str">
            <v>KŠÍR</v>
          </cell>
          <cell r="D111" t="str">
            <v>Petr</v>
          </cell>
          <cell r="E111" t="str">
            <v>KŠÍR Petr</v>
          </cell>
        </row>
        <row r="112">
          <cell r="B112">
            <v>21157</v>
          </cell>
          <cell r="C112" t="str">
            <v>LUKÁŠ</v>
          </cell>
          <cell r="D112" t="str">
            <v>Jan</v>
          </cell>
          <cell r="E112" t="str">
            <v>LUKÁŠ Jan</v>
          </cell>
        </row>
        <row r="113">
          <cell r="B113">
            <v>20739</v>
          </cell>
          <cell r="C113" t="str">
            <v>MAŇOUR</v>
          </cell>
          <cell r="D113" t="str">
            <v>Ondřej</v>
          </cell>
          <cell r="E113" t="str">
            <v>MAŇOUR Ondřej</v>
          </cell>
        </row>
        <row r="114">
          <cell r="B114">
            <v>23788</v>
          </cell>
          <cell r="C114" t="str">
            <v>SIGL</v>
          </cell>
          <cell r="D114" t="str">
            <v>Jan</v>
          </cell>
          <cell r="E114" t="str">
            <v>SIGL Jan</v>
          </cell>
        </row>
        <row r="115">
          <cell r="B115">
            <v>17966</v>
          </cell>
          <cell r="C115" t="str">
            <v>SMÉKAL</v>
          </cell>
          <cell r="D115" t="str">
            <v>Tomáš</v>
          </cell>
          <cell r="E115" t="str">
            <v>SMÉKAL Tomáš</v>
          </cell>
        </row>
        <row r="116">
          <cell r="B116">
            <v>1222</v>
          </cell>
          <cell r="C116" t="str">
            <v>SÝKORA</v>
          </cell>
          <cell r="D116" t="str">
            <v>Jiří</v>
          </cell>
          <cell r="E116" t="str">
            <v>SÝKORA Jiří</v>
          </cell>
        </row>
        <row r="117">
          <cell r="B117">
            <v>0</v>
          </cell>
          <cell r="D117" t="str">
            <v>náhradník     (N)</v>
          </cell>
          <cell r="E117" t="str">
            <v> náhradník     (N)</v>
          </cell>
        </row>
        <row r="118">
          <cell r="B118">
            <v>0</v>
          </cell>
          <cell r="D118" t="str">
            <v>náhradník     (N)</v>
          </cell>
          <cell r="E118" t="str">
            <v> náhradník     (N)</v>
          </cell>
        </row>
        <row r="119">
          <cell r="B119">
            <v>0</v>
          </cell>
          <cell r="D119" t="str">
            <v>náhradník     (N)</v>
          </cell>
          <cell r="E119" t="str">
            <v> náhradník     (N)</v>
          </cell>
        </row>
        <row r="120">
          <cell r="B120">
            <v>0</v>
          </cell>
          <cell r="D120" t="str">
            <v>náhradník     (N)</v>
          </cell>
          <cell r="E120" t="str">
            <v> náhradník     (N)</v>
          </cell>
        </row>
        <row r="121">
          <cell r="B121">
            <v>0</v>
          </cell>
          <cell r="D121" t="str">
            <v>náhradník     (N)</v>
          </cell>
          <cell r="E121" t="str">
            <v> náhradník     (N)</v>
          </cell>
        </row>
        <row r="122">
          <cell r="B122">
            <v>9</v>
          </cell>
          <cell r="C122" t="str">
            <v>Uhelné sklady C</v>
          </cell>
        </row>
        <row r="123">
          <cell r="B123">
            <v>22753</v>
          </cell>
          <cell r="C123" t="str">
            <v>MAŠEK</v>
          </cell>
          <cell r="D123" t="str">
            <v>Petr</v>
          </cell>
          <cell r="E123" t="str">
            <v>MAŠEK Petr</v>
          </cell>
        </row>
        <row r="124">
          <cell r="B124">
            <v>1290</v>
          </cell>
          <cell r="C124" t="str">
            <v>MENDLOVÁ</v>
          </cell>
          <cell r="D124" t="str">
            <v>Libuše</v>
          </cell>
          <cell r="E124" t="str">
            <v>MENDLOVÁ Libuše</v>
          </cell>
        </row>
        <row r="125">
          <cell r="B125">
            <v>24657</v>
          </cell>
          <cell r="C125" t="str">
            <v>KOZÁKOVÁ </v>
          </cell>
          <cell r="D125" t="str">
            <v>Eva</v>
          </cell>
          <cell r="E125" t="str">
            <v>KOZÁKOVÁ  Eva</v>
          </cell>
        </row>
        <row r="126">
          <cell r="B126">
            <v>1254</v>
          </cell>
          <cell r="C126" t="str">
            <v>JAKOUBEK</v>
          </cell>
          <cell r="D126" t="str">
            <v>Otakar</v>
          </cell>
          <cell r="E126" t="str">
            <v>JAKOUBEK Otakar</v>
          </cell>
        </row>
        <row r="127">
          <cell r="B127">
            <v>1286</v>
          </cell>
          <cell r="C127" t="str">
            <v>BROŽOVÁ</v>
          </cell>
          <cell r="D127" t="str">
            <v>Olga</v>
          </cell>
          <cell r="E127" t="str">
            <v>BROŽOVÁ Olga</v>
          </cell>
        </row>
        <row r="128">
          <cell r="B128">
            <v>1248</v>
          </cell>
          <cell r="C128" t="str">
            <v>BENDL</v>
          </cell>
          <cell r="D128" t="str">
            <v>Jiří</v>
          </cell>
          <cell r="E128" t="str">
            <v>BENDL Jiří</v>
          </cell>
        </row>
        <row r="129">
          <cell r="B129">
            <v>18892</v>
          </cell>
          <cell r="C129" t="str">
            <v>DUŠEK</v>
          </cell>
          <cell r="D129" t="str">
            <v>Miloslav</v>
          </cell>
          <cell r="E129" t="str">
            <v>DUŠEK Miloslav</v>
          </cell>
        </row>
        <row r="130">
          <cell r="B130">
            <v>22752</v>
          </cell>
          <cell r="C130" t="str">
            <v>ŠKOLOVÁ </v>
          </cell>
          <cell r="D130" t="str">
            <v>Dana</v>
          </cell>
          <cell r="E130" t="str">
            <v>ŠKOLOVÁ  Dana</v>
          </cell>
        </row>
        <row r="131">
          <cell r="B131">
            <v>23251</v>
          </cell>
          <cell r="C131" t="str">
            <v>Štich</v>
          </cell>
          <cell r="D131" t="str">
            <v>Petr    (N)</v>
          </cell>
          <cell r="E131" t="str">
            <v>Štich Petr    (N)</v>
          </cell>
        </row>
        <row r="132">
          <cell r="B132">
            <v>0</v>
          </cell>
          <cell r="D132" t="str">
            <v>náhradník     (N)</v>
          </cell>
          <cell r="E132" t="str">
            <v> náhradník     (N)</v>
          </cell>
        </row>
        <row r="133">
          <cell r="B133">
            <v>0</v>
          </cell>
          <cell r="D133" t="str">
            <v>náhradník     (N)</v>
          </cell>
          <cell r="E133" t="str">
            <v> náhradník     (N)</v>
          </cell>
        </row>
        <row r="134">
          <cell r="B134">
            <v>0</v>
          </cell>
          <cell r="D134" t="str">
            <v>náhradník     (N)</v>
          </cell>
          <cell r="E134" t="str">
            <v> náhradník     (N)</v>
          </cell>
        </row>
        <row r="135">
          <cell r="B135">
            <v>0</v>
          </cell>
          <cell r="D135" t="str">
            <v>náhradník     (N)</v>
          </cell>
          <cell r="E135" t="str">
            <v> náhradník     (N)</v>
          </cell>
        </row>
        <row r="136">
          <cell r="B136">
            <v>0</v>
          </cell>
          <cell r="D136" t="str">
            <v>náhradník     (N)</v>
          </cell>
          <cell r="E136" t="str">
            <v> náhradník     (N)</v>
          </cell>
        </row>
        <row r="137">
          <cell r="B137">
            <v>10</v>
          </cell>
          <cell r="C137" t="str">
            <v>Sj Velké Popovice A</v>
          </cell>
        </row>
        <row r="138">
          <cell r="B138">
            <v>11929</v>
          </cell>
          <cell r="C138" t="str">
            <v>BALLIŠ</v>
          </cell>
          <cell r="D138" t="str">
            <v>Karel</v>
          </cell>
          <cell r="E138" t="str">
            <v>BALLIŠ Karel</v>
          </cell>
        </row>
        <row r="139">
          <cell r="B139">
            <v>14501</v>
          </cell>
          <cell r="C139" t="str">
            <v>HAVRDOVÁ</v>
          </cell>
          <cell r="D139" t="str">
            <v>Jaruška</v>
          </cell>
          <cell r="E139" t="str">
            <v>HAVRDOVÁ Jaruška</v>
          </cell>
        </row>
        <row r="140">
          <cell r="B140">
            <v>10264</v>
          </cell>
          <cell r="C140" t="str">
            <v>KRATOCHVIL</v>
          </cell>
          <cell r="D140" t="str">
            <v>Jan</v>
          </cell>
          <cell r="E140" t="str">
            <v>KRATOCHVIL Jan</v>
          </cell>
        </row>
        <row r="141">
          <cell r="B141">
            <v>20061</v>
          </cell>
          <cell r="C141" t="str">
            <v>KUČERKA</v>
          </cell>
          <cell r="D141" t="str">
            <v>Martin</v>
          </cell>
          <cell r="E141" t="str">
            <v>KUČERKA Martin</v>
          </cell>
        </row>
        <row r="142">
          <cell r="B142">
            <v>20060</v>
          </cell>
          <cell r="C142" t="str">
            <v>MRZÍLEK</v>
          </cell>
          <cell r="D142" t="str">
            <v>Jiří</v>
          </cell>
          <cell r="E142" t="str">
            <v>MRZÍLEK Jiří</v>
          </cell>
        </row>
        <row r="143">
          <cell r="B143">
            <v>8577</v>
          </cell>
          <cell r="C143" t="str">
            <v>ŠVEC</v>
          </cell>
          <cell r="D143" t="str">
            <v>Bedřich</v>
          </cell>
          <cell r="E143" t="str">
            <v>ŠVEC Bedřich</v>
          </cell>
        </row>
        <row r="144">
          <cell r="B144">
            <v>2585</v>
          </cell>
          <cell r="C144" t="str">
            <v>VODEŠIL</v>
          </cell>
          <cell r="D144" t="str">
            <v>Josef</v>
          </cell>
          <cell r="E144" t="str">
            <v>VODEŠIL Josef</v>
          </cell>
        </row>
        <row r="145">
          <cell r="B145">
            <v>0</v>
          </cell>
          <cell r="D145" t="str">
            <v>náhradník     (N)</v>
          </cell>
          <cell r="E145" t="str">
            <v> náhradník     (N)</v>
          </cell>
        </row>
        <row r="146">
          <cell r="B146">
            <v>0</v>
          </cell>
          <cell r="D146" t="str">
            <v>náhradník     (N)</v>
          </cell>
          <cell r="E146" t="str">
            <v> náhradník     (N)</v>
          </cell>
        </row>
        <row r="147">
          <cell r="B147">
            <v>0</v>
          </cell>
          <cell r="D147" t="str">
            <v>náhradník     (N)</v>
          </cell>
          <cell r="E147" t="str">
            <v> náhradník     (N)</v>
          </cell>
        </row>
        <row r="148">
          <cell r="B148">
            <v>0</v>
          </cell>
          <cell r="D148" t="str">
            <v>náhradník     (N)</v>
          </cell>
          <cell r="E148" t="str">
            <v> náhradník     (N)</v>
          </cell>
        </row>
        <row r="149">
          <cell r="B149">
            <v>0</v>
          </cell>
          <cell r="D149" t="str">
            <v>náhradník     (N)</v>
          </cell>
          <cell r="E149" t="str">
            <v> náhradník     (N)</v>
          </cell>
        </row>
        <row r="150">
          <cell r="B150">
            <v>0</v>
          </cell>
          <cell r="D150" t="str">
            <v>náhradník     (N)</v>
          </cell>
          <cell r="E150" t="str">
            <v> náhradník     (N)</v>
          </cell>
        </row>
        <row r="151">
          <cell r="B151">
            <v>0</v>
          </cell>
          <cell r="D151" t="str">
            <v>náhradník     (N)</v>
          </cell>
          <cell r="E151" t="str">
            <v> náhradník     (N)</v>
          </cell>
        </row>
        <row r="152">
          <cell r="B152">
            <v>11</v>
          </cell>
          <cell r="C152" t="str">
            <v>Vršovice B</v>
          </cell>
        </row>
        <row r="153">
          <cell r="B153">
            <v>13410</v>
          </cell>
          <cell r="C153" t="str">
            <v>FINGER</v>
          </cell>
          <cell r="D153" t="str">
            <v>Petr</v>
          </cell>
          <cell r="E153" t="str">
            <v>FINGER Petr</v>
          </cell>
        </row>
        <row r="154">
          <cell r="B154">
            <v>1348</v>
          </cell>
          <cell r="C154" t="str">
            <v>HAVRÁNEK</v>
          </cell>
          <cell r="D154" t="str">
            <v>Jaroslav</v>
          </cell>
          <cell r="E154" t="str">
            <v>HAVRÁNEK Jaroslav</v>
          </cell>
        </row>
        <row r="155">
          <cell r="B155">
            <v>13843</v>
          </cell>
          <cell r="C155" t="str">
            <v>HLADÍK</v>
          </cell>
          <cell r="D155" t="str">
            <v>Josef</v>
          </cell>
          <cell r="E155" t="str">
            <v>HLADÍK Josef</v>
          </cell>
        </row>
        <row r="156">
          <cell r="B156">
            <v>1350</v>
          </cell>
          <cell r="C156" t="str">
            <v>JANATA</v>
          </cell>
          <cell r="D156" t="str">
            <v>Jiří</v>
          </cell>
          <cell r="E156" t="str">
            <v>JANATA Jiří</v>
          </cell>
        </row>
        <row r="157">
          <cell r="B157">
            <v>1359</v>
          </cell>
          <cell r="C157" t="str">
            <v>PAPEŽ</v>
          </cell>
          <cell r="D157" t="str">
            <v>Václav</v>
          </cell>
          <cell r="E157" t="str">
            <v>PAPEŽ Václav</v>
          </cell>
        </row>
        <row r="158">
          <cell r="B158">
            <v>13409</v>
          </cell>
          <cell r="C158" t="str">
            <v>POLÁK</v>
          </cell>
          <cell r="D158" t="str">
            <v>Luboš</v>
          </cell>
          <cell r="E158" t="str">
            <v>POLÁK Luboš</v>
          </cell>
        </row>
        <row r="159">
          <cell r="B159">
            <v>14125</v>
          </cell>
          <cell r="C159" t="str">
            <v>TLUKA</v>
          </cell>
          <cell r="D159" t="str">
            <v>Vladimír</v>
          </cell>
          <cell r="E159" t="str">
            <v>TLUKA Vladimír</v>
          </cell>
        </row>
        <row r="160">
          <cell r="B160">
            <v>19845</v>
          </cell>
          <cell r="C160" t="str">
            <v>VÁVRA </v>
          </cell>
          <cell r="D160" t="str">
            <v>Ivo</v>
          </cell>
          <cell r="E160" t="str">
            <v>VÁVRA  Ivo</v>
          </cell>
        </row>
        <row r="161">
          <cell r="B161">
            <v>1372</v>
          </cell>
          <cell r="C161" t="str">
            <v>VILÍMOVSKÝ</v>
          </cell>
          <cell r="D161" t="str">
            <v>Jiří</v>
          </cell>
          <cell r="E161" t="str">
            <v>VILÍMOVSKÝ Jiří</v>
          </cell>
        </row>
        <row r="162">
          <cell r="B162">
            <v>24404</v>
          </cell>
          <cell r="C162" t="str">
            <v>STAVENÍK</v>
          </cell>
          <cell r="D162" t="str">
            <v>Petr</v>
          </cell>
          <cell r="E162" t="str">
            <v>STAVENÍK Petr</v>
          </cell>
        </row>
        <row r="163">
          <cell r="B163">
            <v>0</v>
          </cell>
          <cell r="D163" t="str">
            <v>náhradník     (N)</v>
          </cell>
          <cell r="E163" t="str">
            <v> náhradník     (N)</v>
          </cell>
        </row>
        <row r="164">
          <cell r="B164">
            <v>0</v>
          </cell>
          <cell r="D164" t="str">
            <v>náhradník     (N)</v>
          </cell>
          <cell r="E164" t="str">
            <v> náhradník     (N)</v>
          </cell>
        </row>
        <row r="165">
          <cell r="B165">
            <v>0</v>
          </cell>
          <cell r="D165" t="str">
            <v>náhradník     (N)</v>
          </cell>
          <cell r="E165" t="str">
            <v> náhradník     (N)</v>
          </cell>
        </row>
        <row r="166">
          <cell r="B166">
            <v>0</v>
          </cell>
          <cell r="D166" t="str">
            <v>náhradník     (N)</v>
          </cell>
          <cell r="E166" t="str">
            <v> náhradník     (N)</v>
          </cell>
        </row>
        <row r="167">
          <cell r="B167">
            <v>12</v>
          </cell>
          <cell r="C167" t="str">
            <v>PSK Union C</v>
          </cell>
        </row>
        <row r="168">
          <cell r="B168">
            <v>10912</v>
          </cell>
          <cell r="C168" t="str">
            <v>ŠMEJKAL</v>
          </cell>
          <cell r="D168" t="str">
            <v>Jaroslav</v>
          </cell>
          <cell r="E168" t="str">
            <v>ŠMEJKAL Jaroslav</v>
          </cell>
        </row>
        <row r="169">
          <cell r="B169">
            <v>1324</v>
          </cell>
          <cell r="C169" t="str">
            <v>SEDLÁČEK</v>
          </cell>
          <cell r="D169" t="str">
            <v>Karel</v>
          </cell>
          <cell r="E169" t="str">
            <v>SEDLÁČEK Karel</v>
          </cell>
        </row>
        <row r="170">
          <cell r="B170">
            <v>21413</v>
          </cell>
          <cell r="C170" t="str">
            <v>BOUCHAL</v>
          </cell>
          <cell r="D170" t="str">
            <v>Václav</v>
          </cell>
          <cell r="E170" t="str">
            <v>BOUCHAL Václav</v>
          </cell>
        </row>
        <row r="171">
          <cell r="B171">
            <v>1332</v>
          </cell>
          <cell r="C171" t="str">
            <v>VALEŠ</v>
          </cell>
          <cell r="D171" t="str">
            <v>Ladislav</v>
          </cell>
          <cell r="E171" t="str">
            <v>VALEŠ Ladislav</v>
          </cell>
        </row>
        <row r="172">
          <cell r="B172">
            <v>21413</v>
          </cell>
          <cell r="C172" t="str">
            <v>HAKEN </v>
          </cell>
          <cell r="D172" t="str">
            <v>Jiří</v>
          </cell>
          <cell r="E172" t="str">
            <v>HAKEN  Jiří</v>
          </cell>
        </row>
        <row r="173">
          <cell r="B173">
            <v>1305</v>
          </cell>
          <cell r="C173" t="str">
            <v>MANSFELDOVÁ</v>
          </cell>
          <cell r="D173" t="str">
            <v>Jiřina</v>
          </cell>
          <cell r="E173" t="str">
            <v>MANSFELDOVÁ Jiřina</v>
          </cell>
        </row>
        <row r="174">
          <cell r="B174">
            <v>14349</v>
          </cell>
          <cell r="C174" t="str">
            <v>RUNTSCHOVÁ</v>
          </cell>
          <cell r="D174" t="str">
            <v>Jitka</v>
          </cell>
          <cell r="E174" t="str">
            <v>RUNTSCHOVÁ Jitka</v>
          </cell>
        </row>
        <row r="175">
          <cell r="B175">
            <v>10143</v>
          </cell>
          <cell r="C175" t="str">
            <v>NOVÁK</v>
          </cell>
          <cell r="D175" t="str">
            <v>Pavel</v>
          </cell>
          <cell r="E175" t="str">
            <v>NOVÁK Pavel</v>
          </cell>
        </row>
        <row r="176">
          <cell r="B176">
            <v>1321</v>
          </cell>
          <cell r="C176" t="str">
            <v>MEZEK</v>
          </cell>
          <cell r="D176" t="str">
            <v>Pavel</v>
          </cell>
          <cell r="E176" t="str">
            <v>MEZEK Pavel</v>
          </cell>
        </row>
        <row r="177">
          <cell r="B177">
            <v>0</v>
          </cell>
          <cell r="D177" t="str">
            <v>náhradník     (N)</v>
          </cell>
          <cell r="E177" t="str">
            <v> náhradník     (N)</v>
          </cell>
        </row>
        <row r="178">
          <cell r="B178">
            <v>0</v>
          </cell>
          <cell r="D178" t="str">
            <v>náhradník     (N)</v>
          </cell>
          <cell r="E178" t="str">
            <v> náhradník     (N)</v>
          </cell>
        </row>
        <row r="179">
          <cell r="B179">
            <v>0</v>
          </cell>
          <cell r="D179" t="str">
            <v>náhradník     (N)</v>
          </cell>
          <cell r="E179" t="str">
            <v> náhradník     (N)</v>
          </cell>
        </row>
        <row r="180">
          <cell r="B180">
            <v>0</v>
          </cell>
          <cell r="D180" t="str">
            <v>náhradník     (N)</v>
          </cell>
          <cell r="E180" t="str">
            <v> náhradník     (N)</v>
          </cell>
        </row>
        <row r="181">
          <cell r="B181">
            <v>0</v>
          </cell>
          <cell r="D181" t="str">
            <v>náhradník     (N)</v>
          </cell>
          <cell r="E181" t="str">
            <v> náhradník     (N)</v>
          </cell>
        </row>
        <row r="182">
          <cell r="B182">
            <v>13</v>
          </cell>
          <cell r="C182" t="str">
            <v>Slavia D</v>
          </cell>
        </row>
        <row r="183">
          <cell r="B183">
            <v>16919</v>
          </cell>
          <cell r="C183" t="str">
            <v>KRYDA ml.</v>
          </cell>
          <cell r="D183" t="str">
            <v>Jiří</v>
          </cell>
          <cell r="E183" t="str">
            <v>KRYDA ml. Jiří</v>
          </cell>
        </row>
        <row r="184">
          <cell r="B184">
            <v>22897</v>
          </cell>
          <cell r="C184" t="str">
            <v>KOCANOVÁ</v>
          </cell>
          <cell r="D184" t="str">
            <v>Renata</v>
          </cell>
          <cell r="E184" t="str">
            <v>KOCANOVÁ Renata</v>
          </cell>
        </row>
        <row r="185">
          <cell r="B185">
            <v>1025</v>
          </cell>
          <cell r="C185" t="str">
            <v>MAREŠ st.</v>
          </cell>
          <cell r="D185" t="str">
            <v>Milan</v>
          </cell>
          <cell r="E185" t="str">
            <v>MAREŠ st. Milan</v>
          </cell>
        </row>
        <row r="186">
          <cell r="B186">
            <v>1018</v>
          </cell>
          <cell r="C186" t="str">
            <v>KRYDA st.</v>
          </cell>
          <cell r="D186" t="str">
            <v>Jiří</v>
          </cell>
          <cell r="E186" t="str">
            <v>KRYDA st. Jiří</v>
          </cell>
        </row>
        <row r="187">
          <cell r="B187">
            <v>18283</v>
          </cell>
          <cell r="C187" t="str">
            <v>MAREŠ ml.</v>
          </cell>
          <cell r="D187" t="str">
            <v>Milan</v>
          </cell>
          <cell r="E187" t="str">
            <v>MAREŠ ml. Milan</v>
          </cell>
        </row>
        <row r="188">
          <cell r="B188">
            <v>1015</v>
          </cell>
          <cell r="C188" t="str">
            <v>KOCAN st.</v>
          </cell>
          <cell r="D188" t="str">
            <v>Josef</v>
          </cell>
          <cell r="E188" t="str">
            <v>KOCAN st. Josef</v>
          </cell>
        </row>
        <row r="189">
          <cell r="B189">
            <v>19841</v>
          </cell>
          <cell r="C189" t="str">
            <v>KOCAN</v>
          </cell>
          <cell r="D189" t="str">
            <v>Michal</v>
          </cell>
          <cell r="E189" t="str">
            <v>KOCAN Michal</v>
          </cell>
        </row>
        <row r="190">
          <cell r="B190">
            <v>0</v>
          </cell>
          <cell r="D190" t="str">
            <v>náhradník     (N)</v>
          </cell>
          <cell r="E190" t="str">
            <v> náhradník     (N)</v>
          </cell>
        </row>
        <row r="191">
          <cell r="B191">
            <v>0</v>
          </cell>
          <cell r="D191" t="str">
            <v>náhradník     (N)</v>
          </cell>
          <cell r="E191" t="str">
            <v> náhradník     (N)</v>
          </cell>
        </row>
        <row r="192">
          <cell r="B192">
            <v>0</v>
          </cell>
          <cell r="D192" t="str">
            <v>náhradník     (N)</v>
          </cell>
          <cell r="E192" t="str">
            <v> náhradník     (N)</v>
          </cell>
        </row>
        <row r="193">
          <cell r="B193">
            <v>0</v>
          </cell>
          <cell r="D193" t="str">
            <v>náhradník     (N)</v>
          </cell>
          <cell r="E193" t="str">
            <v> náhradník     (N)</v>
          </cell>
        </row>
        <row r="194">
          <cell r="B194">
            <v>0</v>
          </cell>
          <cell r="D194" t="str">
            <v>náhradník     (N)</v>
          </cell>
          <cell r="E194" t="str">
            <v> náhradník     (N)</v>
          </cell>
        </row>
        <row r="195">
          <cell r="B195">
            <v>0</v>
          </cell>
          <cell r="D195" t="str">
            <v>náhradník     (N)</v>
          </cell>
          <cell r="E195" t="str">
            <v> náhradník     (N)</v>
          </cell>
        </row>
        <row r="196">
          <cell r="B196">
            <v>0</v>
          </cell>
          <cell r="D196" t="str">
            <v>náhradník     (N)</v>
          </cell>
          <cell r="E196" t="str">
            <v> náhradník     (N)</v>
          </cell>
        </row>
        <row r="197">
          <cell r="B197">
            <v>14</v>
          </cell>
          <cell r="C197" t="str">
            <v>Slavoj C</v>
          </cell>
        </row>
        <row r="198">
          <cell r="B198">
            <v>1198</v>
          </cell>
          <cell r="C198" t="str">
            <v>KRÁL</v>
          </cell>
          <cell r="D198" t="str">
            <v>Aleš</v>
          </cell>
          <cell r="E198" t="str">
            <v>KRÁL Aleš</v>
          </cell>
        </row>
        <row r="199">
          <cell r="B199">
            <v>921</v>
          </cell>
          <cell r="C199" t="str">
            <v>ŠTOLBA </v>
          </cell>
          <cell r="D199" t="str">
            <v>Jiří</v>
          </cell>
          <cell r="E199" t="str">
            <v>ŠTOLBA  Jiří</v>
          </cell>
        </row>
        <row r="200">
          <cell r="B200">
            <v>1367</v>
          </cell>
          <cell r="C200" t="str">
            <v>ŠKABRADA</v>
          </cell>
          <cell r="D200" t="str">
            <v>Ladislav</v>
          </cell>
          <cell r="E200" t="str">
            <v>ŠKABRADA Ladislav</v>
          </cell>
        </row>
        <row r="201">
          <cell r="B201">
            <v>1062</v>
          </cell>
          <cell r="C201" t="str">
            <v>ŠIPL</v>
          </cell>
          <cell r="D201" t="str">
            <v>Jan</v>
          </cell>
          <cell r="E201" t="str">
            <v>ŠIPL Jan</v>
          </cell>
        </row>
        <row r="202">
          <cell r="B202">
            <v>5400</v>
          </cell>
          <cell r="C202" t="str">
            <v>MATOUŠKOVÁ </v>
          </cell>
          <cell r="D202" t="str">
            <v>Markéta</v>
          </cell>
          <cell r="E202" t="str">
            <v>MATOUŠKOVÁ  Markéta</v>
          </cell>
        </row>
        <row r="203">
          <cell r="B203">
            <v>1092</v>
          </cell>
          <cell r="C203" t="str">
            <v>KUKLOVÁ </v>
          </cell>
          <cell r="D203" t="str">
            <v>Danuše</v>
          </cell>
          <cell r="E203" t="str">
            <v>KUKLOVÁ  Danuše</v>
          </cell>
        </row>
        <row r="204">
          <cell r="B204">
            <v>10013</v>
          </cell>
          <cell r="C204" t="str">
            <v>KOUBOVÁ </v>
          </cell>
          <cell r="D204" t="str">
            <v>Blanka</v>
          </cell>
          <cell r="E204" t="str">
            <v>KOUBOVÁ  Blanka</v>
          </cell>
        </row>
        <row r="205">
          <cell r="B205">
            <v>5144</v>
          </cell>
          <cell r="C205" t="str">
            <v>HOLANOVÁ </v>
          </cell>
          <cell r="D205" t="str">
            <v>Kateřina</v>
          </cell>
          <cell r="E205" t="str">
            <v>HOLANOVÁ  Kateřina</v>
          </cell>
        </row>
        <row r="206">
          <cell r="B206">
            <v>1074</v>
          </cell>
          <cell r="C206" t="str">
            <v>BENEŠ</v>
          </cell>
          <cell r="D206" t="str">
            <v>Pavel</v>
          </cell>
          <cell r="E206" t="str">
            <v>BENEŠ Pavel</v>
          </cell>
        </row>
        <row r="207">
          <cell r="B207">
            <v>910</v>
          </cell>
          <cell r="C207" t="str">
            <v>MARUNA</v>
          </cell>
          <cell r="D207" t="str">
            <v>Luboš</v>
          </cell>
          <cell r="E207" t="str">
            <v>MARUNA Luboš</v>
          </cell>
        </row>
        <row r="208">
          <cell r="B208">
            <v>0</v>
          </cell>
          <cell r="D208" t="str">
            <v>náhradník     (N)</v>
          </cell>
          <cell r="E208" t="str">
            <v> náhradník     (N)</v>
          </cell>
        </row>
        <row r="209">
          <cell r="B209">
            <v>0</v>
          </cell>
          <cell r="D209" t="str">
            <v>náhradník     (N)</v>
          </cell>
          <cell r="E209" t="str">
            <v> náhradník     (N)</v>
          </cell>
        </row>
        <row r="210">
          <cell r="B210">
            <v>0</v>
          </cell>
          <cell r="D210" t="str">
            <v>náhradník     (N)</v>
          </cell>
          <cell r="E210" t="str">
            <v> náhradník     (N)</v>
          </cell>
        </row>
        <row r="211">
          <cell r="B211">
            <v>0</v>
          </cell>
          <cell r="D211" t="str">
            <v>náhradník     (N)</v>
          </cell>
          <cell r="E211" t="str">
            <v> náhradník     (N)</v>
          </cell>
        </row>
        <row r="212">
          <cell r="B212">
            <v>15</v>
          </cell>
        </row>
        <row r="213">
          <cell r="E213" t="str">
            <v> </v>
          </cell>
        </row>
        <row r="214">
          <cell r="E214" t="str">
            <v> </v>
          </cell>
        </row>
        <row r="215">
          <cell r="E215" t="str">
            <v> </v>
          </cell>
        </row>
        <row r="216">
          <cell r="E216" t="str">
            <v> </v>
          </cell>
        </row>
        <row r="217">
          <cell r="E217" t="str">
            <v> </v>
          </cell>
        </row>
        <row r="218">
          <cell r="E218" t="str">
            <v> </v>
          </cell>
        </row>
        <row r="219">
          <cell r="E219" t="str">
            <v> </v>
          </cell>
        </row>
        <row r="220">
          <cell r="E220" t="str">
            <v> </v>
          </cell>
        </row>
        <row r="221">
          <cell r="E221" t="str">
            <v> </v>
          </cell>
        </row>
        <row r="222">
          <cell r="E222" t="str">
            <v> </v>
          </cell>
        </row>
        <row r="223">
          <cell r="E223" t="str">
            <v> </v>
          </cell>
        </row>
        <row r="224">
          <cell r="E224" t="str">
            <v> </v>
          </cell>
        </row>
        <row r="225">
          <cell r="E225" t="str">
            <v> </v>
          </cell>
        </row>
        <row r="226">
          <cell r="E226" t="str">
            <v> </v>
          </cell>
        </row>
        <row r="227">
          <cell r="B227">
            <v>16</v>
          </cell>
        </row>
        <row r="228">
          <cell r="E228" t="str">
            <v> </v>
          </cell>
        </row>
        <row r="229">
          <cell r="E229" t="str">
            <v> </v>
          </cell>
        </row>
        <row r="230">
          <cell r="E230" t="str">
            <v> </v>
          </cell>
        </row>
        <row r="231">
          <cell r="E231" t="str">
            <v> </v>
          </cell>
        </row>
        <row r="232">
          <cell r="E232" t="str">
            <v> </v>
          </cell>
        </row>
        <row r="233">
          <cell r="E233" t="str">
            <v> </v>
          </cell>
        </row>
        <row r="234">
          <cell r="E234" t="str">
            <v> </v>
          </cell>
        </row>
        <row r="235">
          <cell r="E235" t="str">
            <v> </v>
          </cell>
        </row>
        <row r="236">
          <cell r="E236" t="str">
            <v> </v>
          </cell>
        </row>
        <row r="237">
          <cell r="E237" t="str">
            <v> </v>
          </cell>
        </row>
        <row r="238">
          <cell r="E238" t="str">
            <v> </v>
          </cell>
        </row>
        <row r="239">
          <cell r="E239" t="str">
            <v> </v>
          </cell>
        </row>
        <row r="240">
          <cell r="E240" t="str">
            <v> </v>
          </cell>
        </row>
        <row r="241">
          <cell r="E241" t="str">
            <v> </v>
          </cell>
        </row>
        <row r="242">
          <cell r="E242" t="str">
            <v> </v>
          </cell>
        </row>
        <row r="243">
          <cell r="E243" t="str">
            <v> </v>
          </cell>
        </row>
        <row r="244">
          <cell r="E244" t="str">
            <v> </v>
          </cell>
        </row>
        <row r="245">
          <cell r="E245" t="str">
            <v> </v>
          </cell>
        </row>
        <row r="246">
          <cell r="E246" t="str">
            <v> </v>
          </cell>
        </row>
        <row r="247">
          <cell r="E247" t="str">
            <v> </v>
          </cell>
        </row>
        <row r="248">
          <cell r="E248" t="str">
            <v> </v>
          </cell>
        </row>
        <row r="249">
          <cell r="E249" t="str">
            <v> </v>
          </cell>
        </row>
        <row r="250">
          <cell r="E250" t="str">
            <v> </v>
          </cell>
        </row>
        <row r="251">
          <cell r="E251" t="str">
            <v> </v>
          </cell>
        </row>
        <row r="252">
          <cell r="E252" t="str">
            <v> </v>
          </cell>
        </row>
        <row r="253">
          <cell r="E253" t="str">
            <v> </v>
          </cell>
        </row>
        <row r="254">
          <cell r="E254" t="str">
            <v> </v>
          </cell>
        </row>
        <row r="255">
          <cell r="E255" t="str">
            <v> </v>
          </cell>
        </row>
        <row r="256">
          <cell r="E256" t="str">
            <v> </v>
          </cell>
        </row>
        <row r="257">
          <cell r="E257" t="str">
            <v> </v>
          </cell>
        </row>
        <row r="258">
          <cell r="E258" t="str">
            <v> </v>
          </cell>
        </row>
        <row r="259">
          <cell r="E259" t="str">
            <v> </v>
          </cell>
        </row>
        <row r="260">
          <cell r="E260" t="str">
            <v> </v>
          </cell>
        </row>
        <row r="261">
          <cell r="E261" t="str">
            <v> </v>
          </cell>
        </row>
        <row r="262">
          <cell r="E262" t="str">
            <v> </v>
          </cell>
        </row>
        <row r="263">
          <cell r="E263" t="str">
            <v> </v>
          </cell>
        </row>
        <row r="264">
          <cell r="E264" t="str">
            <v> </v>
          </cell>
        </row>
        <row r="265">
          <cell r="E265" t="str">
            <v> </v>
          </cell>
        </row>
        <row r="266">
          <cell r="E266" t="str">
            <v> </v>
          </cell>
        </row>
        <row r="267">
          <cell r="E267" t="str">
            <v> </v>
          </cell>
        </row>
        <row r="268">
          <cell r="E268" t="str">
            <v> </v>
          </cell>
        </row>
        <row r="269">
          <cell r="E269" t="str">
            <v> </v>
          </cell>
        </row>
        <row r="270">
          <cell r="E270" t="str">
            <v> </v>
          </cell>
        </row>
        <row r="271">
          <cell r="E271" t="str">
            <v> </v>
          </cell>
        </row>
        <row r="272">
          <cell r="E272" t="str">
            <v> </v>
          </cell>
        </row>
        <row r="273">
          <cell r="E273" t="str">
            <v> </v>
          </cell>
        </row>
        <row r="274">
          <cell r="E274" t="str">
            <v> </v>
          </cell>
        </row>
        <row r="275">
          <cell r="E275" t="str">
            <v> </v>
          </cell>
        </row>
        <row r="276">
          <cell r="E276" t="str">
            <v> </v>
          </cell>
        </row>
        <row r="277">
          <cell r="E277" t="str">
            <v> </v>
          </cell>
        </row>
        <row r="278">
          <cell r="E278" t="str">
            <v> </v>
          </cell>
        </row>
        <row r="279">
          <cell r="E279" t="str">
            <v> </v>
          </cell>
        </row>
        <row r="280">
          <cell r="E280" t="str">
            <v> </v>
          </cell>
        </row>
        <row r="281">
          <cell r="E281" t="str">
            <v> </v>
          </cell>
        </row>
        <row r="282">
          <cell r="E282" t="str">
            <v> </v>
          </cell>
        </row>
        <row r="283">
          <cell r="E283" t="str">
            <v> </v>
          </cell>
        </row>
        <row r="284">
          <cell r="E284" t="str">
            <v> </v>
          </cell>
        </row>
        <row r="285">
          <cell r="E285" t="str">
            <v> </v>
          </cell>
        </row>
        <row r="286">
          <cell r="E286" t="str">
            <v> </v>
          </cell>
        </row>
        <row r="287">
          <cell r="E287" t="str">
            <v> </v>
          </cell>
        </row>
        <row r="288">
          <cell r="E288" t="str">
            <v> </v>
          </cell>
        </row>
        <row r="289">
          <cell r="E289" t="str">
            <v> </v>
          </cell>
        </row>
        <row r="290">
          <cell r="E290" t="str">
            <v> </v>
          </cell>
        </row>
        <row r="291">
          <cell r="E291" t="str">
            <v> </v>
          </cell>
        </row>
        <row r="292">
          <cell r="E292" t="str">
            <v> </v>
          </cell>
        </row>
        <row r="293">
          <cell r="E293" t="str">
            <v> </v>
          </cell>
        </row>
        <row r="294">
          <cell r="E294" t="str">
            <v> </v>
          </cell>
        </row>
        <row r="295">
          <cell r="E295" t="str">
            <v> </v>
          </cell>
        </row>
        <row r="296">
          <cell r="E296" t="str">
            <v> </v>
          </cell>
        </row>
        <row r="297">
          <cell r="E297" t="str">
            <v> </v>
          </cell>
        </row>
        <row r="298">
          <cell r="E298" t="str">
            <v> </v>
          </cell>
        </row>
        <row r="299">
          <cell r="E299" t="str">
            <v> </v>
          </cell>
        </row>
        <row r="300">
          <cell r="E300" t="str">
            <v> </v>
          </cell>
        </row>
        <row r="301">
          <cell r="E301" t="str">
            <v> </v>
          </cell>
        </row>
        <row r="302">
          <cell r="E302" t="str">
            <v> </v>
          </cell>
        </row>
        <row r="303">
          <cell r="E303" t="str">
            <v> </v>
          </cell>
        </row>
        <row r="304">
          <cell r="E304" t="str">
            <v> </v>
          </cell>
        </row>
        <row r="305">
          <cell r="E305" t="str">
            <v> </v>
          </cell>
        </row>
        <row r="306">
          <cell r="E306" t="str">
            <v> </v>
          </cell>
        </row>
        <row r="307">
          <cell r="E307" t="str">
            <v> </v>
          </cell>
        </row>
        <row r="308">
          <cell r="E308" t="str">
            <v> </v>
          </cell>
        </row>
        <row r="309">
          <cell r="E309" t="str">
            <v> </v>
          </cell>
        </row>
        <row r="310">
          <cell r="E310" t="str">
            <v> </v>
          </cell>
        </row>
        <row r="311">
          <cell r="E311" t="str">
            <v> </v>
          </cell>
        </row>
        <row r="312">
          <cell r="E312" t="str">
            <v> </v>
          </cell>
        </row>
        <row r="313">
          <cell r="E313" t="str">
            <v> </v>
          </cell>
        </row>
        <row r="314">
          <cell r="E314" t="str">
            <v> </v>
          </cell>
        </row>
        <row r="315">
          <cell r="E315" t="str">
            <v> </v>
          </cell>
        </row>
        <row r="316">
          <cell r="E316" t="str">
            <v> </v>
          </cell>
        </row>
        <row r="317">
          <cell r="E317" t="str">
            <v> </v>
          </cell>
        </row>
        <row r="318">
          <cell r="E318" t="str">
            <v> </v>
          </cell>
        </row>
        <row r="319">
          <cell r="E319" t="str">
            <v> </v>
          </cell>
        </row>
        <row r="320">
          <cell r="E320" t="str">
            <v> </v>
          </cell>
        </row>
        <row r="321">
          <cell r="E321" t="str">
            <v> </v>
          </cell>
        </row>
        <row r="322">
          <cell r="E322" t="str">
            <v> </v>
          </cell>
        </row>
        <row r="323">
          <cell r="E323" t="str">
            <v> </v>
          </cell>
        </row>
        <row r="324">
          <cell r="E324" t="str">
            <v> </v>
          </cell>
        </row>
        <row r="325">
          <cell r="E325" t="str">
            <v> </v>
          </cell>
        </row>
        <row r="326">
          <cell r="E326" t="str">
            <v> </v>
          </cell>
        </row>
        <row r="327">
          <cell r="E327" t="str">
            <v> </v>
          </cell>
        </row>
        <row r="328">
          <cell r="E328" t="str">
            <v> </v>
          </cell>
        </row>
        <row r="329">
          <cell r="E329" t="str">
            <v> </v>
          </cell>
        </row>
        <row r="330">
          <cell r="E330" t="str">
            <v> </v>
          </cell>
        </row>
        <row r="331">
          <cell r="E331" t="str">
            <v> </v>
          </cell>
        </row>
        <row r="332">
          <cell r="E332" t="str">
            <v> </v>
          </cell>
        </row>
        <row r="333">
          <cell r="E333" t="str">
            <v> </v>
          </cell>
        </row>
        <row r="334">
          <cell r="E334" t="str">
            <v> </v>
          </cell>
        </row>
        <row r="335">
          <cell r="E335" t="str">
            <v> </v>
          </cell>
        </row>
        <row r="336">
          <cell r="E336" t="str">
            <v> </v>
          </cell>
        </row>
        <row r="337">
          <cell r="E337" t="str">
            <v> </v>
          </cell>
        </row>
        <row r="338">
          <cell r="E338" t="str">
            <v> </v>
          </cell>
        </row>
        <row r="339">
          <cell r="E339" t="str">
            <v> </v>
          </cell>
        </row>
        <row r="340">
          <cell r="E340" t="str">
            <v> </v>
          </cell>
        </row>
        <row r="341">
          <cell r="E341" t="str">
            <v> </v>
          </cell>
        </row>
        <row r="342">
          <cell r="E342" t="str">
            <v> </v>
          </cell>
        </row>
        <row r="343">
          <cell r="E343" t="str">
            <v> </v>
          </cell>
        </row>
        <row r="344">
          <cell r="E344" t="str">
            <v> </v>
          </cell>
        </row>
        <row r="345">
          <cell r="E345" t="str">
            <v> </v>
          </cell>
        </row>
        <row r="346">
          <cell r="E346" t="str">
            <v> </v>
          </cell>
        </row>
        <row r="347">
          <cell r="E347" t="str">
            <v> </v>
          </cell>
        </row>
        <row r="348">
          <cell r="E348" t="str">
            <v> </v>
          </cell>
        </row>
        <row r="349">
          <cell r="E349" t="str">
            <v> </v>
          </cell>
        </row>
        <row r="350">
          <cell r="E350" t="str">
            <v> </v>
          </cell>
        </row>
        <row r="351">
          <cell r="E351" t="str">
            <v> </v>
          </cell>
        </row>
        <row r="352">
          <cell r="E352" t="str">
            <v> </v>
          </cell>
        </row>
        <row r="353">
          <cell r="E353" t="str">
            <v> </v>
          </cell>
        </row>
        <row r="354">
          <cell r="E354" t="str">
            <v> </v>
          </cell>
        </row>
        <row r="355">
          <cell r="E355" t="str">
            <v> </v>
          </cell>
        </row>
        <row r="356">
          <cell r="E356" t="str">
            <v> </v>
          </cell>
        </row>
        <row r="357">
          <cell r="E357" t="str">
            <v> </v>
          </cell>
        </row>
        <row r="358">
          <cell r="E358" t="str">
            <v> </v>
          </cell>
        </row>
        <row r="359">
          <cell r="E359" t="str">
            <v> </v>
          </cell>
        </row>
        <row r="360">
          <cell r="E360" t="str">
            <v> </v>
          </cell>
        </row>
        <row r="361">
          <cell r="E361" t="str">
            <v> </v>
          </cell>
        </row>
        <row r="362">
          <cell r="E362" t="str">
            <v> </v>
          </cell>
        </row>
        <row r="363">
          <cell r="E363" t="str">
            <v> </v>
          </cell>
        </row>
        <row r="364">
          <cell r="E364" t="str">
            <v> </v>
          </cell>
        </row>
        <row r="365">
          <cell r="E365" t="str">
            <v> </v>
          </cell>
        </row>
        <row r="366">
          <cell r="E366" t="str">
            <v> </v>
          </cell>
        </row>
        <row r="367">
          <cell r="E367" t="str">
            <v> </v>
          </cell>
        </row>
        <row r="368">
          <cell r="E368" t="str">
            <v> </v>
          </cell>
        </row>
        <row r="369">
          <cell r="E369" t="str">
            <v> </v>
          </cell>
        </row>
        <row r="370">
          <cell r="E370" t="str">
            <v> </v>
          </cell>
        </row>
        <row r="371">
          <cell r="E371" t="str">
            <v> </v>
          </cell>
        </row>
        <row r="372">
          <cell r="E372" t="str">
            <v> </v>
          </cell>
        </row>
        <row r="373">
          <cell r="E373" t="str">
            <v> </v>
          </cell>
        </row>
        <row r="374">
          <cell r="E374" t="str">
            <v> </v>
          </cell>
        </row>
        <row r="375">
          <cell r="E375" t="str">
            <v> </v>
          </cell>
        </row>
        <row r="376">
          <cell r="E376" t="str">
            <v> </v>
          </cell>
        </row>
        <row r="377">
          <cell r="E377" t="str">
            <v> </v>
          </cell>
        </row>
        <row r="378">
          <cell r="E378" t="str">
            <v> </v>
          </cell>
        </row>
        <row r="379">
          <cell r="E379" t="str">
            <v> </v>
          </cell>
        </row>
        <row r="380">
          <cell r="E380" t="str">
            <v> </v>
          </cell>
        </row>
        <row r="381">
          <cell r="E381" t="str">
            <v> </v>
          </cell>
        </row>
        <row r="382">
          <cell r="E382" t="str">
            <v> </v>
          </cell>
        </row>
        <row r="383">
          <cell r="E383" t="str">
            <v> </v>
          </cell>
        </row>
        <row r="384">
          <cell r="E384" t="str">
            <v> </v>
          </cell>
        </row>
        <row r="385">
          <cell r="E385" t="str">
            <v> </v>
          </cell>
        </row>
        <row r="386">
          <cell r="E386" t="str">
            <v> </v>
          </cell>
        </row>
        <row r="387">
          <cell r="E387" t="str">
            <v> </v>
          </cell>
        </row>
        <row r="388">
          <cell r="E388" t="str">
            <v> </v>
          </cell>
        </row>
        <row r="389">
          <cell r="E389" t="str">
            <v> </v>
          </cell>
        </row>
        <row r="390">
          <cell r="E390" t="str">
            <v> </v>
          </cell>
        </row>
        <row r="391">
          <cell r="E391" t="str">
            <v> </v>
          </cell>
        </row>
        <row r="392">
          <cell r="E392" t="str">
            <v> </v>
          </cell>
        </row>
        <row r="393">
          <cell r="E393" t="str">
            <v> </v>
          </cell>
        </row>
        <row r="394">
          <cell r="E394" t="str">
            <v> </v>
          </cell>
        </row>
        <row r="395">
          <cell r="E395" t="str">
            <v> </v>
          </cell>
        </row>
        <row r="396">
          <cell r="E396" t="str">
            <v> </v>
          </cell>
        </row>
        <row r="397">
          <cell r="E397" t="str">
            <v> </v>
          </cell>
        </row>
        <row r="398">
          <cell r="E398" t="str">
            <v> </v>
          </cell>
        </row>
        <row r="399">
          <cell r="E399" t="str">
            <v> </v>
          </cell>
        </row>
        <row r="400">
          <cell r="E400" t="str">
            <v> </v>
          </cell>
        </row>
        <row r="401">
          <cell r="E401" t="str">
            <v> </v>
          </cell>
        </row>
        <row r="402">
          <cell r="E402" t="str">
            <v> </v>
          </cell>
        </row>
        <row r="403">
          <cell r="E403" t="str">
            <v> </v>
          </cell>
        </row>
        <row r="404">
          <cell r="E404" t="str">
            <v> </v>
          </cell>
        </row>
        <row r="405">
          <cell r="E405" t="str">
            <v> </v>
          </cell>
        </row>
        <row r="406">
          <cell r="E406" t="str">
            <v> </v>
          </cell>
        </row>
        <row r="407">
          <cell r="E407" t="str">
            <v> </v>
          </cell>
        </row>
        <row r="408">
          <cell r="E408" t="str">
            <v> </v>
          </cell>
        </row>
        <row r="481">
          <cell r="D481" t="str">
            <v>Toto je poslední řádek databáze ! Pro rozšíření vlož řádek dovnitř databáze 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N33" sqref="N33:P34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81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334" t="s">
        <v>39</v>
      </c>
      <c r="C1" s="334"/>
      <c r="D1" s="336" t="s">
        <v>0</v>
      </c>
      <c r="E1" s="336"/>
      <c r="F1" s="336"/>
      <c r="G1" s="336"/>
      <c r="H1" s="336"/>
      <c r="I1" s="336"/>
      <c r="K1" s="1" t="s">
        <v>1</v>
      </c>
      <c r="L1" s="337" t="s">
        <v>67</v>
      </c>
      <c r="M1" s="337"/>
      <c r="N1" s="337"/>
      <c r="O1" s="338" t="s">
        <v>2</v>
      </c>
      <c r="P1" s="338"/>
      <c r="Q1" s="342">
        <v>42668</v>
      </c>
      <c r="R1" s="342"/>
      <c r="S1" s="342"/>
    </row>
    <row r="2" spans="2:3" ht="9.75" customHeight="1" thickBot="1">
      <c r="B2" s="335"/>
      <c r="C2" s="335"/>
    </row>
    <row r="3" spans="1:19" ht="19.5" customHeight="1" thickBot="1">
      <c r="A3" s="25" t="s">
        <v>3</v>
      </c>
      <c r="B3" s="331" t="s">
        <v>98</v>
      </c>
      <c r="C3" s="332"/>
      <c r="D3" s="332"/>
      <c r="E3" s="332"/>
      <c r="F3" s="332"/>
      <c r="G3" s="332"/>
      <c r="H3" s="332"/>
      <c r="I3" s="333"/>
      <c r="K3" s="25" t="s">
        <v>4</v>
      </c>
      <c r="L3" s="331" t="s">
        <v>99</v>
      </c>
      <c r="M3" s="332"/>
      <c r="N3" s="332"/>
      <c r="O3" s="332"/>
      <c r="P3" s="332"/>
      <c r="Q3" s="332"/>
      <c r="R3" s="332"/>
      <c r="S3" s="333"/>
    </row>
    <row r="4" ht="4.5" customHeight="1" thickBot="1"/>
    <row r="5" spans="1:19" ht="12.75" customHeight="1">
      <c r="A5" s="327" t="s">
        <v>5</v>
      </c>
      <c r="B5" s="328"/>
      <c r="C5" s="325" t="s">
        <v>6</v>
      </c>
      <c r="D5" s="339" t="s">
        <v>7</v>
      </c>
      <c r="E5" s="340"/>
      <c r="F5" s="340"/>
      <c r="G5" s="341"/>
      <c r="H5" s="15"/>
      <c r="I5" s="17" t="s">
        <v>8</v>
      </c>
      <c r="K5" s="327" t="s">
        <v>5</v>
      </c>
      <c r="L5" s="328"/>
      <c r="M5" s="325" t="s">
        <v>6</v>
      </c>
      <c r="N5" s="339" t="s">
        <v>7</v>
      </c>
      <c r="O5" s="340"/>
      <c r="P5" s="340"/>
      <c r="Q5" s="341"/>
      <c r="R5" s="15"/>
      <c r="S5" s="17" t="s">
        <v>8</v>
      </c>
    </row>
    <row r="6" spans="1:19" ht="12.75" customHeight="1" thickBot="1">
      <c r="A6" s="329" t="s">
        <v>9</v>
      </c>
      <c r="B6" s="330"/>
      <c r="C6" s="326"/>
      <c r="D6" s="3" t="s">
        <v>10</v>
      </c>
      <c r="E6" s="4" t="s">
        <v>11</v>
      </c>
      <c r="F6" s="4" t="s">
        <v>12</v>
      </c>
      <c r="G6" s="5" t="s">
        <v>13</v>
      </c>
      <c r="H6" s="16"/>
      <c r="I6" s="14" t="s">
        <v>14</v>
      </c>
      <c r="K6" s="329" t="s">
        <v>9</v>
      </c>
      <c r="L6" s="330"/>
      <c r="M6" s="326"/>
      <c r="N6" s="3" t="s">
        <v>10</v>
      </c>
      <c r="O6" s="4" t="s">
        <v>11</v>
      </c>
      <c r="P6" s="4" t="s">
        <v>12</v>
      </c>
      <c r="Q6" s="5" t="s">
        <v>13</v>
      </c>
      <c r="R6" s="16"/>
      <c r="S6" s="14" t="s">
        <v>14</v>
      </c>
    </row>
    <row r="7" spans="1:12" ht="4.5" customHeight="1" thickBot="1">
      <c r="A7" s="6"/>
      <c r="B7" s="6"/>
      <c r="K7" s="6"/>
      <c r="L7" s="6"/>
    </row>
    <row r="8" spans="1:19" ht="12.75" customHeight="1">
      <c r="A8" s="321" t="s">
        <v>145</v>
      </c>
      <c r="B8" s="322"/>
      <c r="C8" s="60">
        <v>1</v>
      </c>
      <c r="D8" s="20">
        <v>136</v>
      </c>
      <c r="E8" s="9">
        <v>54</v>
      </c>
      <c r="F8" s="9">
        <v>2</v>
      </c>
      <c r="G8" s="22">
        <f>IF(ISBLANK(D8),"",D8+E8)</f>
        <v>190</v>
      </c>
      <c r="H8" s="12"/>
      <c r="I8" s="7"/>
      <c r="K8" s="321" t="s">
        <v>144</v>
      </c>
      <c r="L8" s="322"/>
      <c r="M8" s="60">
        <v>2</v>
      </c>
      <c r="N8" s="20">
        <v>139</v>
      </c>
      <c r="O8" s="9">
        <v>61</v>
      </c>
      <c r="P8" s="9">
        <v>3</v>
      </c>
      <c r="Q8" s="22">
        <f>IF(ISBLANK(N8),"",N8+O8)</f>
        <v>200</v>
      </c>
      <c r="R8" s="12"/>
      <c r="S8" s="7"/>
    </row>
    <row r="9" spans="1:19" ht="12.75" customHeight="1">
      <c r="A9" s="323"/>
      <c r="B9" s="324"/>
      <c r="C9" s="61">
        <v>2</v>
      </c>
      <c r="D9" s="21">
        <v>142</v>
      </c>
      <c r="E9" s="10">
        <v>35</v>
      </c>
      <c r="F9" s="10">
        <v>11</v>
      </c>
      <c r="G9" s="23">
        <f>IF(ISBLANK(D9),"",D9+E9)</f>
        <v>177</v>
      </c>
      <c r="H9" s="12"/>
      <c r="I9" s="7"/>
      <c r="K9" s="323"/>
      <c r="L9" s="324"/>
      <c r="M9" s="61">
        <v>1</v>
      </c>
      <c r="N9" s="21">
        <v>143</v>
      </c>
      <c r="O9" s="10">
        <v>69</v>
      </c>
      <c r="P9" s="10">
        <v>0</v>
      </c>
      <c r="Q9" s="23">
        <f>IF(ISBLANK(N9),"",N9+O9)</f>
        <v>212</v>
      </c>
      <c r="R9" s="12"/>
      <c r="S9" s="7"/>
    </row>
    <row r="10" spans="1:19" ht="9.75" customHeight="1" thickBot="1">
      <c r="A10" s="319" t="s">
        <v>143</v>
      </c>
      <c r="B10" s="320"/>
      <c r="C10" s="62"/>
      <c r="D10" s="63"/>
      <c r="E10" s="63"/>
      <c r="F10" s="63"/>
      <c r="G10" s="64">
        <f>IF(ISBLANK(D10),"",D10+E10)</f>
      </c>
      <c r="H10" s="11"/>
      <c r="I10" s="18"/>
      <c r="K10" s="319" t="s">
        <v>142</v>
      </c>
      <c r="L10" s="320"/>
      <c r="M10" s="62"/>
      <c r="N10" s="63"/>
      <c r="O10" s="63"/>
      <c r="P10" s="63"/>
      <c r="Q10" s="64">
        <f>IF(ISBLANK(N10),"",N10+O10)</f>
      </c>
      <c r="R10" s="11"/>
      <c r="S10" s="18"/>
    </row>
    <row r="11" spans="1:19" ht="9.75" customHeight="1" thickBot="1">
      <c r="A11" s="319"/>
      <c r="B11" s="320"/>
      <c r="C11" s="65"/>
      <c r="D11" s="66"/>
      <c r="E11" s="66"/>
      <c r="F11" s="66"/>
      <c r="G11" s="72">
        <f>IF(ISBLANK(D11),"",D11+E11)</f>
      </c>
      <c r="H11" s="11"/>
      <c r="I11" s="315">
        <f>IF(ISNUMBER(G12),IF(G12&gt;Q12,2,IF(G12=Q12,1,0)),"")</f>
        <v>0</v>
      </c>
      <c r="K11" s="319"/>
      <c r="L11" s="320"/>
      <c r="M11" s="65"/>
      <c r="N11" s="66"/>
      <c r="O11" s="66"/>
      <c r="P11" s="66"/>
      <c r="Q11" s="67">
        <f>IF(ISBLANK(N11),"",N11+O11)</f>
      </c>
      <c r="R11" s="11"/>
      <c r="S11" s="315">
        <f>IF(ISNUMBER(Q12),IF(G12&lt;Q12,2,IF(G12=Q12,1,0)),"")</f>
        <v>2</v>
      </c>
    </row>
    <row r="12" spans="1:19" ht="15.75" customHeight="1" thickBot="1">
      <c r="A12" s="317">
        <v>16427</v>
      </c>
      <c r="B12" s="318"/>
      <c r="C12" s="68" t="s">
        <v>13</v>
      </c>
      <c r="D12" s="69">
        <f>IF(ISNUMBER(D8),SUM(D8:D11),"")</f>
        <v>278</v>
      </c>
      <c r="E12" s="70">
        <f>IF(ISNUMBER(E8),SUM(E8:E11),"")</f>
        <v>89</v>
      </c>
      <c r="F12" s="71">
        <f>IF(ISNUMBER(F8),SUM(F8:F11),"")</f>
        <v>13</v>
      </c>
      <c r="G12" s="73">
        <f>IF(ISNUMBER(G8),SUM(G8:G11),"")</f>
        <v>367</v>
      </c>
      <c r="H12" s="19"/>
      <c r="I12" s="316"/>
      <c r="K12" s="317">
        <v>20739</v>
      </c>
      <c r="L12" s="318"/>
      <c r="M12" s="68" t="s">
        <v>13</v>
      </c>
      <c r="N12" s="69">
        <f>IF(ISNUMBER(N8),SUM(N8:N11),"")</f>
        <v>282</v>
      </c>
      <c r="O12" s="70">
        <f>IF(ISNUMBER(O8),SUM(O8:O11),"")</f>
        <v>130</v>
      </c>
      <c r="P12" s="71">
        <f>IF(ISNUMBER(P8),SUM(P8:P11),"")</f>
        <v>3</v>
      </c>
      <c r="Q12" s="73">
        <f>IF(ISNUMBER(Q8),SUM(Q8:Q11),"")</f>
        <v>412</v>
      </c>
      <c r="R12" s="19"/>
      <c r="S12" s="316"/>
    </row>
    <row r="13" spans="1:19" ht="12.75" customHeight="1" thickTop="1">
      <c r="A13" s="321" t="s">
        <v>141</v>
      </c>
      <c r="B13" s="322"/>
      <c r="C13" s="60">
        <v>1</v>
      </c>
      <c r="D13" s="20">
        <v>157</v>
      </c>
      <c r="E13" s="9">
        <v>70</v>
      </c>
      <c r="F13" s="9">
        <v>2</v>
      </c>
      <c r="G13" s="22">
        <f>IF(ISBLANK(D13),"",D13+E13)</f>
        <v>227</v>
      </c>
      <c r="H13" s="12"/>
      <c r="I13" s="7"/>
      <c r="K13" s="321" t="s">
        <v>140</v>
      </c>
      <c r="L13" s="322"/>
      <c r="M13" s="60">
        <v>2</v>
      </c>
      <c r="N13" s="20">
        <v>141</v>
      </c>
      <c r="O13" s="9">
        <v>45</v>
      </c>
      <c r="P13" s="9">
        <v>4</v>
      </c>
      <c r="Q13" s="22">
        <f>IF(ISBLANK(N13),"",N13+O13)</f>
        <v>186</v>
      </c>
      <c r="R13" s="12"/>
      <c r="S13" s="7"/>
    </row>
    <row r="14" spans="1:19" ht="12.75" customHeight="1">
      <c r="A14" s="323"/>
      <c r="B14" s="324"/>
      <c r="C14" s="61">
        <v>2</v>
      </c>
      <c r="D14" s="21">
        <v>152</v>
      </c>
      <c r="E14" s="10">
        <v>63</v>
      </c>
      <c r="F14" s="10">
        <v>6</v>
      </c>
      <c r="G14" s="23">
        <f>IF(ISBLANK(D14),"",D14+E14)</f>
        <v>215</v>
      </c>
      <c r="H14" s="12"/>
      <c r="I14" s="7"/>
      <c r="K14" s="323"/>
      <c r="L14" s="324"/>
      <c r="M14" s="61">
        <v>1</v>
      </c>
      <c r="N14" s="21">
        <v>145</v>
      </c>
      <c r="O14" s="10">
        <v>69</v>
      </c>
      <c r="P14" s="10">
        <v>2</v>
      </c>
      <c r="Q14" s="23">
        <f>IF(ISBLANK(N14),"",N14+O14)</f>
        <v>214</v>
      </c>
      <c r="R14" s="12"/>
      <c r="S14" s="7"/>
    </row>
    <row r="15" spans="1:19" ht="9.75" customHeight="1" thickBot="1">
      <c r="A15" s="319" t="s">
        <v>109</v>
      </c>
      <c r="B15" s="320"/>
      <c r="C15" s="62"/>
      <c r="D15" s="63"/>
      <c r="E15" s="63"/>
      <c r="F15" s="63"/>
      <c r="G15" s="64">
        <f>IF(ISBLANK(D15),"",D15+E15)</f>
      </c>
      <c r="H15" s="11"/>
      <c r="I15" s="18"/>
      <c r="K15" s="319" t="s">
        <v>139</v>
      </c>
      <c r="L15" s="320"/>
      <c r="M15" s="62"/>
      <c r="N15" s="63"/>
      <c r="O15" s="63"/>
      <c r="P15" s="63"/>
      <c r="Q15" s="64">
        <f>IF(ISBLANK(N15),"",N15+O15)</f>
      </c>
      <c r="R15" s="11"/>
      <c r="S15" s="18"/>
    </row>
    <row r="16" spans="1:19" ht="9.75" customHeight="1" thickBot="1">
      <c r="A16" s="319"/>
      <c r="B16" s="320"/>
      <c r="C16" s="65"/>
      <c r="D16" s="66"/>
      <c r="E16" s="66"/>
      <c r="F16" s="66"/>
      <c r="G16" s="67">
        <f>IF(ISBLANK(D16),"",D16+E16)</f>
      </c>
      <c r="H16" s="11"/>
      <c r="I16" s="315">
        <f>IF(ISNUMBER(G17),IF(G17&gt;Q17,2,IF(G17=Q17,1,0)),"")</f>
        <v>2</v>
      </c>
      <c r="K16" s="319"/>
      <c r="L16" s="320"/>
      <c r="M16" s="65"/>
      <c r="N16" s="66"/>
      <c r="O16" s="66"/>
      <c r="P16" s="66"/>
      <c r="Q16" s="67">
        <f>IF(ISBLANK(N16),"",N16+O16)</f>
      </c>
      <c r="R16" s="11"/>
      <c r="S16" s="315">
        <f>IF(ISNUMBER(Q17),IF(G17&lt;Q17,2,IF(G17=Q17,1,0)),"")</f>
        <v>0</v>
      </c>
    </row>
    <row r="17" spans="1:19" ht="15.75" customHeight="1" thickBot="1">
      <c r="A17" s="317">
        <v>1015</v>
      </c>
      <c r="B17" s="318"/>
      <c r="C17" s="68" t="s">
        <v>13</v>
      </c>
      <c r="D17" s="69">
        <f>IF(ISNUMBER(D13),SUM(D13:D16),"")</f>
        <v>309</v>
      </c>
      <c r="E17" s="70">
        <f>IF(ISNUMBER(E13),SUM(E13:E16),"")</f>
        <v>133</v>
      </c>
      <c r="F17" s="71">
        <f>IF(ISNUMBER(F13),SUM(F13:F16),"")</f>
        <v>8</v>
      </c>
      <c r="G17" s="73">
        <f>IF(ISNUMBER(G13),SUM(G13:G16),"")</f>
        <v>442</v>
      </c>
      <c r="H17" s="19"/>
      <c r="I17" s="316"/>
      <c r="K17" s="317">
        <v>1070</v>
      </c>
      <c r="L17" s="318"/>
      <c r="M17" s="68" t="s">
        <v>13</v>
      </c>
      <c r="N17" s="69">
        <f>IF(ISNUMBER(N13),SUM(N13:N16),"")</f>
        <v>286</v>
      </c>
      <c r="O17" s="70">
        <f>IF(ISNUMBER(O13),SUM(O13:O16),"")</f>
        <v>114</v>
      </c>
      <c r="P17" s="71">
        <f>IF(ISNUMBER(P13),SUM(P13:P16),"")</f>
        <v>6</v>
      </c>
      <c r="Q17" s="73">
        <f>IF(ISNUMBER(Q13),SUM(Q13:Q16),"")</f>
        <v>400</v>
      </c>
      <c r="R17" s="19"/>
      <c r="S17" s="316"/>
    </row>
    <row r="18" spans="1:19" ht="12.75" customHeight="1" thickTop="1">
      <c r="A18" s="321" t="s">
        <v>138</v>
      </c>
      <c r="B18" s="322"/>
      <c r="C18" s="60">
        <v>1</v>
      </c>
      <c r="D18" s="20">
        <v>130</v>
      </c>
      <c r="E18" s="9">
        <v>44</v>
      </c>
      <c r="F18" s="9">
        <v>7</v>
      </c>
      <c r="G18" s="22">
        <f>IF(ISBLANK(D18),"",D18+E18)</f>
        <v>174</v>
      </c>
      <c r="H18" s="12"/>
      <c r="I18" s="7"/>
      <c r="K18" s="321" t="s">
        <v>137</v>
      </c>
      <c r="L18" s="322"/>
      <c r="M18" s="60">
        <v>2</v>
      </c>
      <c r="N18" s="20">
        <v>126</v>
      </c>
      <c r="O18" s="9">
        <v>61</v>
      </c>
      <c r="P18" s="9">
        <v>6</v>
      </c>
      <c r="Q18" s="22">
        <f>IF(ISBLANK(N18),"",N18+O18)</f>
        <v>187</v>
      </c>
      <c r="R18" s="12"/>
      <c r="S18" s="7"/>
    </row>
    <row r="19" spans="1:19" ht="12.75" customHeight="1">
      <c r="A19" s="323"/>
      <c r="B19" s="324"/>
      <c r="C19" s="61">
        <v>2</v>
      </c>
      <c r="D19" s="21">
        <v>146</v>
      </c>
      <c r="E19" s="10">
        <v>50</v>
      </c>
      <c r="F19" s="10">
        <v>6</v>
      </c>
      <c r="G19" s="23">
        <f>IF(ISBLANK(D19),"",D19+E19)</f>
        <v>196</v>
      </c>
      <c r="H19" s="12"/>
      <c r="I19" s="7"/>
      <c r="K19" s="323"/>
      <c r="L19" s="324"/>
      <c r="M19" s="61">
        <v>1</v>
      </c>
      <c r="N19" s="21">
        <v>146</v>
      </c>
      <c r="O19" s="10">
        <v>60</v>
      </c>
      <c r="P19" s="10">
        <v>4</v>
      </c>
      <c r="Q19" s="23">
        <f>IF(ISBLANK(N19),"",N19+O19)</f>
        <v>206</v>
      </c>
      <c r="R19" s="12"/>
      <c r="S19" s="7"/>
    </row>
    <row r="20" spans="1:19" ht="9.75" customHeight="1" thickBot="1">
      <c r="A20" s="319" t="s">
        <v>111</v>
      </c>
      <c r="B20" s="320"/>
      <c r="C20" s="62"/>
      <c r="D20" s="63"/>
      <c r="E20" s="63"/>
      <c r="F20" s="63"/>
      <c r="G20" s="64">
        <f>IF(ISBLANK(D20),"",D20+E20)</f>
      </c>
      <c r="H20" s="11"/>
      <c r="I20" s="18"/>
      <c r="K20" s="319" t="s">
        <v>105</v>
      </c>
      <c r="L20" s="320"/>
      <c r="M20" s="62"/>
      <c r="N20" s="63"/>
      <c r="O20" s="63"/>
      <c r="P20" s="63"/>
      <c r="Q20" s="64">
        <f>IF(ISBLANK(N20),"",N20+O20)</f>
      </c>
      <c r="R20" s="11"/>
      <c r="S20" s="18"/>
    </row>
    <row r="21" spans="1:19" ht="9.75" customHeight="1" thickBot="1">
      <c r="A21" s="319"/>
      <c r="B21" s="320"/>
      <c r="C21" s="65"/>
      <c r="D21" s="66"/>
      <c r="E21" s="66"/>
      <c r="F21" s="66"/>
      <c r="G21" s="67">
        <f>IF(ISBLANK(D21),"",D21+E21)</f>
      </c>
      <c r="H21" s="11"/>
      <c r="I21" s="315">
        <f>IF(ISNUMBER(G22),IF(G22&gt;Q22,2,IF(G22=Q22,1,0)),"")</f>
        <v>0</v>
      </c>
      <c r="K21" s="319"/>
      <c r="L21" s="320"/>
      <c r="M21" s="65"/>
      <c r="N21" s="66"/>
      <c r="O21" s="66"/>
      <c r="P21" s="66"/>
      <c r="Q21" s="67">
        <f>IF(ISBLANK(N21),"",N21+O21)</f>
      </c>
      <c r="R21" s="11"/>
      <c r="S21" s="315">
        <f>IF(ISNUMBER(Q22),IF(G22&lt;Q22,2,IF(G22=Q22,1,0)),"")</f>
        <v>2</v>
      </c>
    </row>
    <row r="22" spans="1:19" ht="15.75" customHeight="1" thickBot="1">
      <c r="A22" s="317">
        <v>16919</v>
      </c>
      <c r="B22" s="318"/>
      <c r="C22" s="68" t="s">
        <v>13</v>
      </c>
      <c r="D22" s="69">
        <f>IF(ISNUMBER(D18),SUM(D18:D21),"")</f>
        <v>276</v>
      </c>
      <c r="E22" s="70">
        <f>IF(ISNUMBER(E18),SUM(E18:E21),"")</f>
        <v>94</v>
      </c>
      <c r="F22" s="71">
        <f>IF(ISNUMBER(F18),SUM(F18:F21),"")</f>
        <v>13</v>
      </c>
      <c r="G22" s="73">
        <f>IF(ISNUMBER(G18),SUM(G18:G21),"")</f>
        <v>370</v>
      </c>
      <c r="H22" s="19"/>
      <c r="I22" s="316"/>
      <c r="K22" s="317">
        <v>20738</v>
      </c>
      <c r="L22" s="318"/>
      <c r="M22" s="68" t="s">
        <v>13</v>
      </c>
      <c r="N22" s="69">
        <f>IF(ISNUMBER(N18),SUM(N18:N21),"")</f>
        <v>272</v>
      </c>
      <c r="O22" s="70">
        <f>IF(ISNUMBER(O18),SUM(O18:O21),"")</f>
        <v>121</v>
      </c>
      <c r="P22" s="71">
        <f>IF(ISNUMBER(P18),SUM(P18:P21),"")</f>
        <v>10</v>
      </c>
      <c r="Q22" s="73">
        <f>IF(ISNUMBER(Q18),SUM(Q18:Q21),"")</f>
        <v>393</v>
      </c>
      <c r="R22" s="19"/>
      <c r="S22" s="316"/>
    </row>
    <row r="23" spans="1:19" ht="12.75" customHeight="1" thickTop="1">
      <c r="A23" s="321" t="s">
        <v>136</v>
      </c>
      <c r="B23" s="322"/>
      <c r="C23" s="60">
        <v>1</v>
      </c>
      <c r="D23" s="20">
        <v>150</v>
      </c>
      <c r="E23" s="9">
        <v>63</v>
      </c>
      <c r="F23" s="9">
        <v>3</v>
      </c>
      <c r="G23" s="22">
        <f>IF(ISBLANK(D23),"",D23+E23)</f>
        <v>213</v>
      </c>
      <c r="H23" s="12"/>
      <c r="I23" s="7"/>
      <c r="K23" s="321" t="s">
        <v>135</v>
      </c>
      <c r="L23" s="322"/>
      <c r="M23" s="60">
        <v>2</v>
      </c>
      <c r="N23" s="20">
        <v>142</v>
      </c>
      <c r="O23" s="9">
        <v>60</v>
      </c>
      <c r="P23" s="9">
        <v>7</v>
      </c>
      <c r="Q23" s="22">
        <f>IF(ISBLANK(N23),"",N23+O23)</f>
        <v>202</v>
      </c>
      <c r="R23" s="12"/>
      <c r="S23" s="7"/>
    </row>
    <row r="24" spans="1:19" ht="12.75" customHeight="1">
      <c r="A24" s="323"/>
      <c r="B24" s="324"/>
      <c r="C24" s="61">
        <v>2</v>
      </c>
      <c r="D24" s="21">
        <v>128</v>
      </c>
      <c r="E24" s="10">
        <v>70</v>
      </c>
      <c r="F24" s="10">
        <v>0</v>
      </c>
      <c r="G24" s="23">
        <f>IF(ISBLANK(D24),"",D24+E24)</f>
        <v>198</v>
      </c>
      <c r="H24" s="12"/>
      <c r="I24" s="7"/>
      <c r="K24" s="323"/>
      <c r="L24" s="324"/>
      <c r="M24" s="61">
        <v>1</v>
      </c>
      <c r="N24" s="21">
        <v>125</v>
      </c>
      <c r="O24" s="10">
        <v>59</v>
      </c>
      <c r="P24" s="10">
        <v>5</v>
      </c>
      <c r="Q24" s="23">
        <f>IF(ISBLANK(N24),"",N24+O24)</f>
        <v>184</v>
      </c>
      <c r="R24" s="12"/>
      <c r="S24" s="7"/>
    </row>
    <row r="25" spans="1:19" ht="9.75" customHeight="1" thickBot="1">
      <c r="A25" s="319" t="s">
        <v>134</v>
      </c>
      <c r="B25" s="320"/>
      <c r="C25" s="62"/>
      <c r="D25" s="63"/>
      <c r="E25" s="63"/>
      <c r="F25" s="63"/>
      <c r="G25" s="64">
        <f>IF(ISBLANK(D25),"",D25+E25)</f>
      </c>
      <c r="H25" s="11"/>
      <c r="I25" s="18"/>
      <c r="K25" s="319" t="s">
        <v>133</v>
      </c>
      <c r="L25" s="320"/>
      <c r="M25" s="62"/>
      <c r="N25" s="63"/>
      <c r="O25" s="63"/>
      <c r="P25" s="63"/>
      <c r="Q25" s="64">
        <f>IF(ISBLANK(N25),"",N25+O25)</f>
      </c>
      <c r="R25" s="11"/>
      <c r="S25" s="18"/>
    </row>
    <row r="26" spans="1:19" ht="9.75" customHeight="1" thickBot="1">
      <c r="A26" s="319"/>
      <c r="B26" s="320"/>
      <c r="C26" s="65"/>
      <c r="D26" s="66"/>
      <c r="E26" s="66"/>
      <c r="F26" s="66"/>
      <c r="G26" s="67">
        <f>IF(ISBLANK(D26),"",D26+E26)</f>
      </c>
      <c r="H26" s="11"/>
      <c r="I26" s="315">
        <f>IF(ISNUMBER(G27),IF(G27&gt;Q27,2,IF(G27=Q27,1,0)),"")</f>
        <v>2</v>
      </c>
      <c r="K26" s="319"/>
      <c r="L26" s="320"/>
      <c r="M26" s="65"/>
      <c r="N26" s="66"/>
      <c r="O26" s="66"/>
      <c r="P26" s="66"/>
      <c r="Q26" s="67">
        <f>IF(ISBLANK(N26),"",N26+O26)</f>
      </c>
      <c r="R26" s="11"/>
      <c r="S26" s="315">
        <f>IF(ISNUMBER(Q27),IF(G27&lt;Q27,2,IF(G27=Q27,1,0)),"")</f>
        <v>0</v>
      </c>
    </row>
    <row r="27" spans="1:19" ht="15.75" customHeight="1" thickBot="1">
      <c r="A27" s="317">
        <v>19841</v>
      </c>
      <c r="B27" s="318"/>
      <c r="C27" s="68" t="s">
        <v>13</v>
      </c>
      <c r="D27" s="69">
        <f>IF(ISNUMBER(D23),SUM(D23:D26),"")</f>
        <v>278</v>
      </c>
      <c r="E27" s="70">
        <f>IF(ISNUMBER(E23),SUM(E23:E26),"")</f>
        <v>133</v>
      </c>
      <c r="F27" s="71">
        <f>IF(ISNUMBER(F23),SUM(F23:F26),"")</f>
        <v>3</v>
      </c>
      <c r="G27" s="73">
        <f>IF(ISNUMBER(G23),SUM(G23:G26),"")</f>
        <v>411</v>
      </c>
      <c r="H27" s="19"/>
      <c r="I27" s="316"/>
      <c r="K27" s="317">
        <v>17966</v>
      </c>
      <c r="L27" s="318"/>
      <c r="M27" s="68" t="s">
        <v>13</v>
      </c>
      <c r="N27" s="69">
        <f>IF(ISNUMBER(N23),SUM(N23:N26),"")</f>
        <v>267</v>
      </c>
      <c r="O27" s="70">
        <f>IF(ISNUMBER(O23),SUM(O23:O26),"")</f>
        <v>119</v>
      </c>
      <c r="P27" s="71">
        <f>IF(ISNUMBER(P23),SUM(P23:P26),"")</f>
        <v>12</v>
      </c>
      <c r="Q27" s="73">
        <f>IF(ISNUMBER(Q23),SUM(Q23:Q26),"")</f>
        <v>386</v>
      </c>
      <c r="R27" s="19"/>
      <c r="S27" s="316"/>
    </row>
    <row r="28" spans="1:19" ht="12.75" customHeight="1" thickTop="1">
      <c r="A28" s="321" t="s">
        <v>132</v>
      </c>
      <c r="B28" s="322"/>
      <c r="C28" s="60">
        <v>1</v>
      </c>
      <c r="D28" s="20">
        <v>142</v>
      </c>
      <c r="E28" s="9">
        <v>53</v>
      </c>
      <c r="F28" s="9">
        <v>3</v>
      </c>
      <c r="G28" s="22">
        <f>IF(ISBLANK(D28),"",D28+E28)</f>
        <v>195</v>
      </c>
      <c r="H28" s="12"/>
      <c r="I28" s="7"/>
      <c r="K28" s="321" t="s">
        <v>125</v>
      </c>
      <c r="L28" s="322"/>
      <c r="M28" s="60">
        <v>2</v>
      </c>
      <c r="N28" s="20">
        <v>120</v>
      </c>
      <c r="O28" s="9">
        <v>57</v>
      </c>
      <c r="P28" s="9">
        <v>5</v>
      </c>
      <c r="Q28" s="22">
        <f>IF(ISBLANK(N28),"",N28+O28)</f>
        <v>177</v>
      </c>
      <c r="R28" s="12"/>
      <c r="S28" s="7"/>
    </row>
    <row r="29" spans="1:19" ht="12.75" customHeight="1">
      <c r="A29" s="323"/>
      <c r="B29" s="324"/>
      <c r="C29" s="61">
        <v>2</v>
      </c>
      <c r="D29" s="21">
        <v>138</v>
      </c>
      <c r="E29" s="10">
        <v>69</v>
      </c>
      <c r="F29" s="10">
        <v>0</v>
      </c>
      <c r="G29" s="23">
        <f>IF(ISBLANK(D29),"",D29+E29)</f>
        <v>207</v>
      </c>
      <c r="H29" s="12"/>
      <c r="I29" s="7"/>
      <c r="K29" s="323"/>
      <c r="L29" s="324"/>
      <c r="M29" s="61">
        <v>1</v>
      </c>
      <c r="N29" s="21">
        <v>114</v>
      </c>
      <c r="O29" s="10">
        <v>67</v>
      </c>
      <c r="P29" s="10">
        <v>2</v>
      </c>
      <c r="Q29" s="23">
        <f>IF(ISBLANK(N29),"",N29+O29)</f>
        <v>181</v>
      </c>
      <c r="R29" s="12"/>
      <c r="S29" s="7"/>
    </row>
    <row r="30" spans="1:19" ht="9.75" customHeight="1" thickBot="1">
      <c r="A30" s="319" t="s">
        <v>131</v>
      </c>
      <c r="B30" s="320"/>
      <c r="C30" s="62"/>
      <c r="D30" s="63"/>
      <c r="E30" s="63"/>
      <c r="F30" s="63"/>
      <c r="G30" s="64">
        <f>IF(ISBLANK(D30),"",D30+E30)</f>
      </c>
      <c r="H30" s="11"/>
      <c r="I30" s="18"/>
      <c r="K30" s="319" t="s">
        <v>130</v>
      </c>
      <c r="L30" s="320"/>
      <c r="M30" s="62"/>
      <c r="N30" s="63"/>
      <c r="O30" s="63"/>
      <c r="P30" s="63"/>
      <c r="Q30" s="64">
        <f>IF(ISBLANK(N30),"",N30+O30)</f>
      </c>
      <c r="R30" s="11"/>
      <c r="S30" s="18"/>
    </row>
    <row r="31" spans="1:19" ht="9.75" customHeight="1" thickBot="1">
      <c r="A31" s="319"/>
      <c r="B31" s="320"/>
      <c r="C31" s="65"/>
      <c r="D31" s="66"/>
      <c r="E31" s="66"/>
      <c r="F31" s="66"/>
      <c r="G31" s="67">
        <f>IF(ISBLANK(D31),"",D31+E31)</f>
      </c>
      <c r="H31" s="11"/>
      <c r="I31" s="315">
        <f>IF(ISNUMBER(G32),IF(G32&gt;Q32,2,IF(G32=Q32,1,0)),"")</f>
        <v>2</v>
      </c>
      <c r="K31" s="319"/>
      <c r="L31" s="320"/>
      <c r="M31" s="65"/>
      <c r="N31" s="66"/>
      <c r="O31" s="66"/>
      <c r="P31" s="66"/>
      <c r="Q31" s="67">
        <f>IF(ISBLANK(N31),"",N31+O31)</f>
      </c>
      <c r="R31" s="11"/>
      <c r="S31" s="315">
        <f>IF(ISNUMBER(Q32),IF(G32&lt;Q32,2,IF(G32=Q32,1,0)),"")</f>
        <v>0</v>
      </c>
    </row>
    <row r="32" spans="1:19" ht="15.75" customHeight="1" thickBot="1">
      <c r="A32" s="317">
        <v>1025</v>
      </c>
      <c r="B32" s="318"/>
      <c r="C32" s="68" t="s">
        <v>13</v>
      </c>
      <c r="D32" s="69">
        <f>IF(ISNUMBER(D28),SUM(D28:D31),"")</f>
        <v>280</v>
      </c>
      <c r="E32" s="70">
        <f>IF(ISNUMBER(E28),SUM(E28:E31),"")</f>
        <v>122</v>
      </c>
      <c r="F32" s="71">
        <f>IF(ISNUMBER(F28),SUM(F28:F31),"")</f>
        <v>3</v>
      </c>
      <c r="G32" s="73">
        <f>IF(ISNUMBER(G28),SUM(G28:G31),"")</f>
        <v>402</v>
      </c>
      <c r="H32" s="19"/>
      <c r="I32" s="316"/>
      <c r="K32" s="317">
        <v>18159</v>
      </c>
      <c r="L32" s="318"/>
      <c r="M32" s="68" t="s">
        <v>13</v>
      </c>
      <c r="N32" s="69">
        <f>IF(ISNUMBER(N28),SUM(N28:N31),"")</f>
        <v>234</v>
      </c>
      <c r="O32" s="70">
        <f>IF(ISNUMBER(O28),SUM(O28:O31),"")</f>
        <v>124</v>
      </c>
      <c r="P32" s="71">
        <f>IF(ISNUMBER(P28),SUM(P28:P31),"")</f>
        <v>7</v>
      </c>
      <c r="Q32" s="73">
        <f>IF(ISNUMBER(Q28),SUM(Q28:Q31),"")</f>
        <v>358</v>
      </c>
      <c r="R32" s="19"/>
      <c r="S32" s="316"/>
    </row>
    <row r="33" spans="1:19" ht="12.75" customHeight="1" thickTop="1">
      <c r="A33" s="321" t="s">
        <v>129</v>
      </c>
      <c r="B33" s="322"/>
      <c r="C33" s="60">
        <v>1</v>
      </c>
      <c r="D33" s="20">
        <v>135</v>
      </c>
      <c r="E33" s="9">
        <v>44</v>
      </c>
      <c r="F33" s="9">
        <v>10</v>
      </c>
      <c r="G33" s="22">
        <f>IF(ISBLANK(D33),"",D33+E33)</f>
        <v>179</v>
      </c>
      <c r="H33" s="12"/>
      <c r="I33" s="7"/>
      <c r="K33" s="321" t="s">
        <v>128</v>
      </c>
      <c r="L33" s="322"/>
      <c r="M33" s="60">
        <v>2</v>
      </c>
      <c r="N33" s="20"/>
      <c r="O33" s="9"/>
      <c r="P33" s="9"/>
      <c r="Q33" s="22">
        <f>IF(ISBLANK(N33),"",N33+O33)</f>
      </c>
      <c r="R33" s="12"/>
      <c r="S33" s="7"/>
    </row>
    <row r="34" spans="1:19" ht="12.75" customHeight="1">
      <c r="A34" s="323"/>
      <c r="B34" s="324"/>
      <c r="C34" s="61">
        <v>2</v>
      </c>
      <c r="D34" s="21">
        <v>148</v>
      </c>
      <c r="E34" s="10">
        <v>54</v>
      </c>
      <c r="F34" s="10">
        <v>7</v>
      </c>
      <c r="G34" s="23">
        <f>IF(ISBLANK(D34),"",D34+E34)</f>
        <v>202</v>
      </c>
      <c r="H34" s="12"/>
      <c r="I34" s="7"/>
      <c r="K34" s="323"/>
      <c r="L34" s="324"/>
      <c r="M34" s="61">
        <v>1</v>
      </c>
      <c r="N34" s="21"/>
      <c r="O34" s="10"/>
      <c r="P34" s="10"/>
      <c r="Q34" s="23">
        <f>IF(ISBLANK(N34),"",N34+O34)</f>
      </c>
      <c r="R34" s="12"/>
      <c r="S34" s="7"/>
    </row>
    <row r="35" spans="1:19" ht="9.75" customHeight="1" thickBot="1">
      <c r="A35" s="319" t="s">
        <v>111</v>
      </c>
      <c r="B35" s="320"/>
      <c r="C35" s="62"/>
      <c r="D35" s="63"/>
      <c r="E35" s="63"/>
      <c r="F35" s="63"/>
      <c r="G35" s="64">
        <f>IF(ISBLANK(D35),"",D35+E35)</f>
      </c>
      <c r="H35" s="11"/>
      <c r="I35" s="18"/>
      <c r="K35" s="319"/>
      <c r="L35" s="320"/>
      <c r="M35" s="62"/>
      <c r="N35" s="63"/>
      <c r="O35" s="63"/>
      <c r="P35" s="63"/>
      <c r="Q35" s="64">
        <f>IF(ISBLANK(N35),"",N35+O35)</f>
      </c>
      <c r="R35" s="11"/>
      <c r="S35" s="18"/>
    </row>
    <row r="36" spans="1:19" ht="9.75" customHeight="1" thickBot="1">
      <c r="A36" s="319"/>
      <c r="B36" s="320"/>
      <c r="C36" s="65"/>
      <c r="D36" s="66"/>
      <c r="E36" s="66"/>
      <c r="F36" s="66"/>
      <c r="G36" s="67">
        <f>IF(ISBLANK(D36),"",D36+E36)</f>
      </c>
      <c r="H36" s="11"/>
      <c r="I36" s="315">
        <f>IF(ISNUMBER(G37),IF(G37&gt;Q37,2,IF(G37=Q37,1,0)),"")</f>
        <v>0</v>
      </c>
      <c r="K36" s="319"/>
      <c r="L36" s="320"/>
      <c r="M36" s="65"/>
      <c r="N36" s="66"/>
      <c r="O36" s="66"/>
      <c r="P36" s="66"/>
      <c r="Q36" s="67">
        <f>IF(ISBLANK(N36),"",N36+O36)</f>
      </c>
      <c r="R36" s="11"/>
      <c r="S36" s="315">
        <f>IF(ISNUMBER(Q37),IF(G37&lt;Q37,2,IF(G37=Q37,1,0)),"")</f>
      </c>
    </row>
    <row r="37" spans="1:19" ht="15.75" customHeight="1" thickBot="1">
      <c r="A37" s="317">
        <v>1018</v>
      </c>
      <c r="B37" s="318"/>
      <c r="C37" s="68" t="s">
        <v>13</v>
      </c>
      <c r="D37" s="69">
        <f>IF(ISNUMBER(D33),SUM(D33:D36),"")</f>
        <v>283</v>
      </c>
      <c r="E37" s="70">
        <f>IF(ISNUMBER(E33),SUM(E33:E36),"")</f>
        <v>98</v>
      </c>
      <c r="F37" s="71">
        <f>IF(ISNUMBER(F33),SUM(F33:F36),"")</f>
        <v>17</v>
      </c>
      <c r="G37" s="73">
        <f>IF(ISNUMBER(G33),SUM(G33:G36),"")</f>
        <v>381</v>
      </c>
      <c r="H37" s="19"/>
      <c r="I37" s="316"/>
      <c r="K37" s="317" t="s">
        <v>127</v>
      </c>
      <c r="L37" s="318"/>
      <c r="M37" s="68" t="s">
        <v>13</v>
      </c>
      <c r="N37" s="69">
        <f>IF(ISNUMBER(N33),SUM(N33:N36),"")</f>
      </c>
      <c r="O37" s="70">
        <f>IF(ISNUMBER(O33),SUM(O33:O36),"")</f>
      </c>
      <c r="P37" s="71">
        <f>IF(ISNUMBER(P33),SUM(P33:P36),"")</f>
      </c>
      <c r="Q37" s="73">
        <f>IF(ISNUMBER(Q33),SUM(Q33:Q36),"")</f>
      </c>
      <c r="R37" s="19"/>
      <c r="S37" s="316"/>
    </row>
    <row r="38" ht="4.5" customHeight="1" thickBot="1" thickTop="1"/>
    <row r="39" spans="1:19" ht="19.5" customHeight="1" thickBot="1">
      <c r="A39" s="75"/>
      <c r="B39" s="76"/>
      <c r="C39" s="77" t="s">
        <v>15</v>
      </c>
      <c r="D39" s="78">
        <f>IF(ISNUMBER(D12),SUM(D12,D17,D22,D27,D32,D37),"")</f>
        <v>1704</v>
      </c>
      <c r="E39" s="79">
        <f>IF(ISNUMBER(E12),SUM(E12,E17,E22,E27,E32,E37),"")</f>
        <v>669</v>
      </c>
      <c r="F39" s="80">
        <f>IF(ISNUMBER(F12),SUM(F12,F17,F22,F27,F32,F37),"")</f>
        <v>57</v>
      </c>
      <c r="G39" s="74">
        <f>IF(ISNUMBER(G12),SUM(G12,G17,G22,G27,G32,G37),"")</f>
        <v>2373</v>
      </c>
      <c r="H39" s="13"/>
      <c r="I39" s="24">
        <f>IF(ISNUMBER(G39),IF(G39&gt;Q39,4,IF(G39=Q39,2,0)),"")</f>
        <v>4</v>
      </c>
      <c r="K39" s="75"/>
      <c r="L39" s="76"/>
      <c r="M39" s="77" t="s">
        <v>15</v>
      </c>
      <c r="N39" s="78">
        <f>IF(ISNUMBER(N12),SUM(N12,N17,N22,N27,N32,N37),"")</f>
        <v>1341</v>
      </c>
      <c r="O39" s="79">
        <f>IF(ISNUMBER(O12),SUM(O12,O17,O22,O27,O32,O37),"")</f>
        <v>608</v>
      </c>
      <c r="P39" s="80">
        <f>IF(ISNUMBER(P12),SUM(P12,P17,P22,P27,P32,P37),"")</f>
        <v>38</v>
      </c>
      <c r="Q39" s="74">
        <f>IF(ISNUMBER(Q12),SUM(Q12,Q17,Q22,Q27,Q32,Q37),"")</f>
        <v>1949</v>
      </c>
      <c r="R39" s="13"/>
      <c r="S39" s="24">
        <f>IF(ISNUMBER(Q39),IF(G39&lt;Q39,4,IF(G39=Q39,2,0)),"")</f>
        <v>0</v>
      </c>
    </row>
    <row r="40" ht="4.5" customHeight="1" thickBot="1"/>
    <row r="41" spans="1:19" ht="19.5" customHeight="1" thickBot="1">
      <c r="A41" s="26"/>
      <c r="B41" s="27" t="s">
        <v>29</v>
      </c>
      <c r="C41" s="290" t="s">
        <v>126</v>
      </c>
      <c r="D41" s="290"/>
      <c r="E41" s="290"/>
      <c r="G41" s="306" t="s">
        <v>16</v>
      </c>
      <c r="H41" s="307"/>
      <c r="I41" s="82">
        <f>IF(ISNUMBER(I11),SUM(I11,I16,I21,I26,I31,I36,I39),"")</f>
        <v>10</v>
      </c>
      <c r="K41" s="26"/>
      <c r="L41" s="27" t="s">
        <v>29</v>
      </c>
      <c r="M41" s="290" t="s">
        <v>125</v>
      </c>
      <c r="N41" s="290"/>
      <c r="O41" s="290"/>
      <c r="Q41" s="306" t="s">
        <v>16</v>
      </c>
      <c r="R41" s="307"/>
      <c r="S41" s="82">
        <f>IF(ISNUMBER(S11),SUM(S11,S16,S21,S26,S31,S36,S39),"")</f>
        <v>4</v>
      </c>
    </row>
    <row r="42" spans="1:19" ht="19.5" customHeight="1">
      <c r="A42" s="26"/>
      <c r="B42" s="27" t="s">
        <v>30</v>
      </c>
      <c r="C42" s="308"/>
      <c r="D42" s="308"/>
      <c r="E42" s="308"/>
      <c r="F42" s="30"/>
      <c r="G42" s="30"/>
      <c r="H42" s="30"/>
      <c r="I42" s="30"/>
      <c r="J42" s="30"/>
      <c r="K42" s="26"/>
      <c r="L42" s="27" t="s">
        <v>30</v>
      </c>
      <c r="M42" s="308"/>
      <c r="N42" s="308"/>
      <c r="O42" s="308"/>
      <c r="P42" s="28"/>
      <c r="Q42" s="29"/>
      <c r="R42" s="29"/>
      <c r="S42" s="29"/>
    </row>
    <row r="43" spans="1:19" ht="20.25" customHeight="1">
      <c r="A43" s="27" t="s">
        <v>31</v>
      </c>
      <c r="B43" s="27" t="s">
        <v>32</v>
      </c>
      <c r="C43" s="346"/>
      <c r="D43" s="346"/>
      <c r="E43" s="346"/>
      <c r="F43" s="346"/>
      <c r="G43" s="346"/>
      <c r="H43" s="346"/>
      <c r="I43" s="27"/>
      <c r="J43" s="27"/>
      <c r="K43" s="27" t="s">
        <v>33</v>
      </c>
      <c r="L43" s="305"/>
      <c r="M43" s="305"/>
      <c r="N43" s="31"/>
      <c r="O43" s="27" t="s">
        <v>30</v>
      </c>
      <c r="P43" s="347"/>
      <c r="Q43" s="347"/>
      <c r="R43" s="347"/>
      <c r="S43" s="347"/>
    </row>
    <row r="44" spans="1:19" ht="9.75" customHeight="1">
      <c r="A44" s="27"/>
      <c r="B44" s="27"/>
      <c r="C44" s="32"/>
      <c r="D44" s="32"/>
      <c r="E44" s="32"/>
      <c r="F44" s="32"/>
      <c r="G44" s="32"/>
      <c r="H44" s="32"/>
      <c r="I44" s="27"/>
      <c r="J44" s="27"/>
      <c r="K44" s="27"/>
      <c r="L44" s="33"/>
      <c r="M44" s="33"/>
      <c r="N44" s="31"/>
      <c r="O44" s="27"/>
      <c r="P44" s="32"/>
      <c r="Q44" s="32"/>
      <c r="R44" s="32"/>
      <c r="S44" s="32"/>
    </row>
    <row r="45" ht="30" customHeight="1">
      <c r="A45" s="8" t="s">
        <v>17</v>
      </c>
    </row>
    <row r="46" spans="2:11" ht="19.5" customHeight="1">
      <c r="B46" s="2" t="s">
        <v>18</v>
      </c>
      <c r="C46" s="314" t="s">
        <v>28</v>
      </c>
      <c r="D46" s="314"/>
      <c r="I46" s="2" t="s">
        <v>19</v>
      </c>
      <c r="J46" s="287">
        <v>19</v>
      </c>
      <c r="K46" s="287"/>
    </row>
    <row r="47" spans="2:19" ht="19.5" customHeight="1">
      <c r="B47" s="2" t="s">
        <v>20</v>
      </c>
      <c r="C47" s="288" t="s">
        <v>54</v>
      </c>
      <c r="D47" s="288"/>
      <c r="I47" s="2" t="s">
        <v>21</v>
      </c>
      <c r="J47" s="289">
        <v>2</v>
      </c>
      <c r="K47" s="289"/>
      <c r="P47" s="2" t="s">
        <v>22</v>
      </c>
      <c r="Q47" s="312">
        <v>43706</v>
      </c>
      <c r="R47" s="313"/>
      <c r="S47" s="313"/>
    </row>
    <row r="48" ht="9.75" customHeight="1"/>
    <row r="49" spans="1:19" ht="15" customHeight="1">
      <c r="A49" s="299" t="s">
        <v>23</v>
      </c>
      <c r="B49" s="300"/>
      <c r="C49" s="300"/>
      <c r="D49" s="300"/>
      <c r="E49" s="300"/>
      <c r="F49" s="300"/>
      <c r="G49" s="300"/>
      <c r="H49" s="300"/>
      <c r="I49" s="300"/>
      <c r="J49" s="300"/>
      <c r="K49" s="300"/>
      <c r="L49" s="300"/>
      <c r="M49" s="300"/>
      <c r="N49" s="300"/>
      <c r="O49" s="300"/>
      <c r="P49" s="300"/>
      <c r="Q49" s="300"/>
      <c r="R49" s="300"/>
      <c r="S49" s="301"/>
    </row>
    <row r="50" spans="1:19" ht="90" customHeight="1">
      <c r="A50" s="302"/>
      <c r="B50" s="303"/>
      <c r="C50" s="303"/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3"/>
      <c r="O50" s="303"/>
      <c r="P50" s="303"/>
      <c r="Q50" s="303"/>
      <c r="R50" s="303"/>
      <c r="S50" s="304"/>
    </row>
    <row r="51" ht="4.5" customHeight="1"/>
    <row r="52" spans="1:19" ht="15" customHeight="1">
      <c r="A52" s="309" t="s">
        <v>24</v>
      </c>
      <c r="B52" s="310"/>
      <c r="C52" s="310"/>
      <c r="D52" s="310"/>
      <c r="E52" s="310"/>
      <c r="F52" s="310"/>
      <c r="G52" s="310"/>
      <c r="H52" s="310"/>
      <c r="I52" s="310"/>
      <c r="J52" s="310"/>
      <c r="K52" s="310"/>
      <c r="L52" s="310"/>
      <c r="M52" s="310"/>
      <c r="N52" s="310"/>
      <c r="O52" s="310"/>
      <c r="P52" s="310"/>
      <c r="Q52" s="310"/>
      <c r="R52" s="310"/>
      <c r="S52" s="311"/>
    </row>
    <row r="53" spans="1:19" ht="6.75" customHeight="1">
      <c r="A53" s="38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7"/>
    </row>
    <row r="54" spans="1:19" ht="18" customHeight="1">
      <c r="A54" s="34" t="s">
        <v>3</v>
      </c>
      <c r="B54" s="35"/>
      <c r="C54" s="35"/>
      <c r="D54" s="35"/>
      <c r="E54" s="35"/>
      <c r="F54" s="35"/>
      <c r="G54" s="35"/>
      <c r="H54" s="35"/>
      <c r="I54" s="35"/>
      <c r="J54" s="35"/>
      <c r="K54" s="36" t="s">
        <v>4</v>
      </c>
      <c r="L54" s="35"/>
      <c r="M54" s="35"/>
      <c r="N54" s="35"/>
      <c r="O54" s="35"/>
      <c r="P54" s="35"/>
      <c r="Q54" s="35"/>
      <c r="R54" s="35"/>
      <c r="S54" s="37"/>
    </row>
    <row r="55" spans="1:19" ht="18" customHeight="1">
      <c r="A55" s="39"/>
      <c r="B55" s="40" t="s">
        <v>34</v>
      </c>
      <c r="C55" s="41"/>
      <c r="D55" s="42"/>
      <c r="E55" s="40" t="s">
        <v>35</v>
      </c>
      <c r="F55" s="41"/>
      <c r="G55" s="41"/>
      <c r="H55" s="41"/>
      <c r="I55" s="42"/>
      <c r="J55" s="35"/>
      <c r="K55" s="43"/>
      <c r="L55" s="40" t="s">
        <v>34</v>
      </c>
      <c r="M55" s="41"/>
      <c r="N55" s="42"/>
      <c r="O55" s="40" t="s">
        <v>35</v>
      </c>
      <c r="P55" s="41"/>
      <c r="Q55" s="41"/>
      <c r="R55" s="41"/>
      <c r="S55" s="44"/>
    </row>
    <row r="56" spans="1:19" ht="18" customHeight="1">
      <c r="A56" s="45" t="s">
        <v>36</v>
      </c>
      <c r="B56" s="46" t="s">
        <v>37</v>
      </c>
      <c r="C56" s="47"/>
      <c r="D56" s="48" t="s">
        <v>38</v>
      </c>
      <c r="E56" s="46" t="s">
        <v>37</v>
      </c>
      <c r="F56" s="49"/>
      <c r="G56" s="49"/>
      <c r="H56" s="50"/>
      <c r="I56" s="48" t="s">
        <v>38</v>
      </c>
      <c r="J56" s="35"/>
      <c r="K56" s="51" t="s">
        <v>36</v>
      </c>
      <c r="L56" s="46" t="s">
        <v>37</v>
      </c>
      <c r="M56" s="47"/>
      <c r="N56" s="48" t="s">
        <v>38</v>
      </c>
      <c r="O56" s="46" t="s">
        <v>37</v>
      </c>
      <c r="P56" s="49"/>
      <c r="Q56" s="49"/>
      <c r="R56" s="50"/>
      <c r="S56" s="52" t="s">
        <v>38</v>
      </c>
    </row>
    <row r="57" spans="1:19" ht="18" customHeight="1">
      <c r="A57" s="53"/>
      <c r="B57" s="343"/>
      <c r="C57" s="345"/>
      <c r="D57" s="54"/>
      <c r="E57" s="343"/>
      <c r="F57" s="344"/>
      <c r="G57" s="344"/>
      <c r="H57" s="345"/>
      <c r="I57" s="54"/>
      <c r="J57" s="35"/>
      <c r="K57" s="55"/>
      <c r="L57" s="343"/>
      <c r="M57" s="345"/>
      <c r="N57" s="54"/>
      <c r="O57" s="343"/>
      <c r="P57" s="344"/>
      <c r="Q57" s="344"/>
      <c r="R57" s="345"/>
      <c r="S57" s="56"/>
    </row>
    <row r="58" spans="1:19" ht="18" customHeight="1">
      <c r="A58" s="53"/>
      <c r="B58" s="343"/>
      <c r="C58" s="345"/>
      <c r="D58" s="54"/>
      <c r="E58" s="343"/>
      <c r="F58" s="344"/>
      <c r="G58" s="344"/>
      <c r="H58" s="345"/>
      <c r="I58" s="54"/>
      <c r="J58" s="35"/>
      <c r="K58" s="55"/>
      <c r="L58" s="343"/>
      <c r="M58" s="345"/>
      <c r="N58" s="54"/>
      <c r="O58" s="343"/>
      <c r="P58" s="344"/>
      <c r="Q58" s="344"/>
      <c r="R58" s="345"/>
      <c r="S58" s="56"/>
    </row>
    <row r="59" spans="1:19" ht="11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3.75" customHeight="1">
      <c r="A60" s="36"/>
      <c r="B60" s="35"/>
      <c r="C60" s="35"/>
      <c r="D60" s="35"/>
      <c r="E60" s="35"/>
      <c r="F60" s="35"/>
      <c r="G60" s="35"/>
      <c r="H60" s="35"/>
      <c r="I60" s="35"/>
      <c r="J60" s="35"/>
      <c r="K60" s="36"/>
      <c r="L60" s="35"/>
      <c r="M60" s="35"/>
      <c r="N60" s="35"/>
      <c r="O60" s="35"/>
      <c r="P60" s="35"/>
      <c r="Q60" s="35"/>
      <c r="R60" s="35"/>
      <c r="S60" s="35"/>
    </row>
    <row r="61" spans="1:19" ht="19.5" customHeight="1">
      <c r="A61" s="293" t="s">
        <v>25</v>
      </c>
      <c r="B61" s="294"/>
      <c r="C61" s="294"/>
      <c r="D61" s="294"/>
      <c r="E61" s="294"/>
      <c r="F61" s="294"/>
      <c r="G61" s="294"/>
      <c r="H61" s="294"/>
      <c r="I61" s="294"/>
      <c r="J61" s="294"/>
      <c r="K61" s="294"/>
      <c r="L61" s="294"/>
      <c r="M61" s="294"/>
      <c r="N61" s="294"/>
      <c r="O61" s="294"/>
      <c r="P61" s="294"/>
      <c r="Q61" s="294"/>
      <c r="R61" s="294"/>
      <c r="S61" s="295"/>
    </row>
    <row r="62" spans="1:19" ht="90" customHeight="1">
      <c r="A62" s="296"/>
      <c r="B62" s="297"/>
      <c r="C62" s="297"/>
      <c r="D62" s="297"/>
      <c r="E62" s="297"/>
      <c r="F62" s="297"/>
      <c r="G62" s="297"/>
      <c r="H62" s="297"/>
      <c r="I62" s="297"/>
      <c r="J62" s="297"/>
      <c r="K62" s="297"/>
      <c r="L62" s="297"/>
      <c r="M62" s="297"/>
      <c r="N62" s="297"/>
      <c r="O62" s="297"/>
      <c r="P62" s="297"/>
      <c r="Q62" s="297"/>
      <c r="R62" s="297"/>
      <c r="S62" s="298"/>
    </row>
    <row r="63" ht="4.5" customHeight="1"/>
    <row r="64" spans="1:19" ht="15" customHeight="1">
      <c r="A64" s="299" t="s">
        <v>26</v>
      </c>
      <c r="B64" s="300"/>
      <c r="C64" s="300"/>
      <c r="D64" s="300"/>
      <c r="E64" s="300"/>
      <c r="F64" s="300"/>
      <c r="G64" s="300"/>
      <c r="H64" s="300"/>
      <c r="I64" s="300"/>
      <c r="J64" s="300"/>
      <c r="K64" s="300"/>
      <c r="L64" s="300"/>
      <c r="M64" s="300"/>
      <c r="N64" s="300"/>
      <c r="O64" s="300"/>
      <c r="P64" s="300"/>
      <c r="Q64" s="300"/>
      <c r="R64" s="300"/>
      <c r="S64" s="301"/>
    </row>
    <row r="65" spans="1:19" ht="90" customHeight="1">
      <c r="A65" s="302"/>
      <c r="B65" s="303"/>
      <c r="C65" s="303"/>
      <c r="D65" s="303"/>
      <c r="E65" s="303"/>
      <c r="F65" s="303"/>
      <c r="G65" s="303"/>
      <c r="H65" s="303"/>
      <c r="I65" s="303"/>
      <c r="J65" s="303"/>
      <c r="K65" s="303"/>
      <c r="L65" s="303"/>
      <c r="M65" s="303"/>
      <c r="N65" s="303"/>
      <c r="O65" s="303"/>
      <c r="P65" s="303"/>
      <c r="Q65" s="303"/>
      <c r="R65" s="303"/>
      <c r="S65" s="304"/>
    </row>
    <row r="66" spans="1:8" ht="30" customHeight="1">
      <c r="A66" s="291" t="s">
        <v>27</v>
      </c>
      <c r="B66" s="291"/>
      <c r="C66" s="292"/>
      <c r="D66" s="292"/>
      <c r="E66" s="292"/>
      <c r="F66" s="292"/>
      <c r="G66" s="292"/>
      <c r="H66" s="292"/>
    </row>
    <row r="67" spans="11:16" ht="12.75">
      <c r="K67" s="83" t="s">
        <v>40</v>
      </c>
      <c r="L67" s="84" t="s">
        <v>92</v>
      </c>
      <c r="M67" s="85"/>
      <c r="N67" s="85"/>
      <c r="O67" s="84" t="s">
        <v>83</v>
      </c>
      <c r="P67" s="86"/>
    </row>
    <row r="68" spans="11:16" ht="12.75">
      <c r="K68" s="83" t="s">
        <v>42</v>
      </c>
      <c r="L68" s="84" t="s">
        <v>93</v>
      </c>
      <c r="M68" s="85"/>
      <c r="N68" s="85"/>
      <c r="O68" s="84" t="s">
        <v>84</v>
      </c>
      <c r="P68" s="86"/>
    </row>
    <row r="69" spans="11:16" ht="12.75">
      <c r="K69" s="83" t="s">
        <v>28</v>
      </c>
      <c r="L69" s="84" t="s">
        <v>94</v>
      </c>
      <c r="M69" s="85"/>
      <c r="N69" s="85"/>
      <c r="O69" s="84" t="s">
        <v>78</v>
      </c>
      <c r="P69" s="86"/>
    </row>
    <row r="70" spans="11:16" ht="12.75">
      <c r="K70" s="83" t="s">
        <v>43</v>
      </c>
      <c r="L70" s="84" t="s">
        <v>95</v>
      </c>
      <c r="M70" s="85"/>
      <c r="N70" s="85"/>
      <c r="O70" s="84" t="s">
        <v>72</v>
      </c>
      <c r="P70" s="86"/>
    </row>
    <row r="71" spans="11:16" ht="12.75">
      <c r="K71" s="83" t="s">
        <v>41</v>
      </c>
      <c r="L71" s="84" t="s">
        <v>96</v>
      </c>
      <c r="M71" s="85"/>
      <c r="N71" s="85"/>
      <c r="O71" s="84" t="s">
        <v>70</v>
      </c>
      <c r="P71" s="86"/>
    </row>
    <row r="72" spans="11:16" ht="12.75">
      <c r="K72" s="83" t="s">
        <v>44</v>
      </c>
      <c r="L72" s="84" t="s">
        <v>97</v>
      </c>
      <c r="M72" s="85"/>
      <c r="N72" s="85"/>
      <c r="O72" s="84" t="s">
        <v>75</v>
      </c>
      <c r="P72" s="86"/>
    </row>
    <row r="73" spans="11:16" ht="12.75">
      <c r="K73" s="83" t="s">
        <v>45</v>
      </c>
      <c r="L73" s="84" t="s">
        <v>88</v>
      </c>
      <c r="M73" s="85"/>
      <c r="N73" s="85"/>
      <c r="O73" s="84" t="s">
        <v>76</v>
      </c>
      <c r="P73" s="86"/>
    </row>
    <row r="74" spans="11:16" ht="12.75">
      <c r="K74" s="83" t="s">
        <v>46</v>
      </c>
      <c r="L74" s="84" t="s">
        <v>98</v>
      </c>
      <c r="M74" s="85"/>
      <c r="N74" s="85"/>
      <c r="O74" s="84" t="s">
        <v>67</v>
      </c>
      <c r="P74" s="86"/>
    </row>
    <row r="75" spans="11:16" ht="12.75">
      <c r="K75" s="83" t="s">
        <v>47</v>
      </c>
      <c r="L75" s="84" t="s">
        <v>89</v>
      </c>
      <c r="M75" s="85"/>
      <c r="N75" s="85"/>
      <c r="O75" s="84" t="s">
        <v>79</v>
      </c>
      <c r="P75" s="86"/>
    </row>
    <row r="76" spans="11:16" ht="12.75">
      <c r="K76" s="83" t="s">
        <v>48</v>
      </c>
      <c r="L76" s="84" t="s">
        <v>99</v>
      </c>
      <c r="M76" s="85"/>
      <c r="N76" s="85"/>
      <c r="O76" s="84" t="s">
        <v>65</v>
      </c>
      <c r="P76" s="86"/>
    </row>
    <row r="77" spans="11:16" ht="12.75">
      <c r="K77" s="83" t="s">
        <v>49</v>
      </c>
      <c r="L77" s="84" t="s">
        <v>100</v>
      </c>
      <c r="M77" s="85"/>
      <c r="N77" s="85"/>
      <c r="O77" s="84" t="s">
        <v>71</v>
      </c>
      <c r="P77" s="86"/>
    </row>
    <row r="78" spans="11:16" ht="12.75">
      <c r="K78" s="83" t="s">
        <v>50</v>
      </c>
      <c r="L78" s="84" t="s">
        <v>90</v>
      </c>
      <c r="M78" s="85"/>
      <c r="N78" s="85"/>
      <c r="O78" s="84" t="s">
        <v>74</v>
      </c>
      <c r="P78" s="86"/>
    </row>
    <row r="79" spans="11:16" ht="12.75">
      <c r="K79" s="83" t="s">
        <v>51</v>
      </c>
      <c r="L79" s="84" t="s">
        <v>91</v>
      </c>
      <c r="M79" s="85"/>
      <c r="N79" s="85"/>
      <c r="O79" s="84" t="s">
        <v>82</v>
      </c>
      <c r="P79" s="86"/>
    </row>
    <row r="80" spans="11:16" ht="12.75">
      <c r="K80" s="83" t="s">
        <v>52</v>
      </c>
      <c r="L80" s="84" t="s">
        <v>101</v>
      </c>
      <c r="M80" s="85"/>
      <c r="N80" s="85"/>
      <c r="O80" s="84" t="s">
        <v>66</v>
      </c>
      <c r="P80" s="86"/>
    </row>
    <row r="81" spans="11:16" ht="12.75">
      <c r="K81" s="83" t="s">
        <v>53</v>
      </c>
      <c r="L81" s="84"/>
      <c r="M81" s="85"/>
      <c r="N81" s="85"/>
      <c r="O81" s="84" t="s">
        <v>68</v>
      </c>
      <c r="P81" s="86"/>
    </row>
    <row r="82" spans="11:16" ht="12.75">
      <c r="K82" s="83" t="s">
        <v>54</v>
      </c>
      <c r="L82" s="84"/>
      <c r="M82" s="85"/>
      <c r="N82" s="85"/>
      <c r="O82" s="84" t="s">
        <v>81</v>
      </c>
      <c r="P82" s="86"/>
    </row>
    <row r="83" spans="11:16" ht="12.75">
      <c r="K83" s="83" t="s">
        <v>55</v>
      </c>
      <c r="L83" s="87"/>
      <c r="M83" s="87"/>
      <c r="N83" s="87"/>
      <c r="O83" s="84" t="s">
        <v>73</v>
      </c>
      <c r="P83" s="86"/>
    </row>
    <row r="84" spans="11:16" ht="12.75">
      <c r="K84" s="83" t="s">
        <v>56</v>
      </c>
      <c r="L84" s="87"/>
      <c r="M84" s="87"/>
      <c r="N84" s="87"/>
      <c r="O84" s="84" t="s">
        <v>80</v>
      </c>
      <c r="P84" s="86"/>
    </row>
    <row r="85" spans="11:16" ht="12.75">
      <c r="K85" s="83" t="s">
        <v>57</v>
      </c>
      <c r="L85" s="87"/>
      <c r="M85" s="87"/>
      <c r="N85" s="87"/>
      <c r="O85" s="84" t="s">
        <v>64</v>
      </c>
      <c r="P85" s="86"/>
    </row>
    <row r="86" spans="11:16" ht="12.75">
      <c r="K86" s="83" t="s">
        <v>58</v>
      </c>
      <c r="L86" s="87"/>
      <c r="M86" s="87"/>
      <c r="N86" s="87"/>
      <c r="O86" s="84" t="s">
        <v>69</v>
      </c>
      <c r="P86" s="86"/>
    </row>
    <row r="87" spans="11:16" ht="12.75">
      <c r="K87" s="83" t="s">
        <v>59</v>
      </c>
      <c r="L87" s="87"/>
      <c r="M87" s="87"/>
      <c r="N87" s="87"/>
      <c r="O87" s="84" t="s">
        <v>77</v>
      </c>
      <c r="P87" s="86"/>
    </row>
    <row r="88" spans="11:16" ht="12.75">
      <c r="K88" s="83" t="s">
        <v>60</v>
      </c>
      <c r="L88" s="87"/>
      <c r="M88" s="87"/>
      <c r="N88" s="87"/>
      <c r="O88" s="84" t="s">
        <v>85</v>
      </c>
      <c r="P88" s="86"/>
    </row>
    <row r="89" spans="11:16" ht="12.75">
      <c r="K89" s="83" t="s">
        <v>61</v>
      </c>
      <c r="L89" s="87"/>
      <c r="M89" s="87"/>
      <c r="N89" s="87"/>
      <c r="O89" s="84" t="s">
        <v>86</v>
      </c>
      <c r="P89" s="86"/>
    </row>
    <row r="90" spans="11:16" ht="12.75">
      <c r="K90" s="83" t="s">
        <v>62</v>
      </c>
      <c r="L90" s="87"/>
      <c r="M90" s="87"/>
      <c r="N90" s="87"/>
      <c r="O90" s="84" t="s">
        <v>87</v>
      </c>
      <c r="P90" s="86"/>
    </row>
    <row r="91" spans="11:16" ht="12.75">
      <c r="K91" s="83" t="s">
        <v>63</v>
      </c>
      <c r="L91" s="87"/>
      <c r="M91" s="87"/>
      <c r="N91" s="87"/>
      <c r="O91" s="87"/>
      <c r="P91" s="87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B58:C58"/>
    <mergeCell ref="A37:B37"/>
    <mergeCell ref="A28:B29"/>
    <mergeCell ref="K22:L22"/>
    <mergeCell ref="P43:S43"/>
    <mergeCell ref="B57:C57"/>
    <mergeCell ref="E57:H57"/>
    <mergeCell ref="L57:M57"/>
    <mergeCell ref="O57:R57"/>
    <mergeCell ref="A30:B31"/>
    <mergeCell ref="E58:H58"/>
    <mergeCell ref="L58:M58"/>
    <mergeCell ref="O58:R58"/>
    <mergeCell ref="K23:L24"/>
    <mergeCell ref="I21:I22"/>
    <mergeCell ref="K28:L29"/>
    <mergeCell ref="K27:L27"/>
    <mergeCell ref="K33:L34"/>
    <mergeCell ref="M42:O42"/>
    <mergeCell ref="C43:H43"/>
    <mergeCell ref="A32:B32"/>
    <mergeCell ref="A12:B12"/>
    <mergeCell ref="A20:B21"/>
    <mergeCell ref="A25:B26"/>
    <mergeCell ref="A23:B24"/>
    <mergeCell ref="A35:B36"/>
    <mergeCell ref="A33:B34"/>
    <mergeCell ref="A22:B22"/>
    <mergeCell ref="A27:B27"/>
    <mergeCell ref="C5:C6"/>
    <mergeCell ref="D5:G5"/>
    <mergeCell ref="A6:B6"/>
    <mergeCell ref="A5:B5"/>
    <mergeCell ref="A8:B9"/>
    <mergeCell ref="A18:B19"/>
    <mergeCell ref="A15:B16"/>
    <mergeCell ref="A17:B17"/>
    <mergeCell ref="A10:B11"/>
    <mergeCell ref="B3:I3"/>
    <mergeCell ref="B1:C2"/>
    <mergeCell ref="D1:I1"/>
    <mergeCell ref="L3:S3"/>
    <mergeCell ref="A13:B14"/>
    <mergeCell ref="L1:N1"/>
    <mergeCell ref="O1:P1"/>
    <mergeCell ref="N5:Q5"/>
    <mergeCell ref="Q1:S1"/>
    <mergeCell ref="S11:S12"/>
    <mergeCell ref="M5:M6"/>
    <mergeCell ref="K13:L14"/>
    <mergeCell ref="K12:L12"/>
    <mergeCell ref="I16:I17"/>
    <mergeCell ref="I11:I12"/>
    <mergeCell ref="K5:L5"/>
    <mergeCell ref="K6:L6"/>
    <mergeCell ref="K8:L9"/>
    <mergeCell ref="K10:L11"/>
    <mergeCell ref="S16:S17"/>
    <mergeCell ref="S21:S22"/>
    <mergeCell ref="K18:L19"/>
    <mergeCell ref="K20:L21"/>
    <mergeCell ref="K25:L26"/>
    <mergeCell ref="K15:L16"/>
    <mergeCell ref="K17:L17"/>
    <mergeCell ref="S36:S37"/>
    <mergeCell ref="S26:S27"/>
    <mergeCell ref="I26:I27"/>
    <mergeCell ref="I36:I37"/>
    <mergeCell ref="K37:L37"/>
    <mergeCell ref="K30:L31"/>
    <mergeCell ref="K32:L32"/>
    <mergeCell ref="K35:L36"/>
    <mergeCell ref="I31:I32"/>
    <mergeCell ref="S31:S32"/>
    <mergeCell ref="L43:M43"/>
    <mergeCell ref="G41:H41"/>
    <mergeCell ref="C41:E41"/>
    <mergeCell ref="C42:E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A66:B66"/>
    <mergeCell ref="C66:H66"/>
    <mergeCell ref="A61:S61"/>
    <mergeCell ref="A62:S62"/>
    <mergeCell ref="A64:S64"/>
    <mergeCell ref="A65:S65"/>
  </mergeCells>
  <dataValidations count="6">
    <dataValidation type="list" allowBlank="1" showInputMessage="1" showErrorMessage="1" sqref="B3:I3 L3:S3">
      <formula1>$L$67:$L$83</formula1>
    </dataValidation>
    <dataValidation type="list" allowBlank="1" showInputMessage="1" showErrorMessage="1" prompt="Vyber dráhu" sqref="L1:N1">
      <formula1>$O$67:$O$91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L3" sqref="L3:S3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81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334" t="s">
        <v>39</v>
      </c>
      <c r="C1" s="334"/>
      <c r="D1" s="336" t="s">
        <v>0</v>
      </c>
      <c r="E1" s="336"/>
      <c r="F1" s="336"/>
      <c r="G1" s="336"/>
      <c r="H1" s="336"/>
      <c r="I1" s="336"/>
      <c r="K1" s="1" t="s">
        <v>1</v>
      </c>
      <c r="L1" s="337" t="s">
        <v>64</v>
      </c>
      <c r="M1" s="337"/>
      <c r="N1" s="337"/>
      <c r="O1" s="338" t="s">
        <v>2</v>
      </c>
      <c r="P1" s="338"/>
      <c r="Q1" s="342">
        <v>42670</v>
      </c>
      <c r="R1" s="342"/>
      <c r="S1" s="342"/>
    </row>
    <row r="2" spans="2:3" ht="9.75" customHeight="1" thickBot="1">
      <c r="B2" s="335"/>
      <c r="C2" s="335"/>
    </row>
    <row r="3" spans="1:19" ht="19.5" customHeight="1" thickBot="1">
      <c r="A3" s="25" t="s">
        <v>3</v>
      </c>
      <c r="B3" s="331" t="s">
        <v>101</v>
      </c>
      <c r="C3" s="332"/>
      <c r="D3" s="332"/>
      <c r="E3" s="332"/>
      <c r="F3" s="332"/>
      <c r="G3" s="332"/>
      <c r="H3" s="332"/>
      <c r="I3" s="333"/>
      <c r="K3" s="25" t="s">
        <v>4</v>
      </c>
      <c r="L3" s="331" t="s">
        <v>88</v>
      </c>
      <c r="M3" s="332"/>
      <c r="N3" s="332"/>
      <c r="O3" s="332"/>
      <c r="P3" s="332"/>
      <c r="Q3" s="332"/>
      <c r="R3" s="332"/>
      <c r="S3" s="333"/>
    </row>
    <row r="4" ht="4.5" customHeight="1" thickBot="1"/>
    <row r="5" spans="1:19" ht="12.75" customHeight="1">
      <c r="A5" s="327" t="s">
        <v>5</v>
      </c>
      <c r="B5" s="328"/>
      <c r="C5" s="325" t="s">
        <v>6</v>
      </c>
      <c r="D5" s="339" t="s">
        <v>7</v>
      </c>
      <c r="E5" s="340"/>
      <c r="F5" s="340"/>
      <c r="G5" s="341"/>
      <c r="H5" s="15"/>
      <c r="I5" s="17" t="s">
        <v>8</v>
      </c>
      <c r="K5" s="327" t="s">
        <v>5</v>
      </c>
      <c r="L5" s="328"/>
      <c r="M5" s="325" t="s">
        <v>6</v>
      </c>
      <c r="N5" s="339" t="s">
        <v>7</v>
      </c>
      <c r="O5" s="340"/>
      <c r="P5" s="340"/>
      <c r="Q5" s="341"/>
      <c r="R5" s="15"/>
      <c r="S5" s="17" t="s">
        <v>8</v>
      </c>
    </row>
    <row r="6" spans="1:19" ht="12.75" customHeight="1" thickBot="1">
      <c r="A6" s="329" t="s">
        <v>9</v>
      </c>
      <c r="B6" s="330"/>
      <c r="C6" s="326"/>
      <c r="D6" s="3" t="s">
        <v>10</v>
      </c>
      <c r="E6" s="4" t="s">
        <v>11</v>
      </c>
      <c r="F6" s="4" t="s">
        <v>12</v>
      </c>
      <c r="G6" s="5" t="s">
        <v>13</v>
      </c>
      <c r="H6" s="16"/>
      <c r="I6" s="14" t="s">
        <v>14</v>
      </c>
      <c r="K6" s="329" t="s">
        <v>9</v>
      </c>
      <c r="L6" s="330"/>
      <c r="M6" s="326"/>
      <c r="N6" s="3" t="s">
        <v>10</v>
      </c>
      <c r="O6" s="4" t="s">
        <v>11</v>
      </c>
      <c r="P6" s="4" t="s">
        <v>12</v>
      </c>
      <c r="Q6" s="5" t="s">
        <v>13</v>
      </c>
      <c r="R6" s="16"/>
      <c r="S6" s="14" t="s">
        <v>14</v>
      </c>
    </row>
    <row r="7" spans="1:12" ht="4.5" customHeight="1" thickBot="1">
      <c r="A7" s="6"/>
      <c r="B7" s="6"/>
      <c r="K7" s="6"/>
      <c r="L7" s="6"/>
    </row>
    <row r="8" spans="1:19" ht="12.75" customHeight="1">
      <c r="A8" s="321" t="s">
        <v>102</v>
      </c>
      <c r="B8" s="322"/>
      <c r="C8" s="60">
        <v>1</v>
      </c>
      <c r="D8" s="20">
        <v>133</v>
      </c>
      <c r="E8" s="9">
        <v>88</v>
      </c>
      <c r="F8" s="9">
        <v>2</v>
      </c>
      <c r="G8" s="22">
        <f>IF(ISBLANK(D8),"",D8+E8)</f>
        <v>221</v>
      </c>
      <c r="H8" s="12"/>
      <c r="I8" s="7"/>
      <c r="K8" s="321" t="s">
        <v>110</v>
      </c>
      <c r="L8" s="322"/>
      <c r="M8" s="60">
        <v>2</v>
      </c>
      <c r="N8" s="20">
        <v>146</v>
      </c>
      <c r="O8" s="9">
        <v>52</v>
      </c>
      <c r="P8" s="9">
        <v>7</v>
      </c>
      <c r="Q8" s="22">
        <f>IF(ISBLANK(N8),"",N8+O8)</f>
        <v>198</v>
      </c>
      <c r="R8" s="12"/>
      <c r="S8" s="7"/>
    </row>
    <row r="9" spans="1:19" ht="12.75" customHeight="1">
      <c r="A9" s="323"/>
      <c r="B9" s="324"/>
      <c r="C9" s="61">
        <v>2</v>
      </c>
      <c r="D9" s="21">
        <v>151</v>
      </c>
      <c r="E9" s="10">
        <v>81</v>
      </c>
      <c r="F9" s="10">
        <v>2</v>
      </c>
      <c r="G9" s="23">
        <f>IF(ISBLANK(D9),"",D9+E9)</f>
        <v>232</v>
      </c>
      <c r="H9" s="12"/>
      <c r="I9" s="7"/>
      <c r="K9" s="323"/>
      <c r="L9" s="324"/>
      <c r="M9" s="61">
        <v>1</v>
      </c>
      <c r="N9" s="21">
        <v>134</v>
      </c>
      <c r="O9" s="10">
        <v>52</v>
      </c>
      <c r="P9" s="10">
        <v>6</v>
      </c>
      <c r="Q9" s="23">
        <f>IF(ISBLANK(N9),"",N9+O9)</f>
        <v>186</v>
      </c>
      <c r="R9" s="12"/>
      <c r="S9" s="7"/>
    </row>
    <row r="10" spans="1:19" ht="9.75" customHeight="1" thickBot="1">
      <c r="A10" s="319" t="s">
        <v>103</v>
      </c>
      <c r="B10" s="320"/>
      <c r="C10" s="62"/>
      <c r="D10" s="63"/>
      <c r="E10" s="63"/>
      <c r="F10" s="63"/>
      <c r="G10" s="64">
        <f>IF(ISBLANK(D10),"",D10+E10)</f>
      </c>
      <c r="H10" s="11"/>
      <c r="I10" s="18"/>
      <c r="K10" s="319" t="s">
        <v>111</v>
      </c>
      <c r="L10" s="320"/>
      <c r="M10" s="62"/>
      <c r="N10" s="63"/>
      <c r="O10" s="63"/>
      <c r="P10" s="63"/>
      <c r="Q10" s="64">
        <f>IF(ISBLANK(N10),"",N10+O10)</f>
      </c>
      <c r="R10" s="11"/>
      <c r="S10" s="18"/>
    </row>
    <row r="11" spans="1:19" ht="9.75" customHeight="1" thickBot="1">
      <c r="A11" s="319"/>
      <c r="B11" s="320"/>
      <c r="C11" s="65"/>
      <c r="D11" s="66"/>
      <c r="E11" s="66"/>
      <c r="F11" s="66"/>
      <c r="G11" s="72">
        <f>IF(ISBLANK(D11),"",D11+E11)</f>
      </c>
      <c r="H11" s="11"/>
      <c r="I11" s="315">
        <f>IF(ISNUMBER(G12),IF(G12&gt;Q12,2,IF(G12=Q12,1,0)),"")</f>
        <v>2</v>
      </c>
      <c r="K11" s="319"/>
      <c r="L11" s="320"/>
      <c r="M11" s="65"/>
      <c r="N11" s="66"/>
      <c r="O11" s="66"/>
      <c r="P11" s="66"/>
      <c r="Q11" s="67">
        <f>IF(ISBLANK(N11),"",N11+O11)</f>
      </c>
      <c r="R11" s="11"/>
      <c r="S11" s="315">
        <f>IF(ISNUMBER(Q12),IF(G12&lt;Q12,2,IF(G12=Q12,1,0)),"")</f>
        <v>0</v>
      </c>
    </row>
    <row r="12" spans="1:19" ht="15.75" customHeight="1" thickBot="1">
      <c r="A12" s="317">
        <v>13409</v>
      </c>
      <c r="B12" s="318"/>
      <c r="C12" s="68" t="s">
        <v>13</v>
      </c>
      <c r="D12" s="69">
        <f>IF(ISNUMBER(D8),SUM(D8:D11),"")</f>
        <v>284</v>
      </c>
      <c r="E12" s="70">
        <f>IF(ISNUMBER(E8),SUM(E8:E11),"")</f>
        <v>169</v>
      </c>
      <c r="F12" s="71">
        <f>IF(ISNUMBER(F8),SUM(F8:F11),"")</f>
        <v>4</v>
      </c>
      <c r="G12" s="73">
        <f>IF(ISNUMBER(G8),SUM(G8:G11),"")</f>
        <v>453</v>
      </c>
      <c r="H12" s="19"/>
      <c r="I12" s="316"/>
      <c r="K12" s="317">
        <v>21413</v>
      </c>
      <c r="L12" s="318"/>
      <c r="M12" s="68" t="s">
        <v>13</v>
      </c>
      <c r="N12" s="69">
        <f>IF(ISNUMBER(N8),SUM(N8:N11),"")</f>
        <v>280</v>
      </c>
      <c r="O12" s="70">
        <f>IF(ISNUMBER(O8),SUM(O8:O11),"")</f>
        <v>104</v>
      </c>
      <c r="P12" s="71">
        <f>IF(ISNUMBER(P8),SUM(P8:P11),"")</f>
        <v>13</v>
      </c>
      <c r="Q12" s="73">
        <f>IF(ISNUMBER(Q8),SUM(Q8:Q11),"")</f>
        <v>384</v>
      </c>
      <c r="R12" s="19"/>
      <c r="S12" s="316"/>
    </row>
    <row r="13" spans="1:19" ht="12.75" customHeight="1" thickTop="1">
      <c r="A13" s="321" t="s">
        <v>104</v>
      </c>
      <c r="B13" s="322"/>
      <c r="C13" s="60">
        <v>1</v>
      </c>
      <c r="D13" s="20">
        <v>137</v>
      </c>
      <c r="E13" s="9">
        <v>62</v>
      </c>
      <c r="F13" s="9">
        <v>3</v>
      </c>
      <c r="G13" s="22">
        <f>IF(ISBLANK(D13),"",D13+E13)</f>
        <v>199</v>
      </c>
      <c r="H13" s="12"/>
      <c r="I13" s="7"/>
      <c r="K13" s="321" t="s">
        <v>112</v>
      </c>
      <c r="L13" s="322"/>
      <c r="M13" s="60">
        <v>2</v>
      </c>
      <c r="N13" s="20">
        <v>142</v>
      </c>
      <c r="O13" s="9">
        <v>43</v>
      </c>
      <c r="P13" s="9">
        <v>7</v>
      </c>
      <c r="Q13" s="22">
        <f>IF(ISBLANK(N13),"",N13+O13)</f>
        <v>185</v>
      </c>
      <c r="R13" s="12"/>
      <c r="S13" s="7"/>
    </row>
    <row r="14" spans="1:19" ht="12.75" customHeight="1">
      <c r="A14" s="323"/>
      <c r="B14" s="324"/>
      <c r="C14" s="61">
        <v>2</v>
      </c>
      <c r="D14" s="21">
        <v>139</v>
      </c>
      <c r="E14" s="10">
        <v>62</v>
      </c>
      <c r="F14" s="10">
        <v>4</v>
      </c>
      <c r="G14" s="23">
        <f>IF(ISBLANK(D14),"",D14+E14)</f>
        <v>201</v>
      </c>
      <c r="H14" s="12"/>
      <c r="I14" s="7"/>
      <c r="K14" s="323"/>
      <c r="L14" s="324"/>
      <c r="M14" s="61">
        <v>1</v>
      </c>
      <c r="N14" s="21">
        <v>148</v>
      </c>
      <c r="O14" s="10">
        <v>53</v>
      </c>
      <c r="P14" s="10">
        <v>8</v>
      </c>
      <c r="Q14" s="23">
        <f>IF(ISBLANK(N14),"",N14+O14)</f>
        <v>201</v>
      </c>
      <c r="R14" s="12"/>
      <c r="S14" s="7"/>
    </row>
    <row r="15" spans="1:19" ht="9.75" customHeight="1" thickBot="1">
      <c r="A15" s="319" t="s">
        <v>105</v>
      </c>
      <c r="B15" s="320"/>
      <c r="C15" s="62"/>
      <c r="D15" s="63"/>
      <c r="E15" s="63"/>
      <c r="F15" s="63"/>
      <c r="G15" s="64">
        <f>IF(ISBLANK(D15),"",D15+E15)</f>
      </c>
      <c r="H15" s="11"/>
      <c r="I15" s="18"/>
      <c r="K15" s="319" t="s">
        <v>113</v>
      </c>
      <c r="L15" s="320"/>
      <c r="M15" s="62"/>
      <c r="N15" s="63"/>
      <c r="O15" s="63"/>
      <c r="P15" s="63"/>
      <c r="Q15" s="64">
        <f>IF(ISBLANK(N15),"",N15+O15)</f>
      </c>
      <c r="R15" s="11"/>
      <c r="S15" s="18"/>
    </row>
    <row r="16" spans="1:19" ht="9.75" customHeight="1" thickBot="1">
      <c r="A16" s="319"/>
      <c r="B16" s="320"/>
      <c r="C16" s="65"/>
      <c r="D16" s="66"/>
      <c r="E16" s="66"/>
      <c r="F16" s="66"/>
      <c r="G16" s="67">
        <f>IF(ISBLANK(D16),"",D16+E16)</f>
      </c>
      <c r="H16" s="11"/>
      <c r="I16" s="315">
        <f>IF(ISNUMBER(G17),IF(G17&gt;Q17,2,IF(G17=Q17,1,0)),"")</f>
        <v>2</v>
      </c>
      <c r="K16" s="319"/>
      <c r="L16" s="320"/>
      <c r="M16" s="65"/>
      <c r="N16" s="66"/>
      <c r="O16" s="66"/>
      <c r="P16" s="66"/>
      <c r="Q16" s="67">
        <f>IF(ISBLANK(N16),"",N16+O16)</f>
      </c>
      <c r="R16" s="11"/>
      <c r="S16" s="315">
        <f>IF(ISNUMBER(Q17),IF(G17&lt;Q17,2,IF(G17=Q17,1,0)),"")</f>
        <v>0</v>
      </c>
    </row>
    <row r="17" spans="1:19" ht="15.75" customHeight="1" thickBot="1">
      <c r="A17" s="317">
        <v>13410</v>
      </c>
      <c r="B17" s="318"/>
      <c r="C17" s="68" t="s">
        <v>13</v>
      </c>
      <c r="D17" s="69">
        <f>IF(ISNUMBER(D13),SUM(D13:D16),"")</f>
        <v>276</v>
      </c>
      <c r="E17" s="70">
        <f>IF(ISNUMBER(E13),SUM(E13:E16),"")</f>
        <v>124</v>
      </c>
      <c r="F17" s="71">
        <f>IF(ISNUMBER(F13),SUM(F13:F16),"")</f>
        <v>7</v>
      </c>
      <c r="G17" s="73">
        <f>IF(ISNUMBER(G13),SUM(G13:G16),"")</f>
        <v>400</v>
      </c>
      <c r="H17" s="19"/>
      <c r="I17" s="316"/>
      <c r="K17" s="317">
        <v>14349</v>
      </c>
      <c r="L17" s="318"/>
      <c r="M17" s="68" t="s">
        <v>13</v>
      </c>
      <c r="N17" s="69">
        <f>IF(ISNUMBER(N13),SUM(N13:N16),"")</f>
        <v>290</v>
      </c>
      <c r="O17" s="70">
        <f>IF(ISNUMBER(O13),SUM(O13:O16),"")</f>
        <v>96</v>
      </c>
      <c r="P17" s="71">
        <f>IF(ISNUMBER(P13),SUM(P13:P16),"")</f>
        <v>15</v>
      </c>
      <c r="Q17" s="73">
        <f>IF(ISNUMBER(Q13),SUM(Q13:Q16),"")</f>
        <v>386</v>
      </c>
      <c r="R17" s="19"/>
      <c r="S17" s="316"/>
    </row>
    <row r="18" spans="1:19" ht="12.75" customHeight="1" thickTop="1">
      <c r="A18" s="321" t="s">
        <v>106</v>
      </c>
      <c r="B18" s="322"/>
      <c r="C18" s="60">
        <v>1</v>
      </c>
      <c r="D18" s="20">
        <v>137</v>
      </c>
      <c r="E18" s="9">
        <v>52</v>
      </c>
      <c r="F18" s="9">
        <v>6</v>
      </c>
      <c r="G18" s="22">
        <f>IF(ISBLANK(D18),"",D18+E18)</f>
        <v>189</v>
      </c>
      <c r="H18" s="12"/>
      <c r="I18" s="7"/>
      <c r="K18" s="321" t="s">
        <v>114</v>
      </c>
      <c r="L18" s="322"/>
      <c r="M18" s="60">
        <v>2</v>
      </c>
      <c r="N18" s="20">
        <v>148</v>
      </c>
      <c r="O18" s="9">
        <v>34</v>
      </c>
      <c r="P18" s="9">
        <v>9</v>
      </c>
      <c r="Q18" s="22">
        <f>IF(ISBLANK(N18),"",N18+O18)</f>
        <v>182</v>
      </c>
      <c r="R18" s="12"/>
      <c r="S18" s="7"/>
    </row>
    <row r="19" spans="1:19" ht="12.75" customHeight="1">
      <c r="A19" s="323"/>
      <c r="B19" s="324"/>
      <c r="C19" s="61">
        <v>2</v>
      </c>
      <c r="D19" s="21">
        <v>132</v>
      </c>
      <c r="E19" s="10">
        <v>51</v>
      </c>
      <c r="F19" s="10">
        <v>3</v>
      </c>
      <c r="G19" s="23">
        <f>IF(ISBLANK(D19),"",D19+E19)</f>
        <v>183</v>
      </c>
      <c r="H19" s="12"/>
      <c r="I19" s="7"/>
      <c r="K19" s="323"/>
      <c r="L19" s="324"/>
      <c r="M19" s="61">
        <v>1</v>
      </c>
      <c r="N19" s="21">
        <v>133</v>
      </c>
      <c r="O19" s="10">
        <v>54</v>
      </c>
      <c r="P19" s="10">
        <v>5</v>
      </c>
      <c r="Q19" s="23">
        <f>IF(ISBLANK(N19),"",N19+O19)</f>
        <v>187</v>
      </c>
      <c r="R19" s="12"/>
      <c r="S19" s="7"/>
    </row>
    <row r="20" spans="1:19" ht="9.75" customHeight="1" thickBot="1">
      <c r="A20" s="319" t="s">
        <v>107</v>
      </c>
      <c r="B20" s="320"/>
      <c r="C20" s="62"/>
      <c r="D20" s="63"/>
      <c r="E20" s="63"/>
      <c r="F20" s="63"/>
      <c r="G20" s="64">
        <f>IF(ISBLANK(D20),"",D20+E20)</f>
      </c>
      <c r="H20" s="11"/>
      <c r="I20" s="18"/>
      <c r="K20" s="319" t="s">
        <v>107</v>
      </c>
      <c r="L20" s="320"/>
      <c r="M20" s="62"/>
      <c r="N20" s="63"/>
      <c r="O20" s="63"/>
      <c r="P20" s="63"/>
      <c r="Q20" s="64">
        <f>IF(ISBLANK(N20),"",N20+O20)</f>
      </c>
      <c r="R20" s="11"/>
      <c r="S20" s="18"/>
    </row>
    <row r="21" spans="1:19" ht="9.75" customHeight="1" thickBot="1">
      <c r="A21" s="319"/>
      <c r="B21" s="320"/>
      <c r="C21" s="65"/>
      <c r="D21" s="66"/>
      <c r="E21" s="66"/>
      <c r="F21" s="66"/>
      <c r="G21" s="67">
        <f>IF(ISBLANK(D21),"",D21+E21)</f>
      </c>
      <c r="H21" s="11"/>
      <c r="I21" s="315">
        <f>IF(ISNUMBER(G22),IF(G22&gt;Q22,2,IF(G22=Q22,1,0)),"")</f>
        <v>2</v>
      </c>
      <c r="K21" s="319"/>
      <c r="L21" s="320"/>
      <c r="M21" s="65"/>
      <c r="N21" s="66"/>
      <c r="O21" s="66"/>
      <c r="P21" s="66"/>
      <c r="Q21" s="67">
        <f>IF(ISBLANK(N21),"",N21+O21)</f>
      </c>
      <c r="R21" s="11"/>
      <c r="S21" s="315">
        <f>IF(ISNUMBER(Q22),IF(G22&lt;Q22,2,IF(G22=Q22,1,0)),"")</f>
        <v>0</v>
      </c>
    </row>
    <row r="22" spans="1:19" ht="15.75" customHeight="1" thickBot="1">
      <c r="A22" s="317">
        <v>1359</v>
      </c>
      <c r="B22" s="318"/>
      <c r="C22" s="68" t="s">
        <v>13</v>
      </c>
      <c r="D22" s="69">
        <f>IF(ISNUMBER(D18),SUM(D18:D21),"")</f>
        <v>269</v>
      </c>
      <c r="E22" s="70">
        <f>IF(ISNUMBER(E18),SUM(E18:E21),"")</f>
        <v>103</v>
      </c>
      <c r="F22" s="71">
        <f>IF(ISNUMBER(F18),SUM(F18:F21),"")</f>
        <v>9</v>
      </c>
      <c r="G22" s="73">
        <f>IF(ISNUMBER(G18),SUM(G18:G21),"")</f>
        <v>372</v>
      </c>
      <c r="H22" s="19"/>
      <c r="I22" s="316"/>
      <c r="K22" s="317">
        <v>1307</v>
      </c>
      <c r="L22" s="318"/>
      <c r="M22" s="68" t="s">
        <v>13</v>
      </c>
      <c r="N22" s="69">
        <f>IF(ISNUMBER(N18),SUM(N18:N21),"")</f>
        <v>281</v>
      </c>
      <c r="O22" s="70">
        <f>IF(ISNUMBER(O18),SUM(O18:O21),"")</f>
        <v>88</v>
      </c>
      <c r="P22" s="71">
        <f>IF(ISNUMBER(P18),SUM(P18:P21),"")</f>
        <v>14</v>
      </c>
      <c r="Q22" s="73">
        <f>IF(ISNUMBER(Q18),SUM(Q18:Q21),"")</f>
        <v>369</v>
      </c>
      <c r="R22" s="19"/>
      <c r="S22" s="316"/>
    </row>
    <row r="23" spans="1:19" ht="12.75" customHeight="1" thickTop="1">
      <c r="A23" s="321" t="s">
        <v>108</v>
      </c>
      <c r="B23" s="322"/>
      <c r="C23" s="60">
        <v>1</v>
      </c>
      <c r="D23" s="20">
        <v>149</v>
      </c>
      <c r="E23" s="9">
        <v>45</v>
      </c>
      <c r="F23" s="9">
        <v>6</v>
      </c>
      <c r="G23" s="22">
        <f>IF(ISBLANK(D23),"",D23+E23)</f>
        <v>194</v>
      </c>
      <c r="H23" s="12"/>
      <c r="I23" s="7"/>
      <c r="K23" s="321" t="s">
        <v>115</v>
      </c>
      <c r="L23" s="322"/>
      <c r="M23" s="60">
        <v>2</v>
      </c>
      <c r="N23" s="20">
        <v>147</v>
      </c>
      <c r="O23" s="9">
        <v>54</v>
      </c>
      <c r="P23" s="9">
        <v>6</v>
      </c>
      <c r="Q23" s="22">
        <f>IF(ISBLANK(N23),"",N23+O23)</f>
        <v>201</v>
      </c>
      <c r="R23" s="12"/>
      <c r="S23" s="7"/>
    </row>
    <row r="24" spans="1:19" ht="12.75" customHeight="1">
      <c r="A24" s="323"/>
      <c r="B24" s="324"/>
      <c r="C24" s="61">
        <v>2</v>
      </c>
      <c r="D24" s="21">
        <v>158</v>
      </c>
      <c r="E24" s="10">
        <v>53</v>
      </c>
      <c r="F24" s="10">
        <v>2</v>
      </c>
      <c r="G24" s="23">
        <f>IF(ISBLANK(D24),"",D24+E24)</f>
        <v>211</v>
      </c>
      <c r="H24" s="12"/>
      <c r="I24" s="7"/>
      <c r="K24" s="323"/>
      <c r="L24" s="324"/>
      <c r="M24" s="61">
        <v>1</v>
      </c>
      <c r="N24" s="21">
        <v>130</v>
      </c>
      <c r="O24" s="10">
        <v>42</v>
      </c>
      <c r="P24" s="10">
        <v>9</v>
      </c>
      <c r="Q24" s="23">
        <f>IF(ISBLANK(N24),"",N24+O24)</f>
        <v>172</v>
      </c>
      <c r="R24" s="12"/>
      <c r="S24" s="7"/>
    </row>
    <row r="25" spans="1:19" ht="9.75" customHeight="1" thickBot="1">
      <c r="A25" s="319" t="s">
        <v>109</v>
      </c>
      <c r="B25" s="320"/>
      <c r="C25" s="62"/>
      <c r="D25" s="63"/>
      <c r="E25" s="63"/>
      <c r="F25" s="63"/>
      <c r="G25" s="64">
        <f>IF(ISBLANK(D25),"",D25+E25)</f>
      </c>
      <c r="H25" s="11"/>
      <c r="I25" s="18"/>
      <c r="K25" s="319" t="s">
        <v>116</v>
      </c>
      <c r="L25" s="320"/>
      <c r="M25" s="62"/>
      <c r="N25" s="63"/>
      <c r="O25" s="63"/>
      <c r="P25" s="63"/>
      <c r="Q25" s="64">
        <f>IF(ISBLANK(N25),"",N25+O25)</f>
      </c>
      <c r="R25" s="11"/>
      <c r="S25" s="18"/>
    </row>
    <row r="26" spans="1:19" ht="9.75" customHeight="1" thickBot="1">
      <c r="A26" s="319"/>
      <c r="B26" s="320"/>
      <c r="C26" s="65"/>
      <c r="D26" s="66"/>
      <c r="E26" s="66"/>
      <c r="F26" s="66"/>
      <c r="G26" s="67">
        <f>IF(ISBLANK(D26),"",D26+E26)</f>
      </c>
      <c r="H26" s="11"/>
      <c r="I26" s="315">
        <f>IF(ISNUMBER(G27),IF(G27&gt;Q27,2,IF(G27=Q27,1,0)),"")</f>
        <v>2</v>
      </c>
      <c r="K26" s="319"/>
      <c r="L26" s="320"/>
      <c r="M26" s="65"/>
      <c r="N26" s="66"/>
      <c r="O26" s="66"/>
      <c r="P26" s="66"/>
      <c r="Q26" s="67">
        <f>IF(ISBLANK(N26),"",N26+O26)</f>
      </c>
      <c r="R26" s="11"/>
      <c r="S26" s="315">
        <f>IF(ISNUMBER(Q27),IF(G27&lt;Q27,2,IF(G27=Q27,1,0)),"")</f>
        <v>0</v>
      </c>
    </row>
    <row r="27" spans="1:19" ht="15.75" customHeight="1" thickBot="1">
      <c r="A27" s="317">
        <v>13843</v>
      </c>
      <c r="B27" s="318"/>
      <c r="C27" s="68" t="s">
        <v>13</v>
      </c>
      <c r="D27" s="69">
        <f>IF(ISNUMBER(D23),SUM(D23:D26),"")</f>
        <v>307</v>
      </c>
      <c r="E27" s="70">
        <f>IF(ISNUMBER(E23),SUM(E23:E26),"")</f>
        <v>98</v>
      </c>
      <c r="F27" s="71">
        <f>IF(ISNUMBER(F23),SUM(F23:F26),"")</f>
        <v>8</v>
      </c>
      <c r="G27" s="73">
        <f>IF(ISNUMBER(G23),SUM(G23:G26),"")</f>
        <v>405</v>
      </c>
      <c r="H27" s="19"/>
      <c r="I27" s="316"/>
      <c r="K27" s="317">
        <v>10912</v>
      </c>
      <c r="L27" s="318"/>
      <c r="M27" s="68" t="s">
        <v>13</v>
      </c>
      <c r="N27" s="69">
        <f>IF(ISNUMBER(N23),SUM(N23:N26),"")</f>
        <v>277</v>
      </c>
      <c r="O27" s="70">
        <f>IF(ISNUMBER(O23),SUM(O23:O26),"")</f>
        <v>96</v>
      </c>
      <c r="P27" s="71">
        <f>IF(ISNUMBER(P23),SUM(P23:P26),"")</f>
        <v>15</v>
      </c>
      <c r="Q27" s="73">
        <f>IF(ISNUMBER(Q23),SUM(Q23:Q26),"")</f>
        <v>373</v>
      </c>
      <c r="R27" s="19"/>
      <c r="S27" s="316"/>
    </row>
    <row r="28" spans="1:19" ht="12.75" customHeight="1" thickTop="1">
      <c r="A28" s="321" t="s">
        <v>121</v>
      </c>
      <c r="B28" s="322"/>
      <c r="C28" s="60">
        <v>1</v>
      </c>
      <c r="D28" s="20">
        <v>132</v>
      </c>
      <c r="E28" s="9">
        <v>43</v>
      </c>
      <c r="F28" s="9">
        <v>7</v>
      </c>
      <c r="G28" s="22">
        <f>IF(ISBLANK(D28),"",D28+E28)</f>
        <v>175</v>
      </c>
      <c r="H28" s="12"/>
      <c r="I28" s="7"/>
      <c r="K28" s="321" t="s">
        <v>117</v>
      </c>
      <c r="L28" s="322"/>
      <c r="M28" s="60">
        <v>2</v>
      </c>
      <c r="N28" s="20">
        <v>120</v>
      </c>
      <c r="O28" s="9">
        <v>54</v>
      </c>
      <c r="P28" s="9">
        <v>5</v>
      </c>
      <c r="Q28" s="22">
        <f>IF(ISBLANK(N28),"",N28+O28)</f>
        <v>174</v>
      </c>
      <c r="R28" s="12"/>
      <c r="S28" s="7"/>
    </row>
    <row r="29" spans="1:19" ht="12.75" customHeight="1">
      <c r="A29" s="323"/>
      <c r="B29" s="324"/>
      <c r="C29" s="61">
        <v>2</v>
      </c>
      <c r="D29" s="21">
        <v>152</v>
      </c>
      <c r="E29" s="10">
        <v>63</v>
      </c>
      <c r="F29" s="10">
        <v>2</v>
      </c>
      <c r="G29" s="23">
        <f>IF(ISBLANK(D29),"",D29+E29)</f>
        <v>215</v>
      </c>
      <c r="H29" s="12"/>
      <c r="I29" s="7"/>
      <c r="K29" s="323"/>
      <c r="L29" s="324"/>
      <c r="M29" s="61">
        <v>1</v>
      </c>
      <c r="N29" s="21">
        <v>117</v>
      </c>
      <c r="O29" s="10">
        <v>71</v>
      </c>
      <c r="P29" s="10">
        <v>5</v>
      </c>
      <c r="Q29" s="23">
        <f>IF(ISBLANK(N29),"",N29+O29)</f>
        <v>188</v>
      </c>
      <c r="R29" s="12"/>
      <c r="S29" s="7"/>
    </row>
    <row r="30" spans="1:19" ht="9.75" customHeight="1" thickBot="1">
      <c r="A30" s="319" t="s">
        <v>116</v>
      </c>
      <c r="B30" s="320"/>
      <c r="C30" s="62"/>
      <c r="D30" s="63"/>
      <c r="E30" s="63"/>
      <c r="F30" s="63"/>
      <c r="G30" s="64">
        <f>IF(ISBLANK(D30),"",D30+E30)</f>
      </c>
      <c r="H30" s="11"/>
      <c r="I30" s="18"/>
      <c r="K30" s="319" t="s">
        <v>118</v>
      </c>
      <c r="L30" s="320"/>
      <c r="M30" s="62"/>
      <c r="N30" s="63"/>
      <c r="O30" s="63"/>
      <c r="P30" s="63"/>
      <c r="Q30" s="64">
        <f>IF(ISBLANK(N30),"",N30+O30)</f>
      </c>
      <c r="R30" s="11"/>
      <c r="S30" s="18"/>
    </row>
    <row r="31" spans="1:19" ht="9.75" customHeight="1" thickBot="1">
      <c r="A31" s="319"/>
      <c r="B31" s="320"/>
      <c r="C31" s="65"/>
      <c r="D31" s="66"/>
      <c r="E31" s="66"/>
      <c r="F31" s="66"/>
      <c r="G31" s="67">
        <f>IF(ISBLANK(D31),"",D31+E31)</f>
      </c>
      <c r="H31" s="11"/>
      <c r="I31" s="315">
        <f>IF(ISNUMBER(G32),IF(G32&gt;Q32,2,IF(G32=Q32,1,0)),"")</f>
        <v>2</v>
      </c>
      <c r="K31" s="319"/>
      <c r="L31" s="320"/>
      <c r="M31" s="65"/>
      <c r="N31" s="66"/>
      <c r="O31" s="66"/>
      <c r="P31" s="66"/>
      <c r="Q31" s="67">
        <f>IF(ISBLANK(N31),"",N31+O31)</f>
      </c>
      <c r="R31" s="11"/>
      <c r="S31" s="315">
        <f>IF(ISNUMBER(Q32),IF(G32&lt;Q32,2,IF(G32=Q32,1,0)),"")</f>
        <v>0</v>
      </c>
    </row>
    <row r="32" spans="1:19" ht="15.75" customHeight="1" thickBot="1">
      <c r="A32" s="317">
        <v>1348</v>
      </c>
      <c r="B32" s="318"/>
      <c r="C32" s="68" t="s">
        <v>13</v>
      </c>
      <c r="D32" s="69">
        <f>IF(ISNUMBER(D28),SUM(D28:D31),"")</f>
        <v>284</v>
      </c>
      <c r="E32" s="70">
        <f>IF(ISNUMBER(E28),SUM(E28:E31),"")</f>
        <v>106</v>
      </c>
      <c r="F32" s="71">
        <f>IF(ISNUMBER(F28),SUM(F28:F31),"")</f>
        <v>9</v>
      </c>
      <c r="G32" s="73">
        <f>IF(ISNUMBER(G28),SUM(G28:G31),"")</f>
        <v>390</v>
      </c>
      <c r="H32" s="19"/>
      <c r="I32" s="316"/>
      <c r="K32" s="317">
        <v>10143</v>
      </c>
      <c r="L32" s="318"/>
      <c r="M32" s="68" t="s">
        <v>13</v>
      </c>
      <c r="N32" s="69">
        <f>IF(ISNUMBER(N28),SUM(N28:N31),"")</f>
        <v>237</v>
      </c>
      <c r="O32" s="70">
        <f>IF(ISNUMBER(O28),SUM(O28:O31),"")</f>
        <v>125</v>
      </c>
      <c r="P32" s="71">
        <f>IF(ISNUMBER(P28),SUM(P28:P31),"")</f>
        <v>10</v>
      </c>
      <c r="Q32" s="73">
        <f>IF(ISNUMBER(Q28),SUM(Q28:Q31),"")</f>
        <v>362</v>
      </c>
      <c r="R32" s="19"/>
      <c r="S32" s="316"/>
    </row>
    <row r="33" spans="1:19" ht="12.75" customHeight="1" thickTop="1">
      <c r="A33" s="321" t="s">
        <v>122</v>
      </c>
      <c r="B33" s="322"/>
      <c r="C33" s="60">
        <v>1</v>
      </c>
      <c r="D33" s="20">
        <v>123</v>
      </c>
      <c r="E33" s="9">
        <v>35</v>
      </c>
      <c r="F33" s="9">
        <v>10</v>
      </c>
      <c r="G33" s="22">
        <f>IF(ISBLANK(D33),"",D33+E33)</f>
        <v>158</v>
      </c>
      <c r="H33" s="12"/>
      <c r="I33" s="7"/>
      <c r="K33" s="321" t="s">
        <v>119</v>
      </c>
      <c r="L33" s="322"/>
      <c r="M33" s="60">
        <v>2</v>
      </c>
      <c r="N33" s="20">
        <v>129</v>
      </c>
      <c r="O33" s="9">
        <v>61</v>
      </c>
      <c r="P33" s="9">
        <v>7</v>
      </c>
      <c r="Q33" s="22">
        <f>IF(ISBLANK(N33),"",N33+O33)</f>
        <v>190</v>
      </c>
      <c r="R33" s="12"/>
      <c r="S33" s="7"/>
    </row>
    <row r="34" spans="1:19" ht="12.75" customHeight="1">
      <c r="A34" s="323"/>
      <c r="B34" s="324"/>
      <c r="C34" s="61">
        <v>2</v>
      </c>
      <c r="D34" s="21">
        <v>141</v>
      </c>
      <c r="E34" s="10">
        <v>52</v>
      </c>
      <c r="F34" s="10">
        <v>7</v>
      </c>
      <c r="G34" s="23">
        <f>IF(ISBLANK(D34),"",D34+E34)</f>
        <v>193</v>
      </c>
      <c r="H34" s="12"/>
      <c r="I34" s="7"/>
      <c r="K34" s="323"/>
      <c r="L34" s="324"/>
      <c r="M34" s="61">
        <v>1</v>
      </c>
      <c r="N34" s="21">
        <v>145</v>
      </c>
      <c r="O34" s="10">
        <v>36</v>
      </c>
      <c r="P34" s="10">
        <v>10</v>
      </c>
      <c r="Q34" s="23">
        <f>IF(ISBLANK(N34),"",N34+O34)</f>
        <v>181</v>
      </c>
      <c r="R34" s="12"/>
      <c r="S34" s="7"/>
    </row>
    <row r="35" spans="1:19" ht="9.75" customHeight="1" thickBot="1">
      <c r="A35" s="319" t="s">
        <v>105</v>
      </c>
      <c r="B35" s="320"/>
      <c r="C35" s="62"/>
      <c r="D35" s="63"/>
      <c r="E35" s="63"/>
      <c r="F35" s="63"/>
      <c r="G35" s="64">
        <f>IF(ISBLANK(D35),"",D35+E35)</f>
      </c>
      <c r="H35" s="11"/>
      <c r="I35" s="18"/>
      <c r="K35" s="319" t="s">
        <v>120</v>
      </c>
      <c r="L35" s="320"/>
      <c r="M35" s="62"/>
      <c r="N35" s="63"/>
      <c r="O35" s="63"/>
      <c r="P35" s="63"/>
      <c r="Q35" s="64">
        <f>IF(ISBLANK(N35),"",N35+O35)</f>
      </c>
      <c r="R35" s="11"/>
      <c r="S35" s="18"/>
    </row>
    <row r="36" spans="1:19" ht="9.75" customHeight="1" thickBot="1">
      <c r="A36" s="319"/>
      <c r="B36" s="320"/>
      <c r="C36" s="65"/>
      <c r="D36" s="66"/>
      <c r="E36" s="66"/>
      <c r="F36" s="66"/>
      <c r="G36" s="67">
        <f>IF(ISBLANK(D36),"",D36+E36)</f>
      </c>
      <c r="H36" s="11"/>
      <c r="I36" s="315">
        <f>IF(ISNUMBER(G37),IF(G37&gt;Q37,2,IF(G37=Q37,1,0)),"")</f>
        <v>0</v>
      </c>
      <c r="K36" s="319"/>
      <c r="L36" s="320"/>
      <c r="M36" s="65"/>
      <c r="N36" s="66"/>
      <c r="O36" s="66"/>
      <c r="P36" s="66"/>
      <c r="Q36" s="67">
        <f>IF(ISBLANK(N36),"",N36+O36)</f>
      </c>
      <c r="R36" s="11"/>
      <c r="S36" s="315">
        <f>IF(ISNUMBER(Q37),IF(G37&lt;Q37,2,IF(G37=Q37,1,0)),"")</f>
        <v>2</v>
      </c>
    </row>
    <row r="37" spans="1:19" ht="15.75" customHeight="1" thickBot="1">
      <c r="A37" s="317">
        <v>24404</v>
      </c>
      <c r="B37" s="318"/>
      <c r="C37" s="68" t="s">
        <v>13</v>
      </c>
      <c r="D37" s="69">
        <f>IF(ISNUMBER(D33),SUM(D33:D36),"")</f>
        <v>264</v>
      </c>
      <c r="E37" s="70">
        <f>IF(ISNUMBER(E33),SUM(E33:E36),"")</f>
        <v>87</v>
      </c>
      <c r="F37" s="71">
        <f>IF(ISNUMBER(F33),SUM(F33:F36),"")</f>
        <v>17</v>
      </c>
      <c r="G37" s="73">
        <f>IF(ISNUMBER(G33),SUM(G33:G36),"")</f>
        <v>351</v>
      </c>
      <c r="H37" s="19"/>
      <c r="I37" s="316"/>
      <c r="K37" s="317">
        <v>1324</v>
      </c>
      <c r="L37" s="318"/>
      <c r="M37" s="68" t="s">
        <v>13</v>
      </c>
      <c r="N37" s="69">
        <f>IF(ISNUMBER(N33),SUM(N33:N36),"")</f>
        <v>274</v>
      </c>
      <c r="O37" s="70">
        <f>IF(ISNUMBER(O33),SUM(O33:O36),"")</f>
        <v>97</v>
      </c>
      <c r="P37" s="71">
        <f>IF(ISNUMBER(P33),SUM(P33:P36),"")</f>
        <v>17</v>
      </c>
      <c r="Q37" s="73">
        <f>IF(ISNUMBER(Q33),SUM(Q33:Q36),"")</f>
        <v>371</v>
      </c>
      <c r="R37" s="19"/>
      <c r="S37" s="316"/>
    </row>
    <row r="38" ht="4.5" customHeight="1" thickBot="1" thickTop="1"/>
    <row r="39" spans="1:19" ht="19.5" customHeight="1" thickBot="1">
      <c r="A39" s="75"/>
      <c r="B39" s="76"/>
      <c r="C39" s="77" t="s">
        <v>15</v>
      </c>
      <c r="D39" s="78">
        <f>IF(ISNUMBER(D12),SUM(D12,D17,D22,D27,D32,D37),"")</f>
        <v>1684</v>
      </c>
      <c r="E39" s="79">
        <f>IF(ISNUMBER(E12),SUM(E12,E17,E22,E27,E32,E37),"")</f>
        <v>687</v>
      </c>
      <c r="F39" s="80">
        <f>IF(ISNUMBER(F12),SUM(F12,F17,F22,F27,F32,F37),"")</f>
        <v>54</v>
      </c>
      <c r="G39" s="74">
        <f>IF(ISNUMBER(G12),SUM(G12,G17,G22,G27,G32,G37),"")</f>
        <v>2371</v>
      </c>
      <c r="H39" s="13"/>
      <c r="I39" s="24">
        <f>IF(ISNUMBER(G39),IF(G39&gt;Q39,4,IF(G39=Q39,2,0)),"")</f>
        <v>4</v>
      </c>
      <c r="K39" s="75"/>
      <c r="L39" s="76"/>
      <c r="M39" s="77" t="s">
        <v>15</v>
      </c>
      <c r="N39" s="78">
        <f>IF(ISNUMBER(N12),SUM(N12,N17,N22,N27,N32,N37),"")</f>
        <v>1639</v>
      </c>
      <c r="O39" s="79">
        <f>IF(ISNUMBER(O12),SUM(O12,O17,O22,O27,O32,O37),"")</f>
        <v>606</v>
      </c>
      <c r="P39" s="80">
        <f>IF(ISNUMBER(P12),SUM(P12,P17,P22,P27,P32,P37),"")</f>
        <v>84</v>
      </c>
      <c r="Q39" s="74">
        <f>IF(ISNUMBER(Q12),SUM(Q12,Q17,Q22,Q27,Q32,Q37),"")</f>
        <v>2245</v>
      </c>
      <c r="R39" s="13"/>
      <c r="S39" s="24">
        <f>IF(ISNUMBER(Q39),IF(G39&lt;Q39,4,IF(G39=Q39,2,0)),"")</f>
        <v>0</v>
      </c>
    </row>
    <row r="40" ht="4.5" customHeight="1" thickBot="1"/>
    <row r="41" spans="1:19" ht="19.5" customHeight="1" thickBot="1">
      <c r="A41" s="26"/>
      <c r="B41" s="27" t="s">
        <v>29</v>
      </c>
      <c r="C41" s="290" t="s">
        <v>123</v>
      </c>
      <c r="D41" s="290"/>
      <c r="E41" s="290"/>
      <c r="G41" s="306" t="s">
        <v>16</v>
      </c>
      <c r="H41" s="307"/>
      <c r="I41" s="82">
        <f>IF(ISNUMBER(I11),SUM(I11,I16,I21,I26,I31,I36,I39),"")</f>
        <v>14</v>
      </c>
      <c r="K41" s="26"/>
      <c r="L41" s="27" t="s">
        <v>29</v>
      </c>
      <c r="M41" s="290" t="s">
        <v>124</v>
      </c>
      <c r="N41" s="290"/>
      <c r="O41" s="290"/>
      <c r="Q41" s="306" t="s">
        <v>16</v>
      </c>
      <c r="R41" s="307"/>
      <c r="S41" s="82">
        <f>IF(ISNUMBER(S11),SUM(S11,S16,S21,S26,S31,S36,S39),"")</f>
        <v>2</v>
      </c>
    </row>
    <row r="42" spans="1:19" ht="19.5" customHeight="1">
      <c r="A42" s="26"/>
      <c r="B42" s="27" t="s">
        <v>30</v>
      </c>
      <c r="C42" s="308"/>
      <c r="D42" s="308"/>
      <c r="E42" s="308"/>
      <c r="F42" s="30"/>
      <c r="G42" s="30"/>
      <c r="H42" s="30"/>
      <c r="I42" s="30"/>
      <c r="J42" s="30"/>
      <c r="K42" s="26"/>
      <c r="L42" s="27" t="s">
        <v>30</v>
      </c>
      <c r="M42" s="308"/>
      <c r="N42" s="308"/>
      <c r="O42" s="308"/>
      <c r="P42" s="28"/>
      <c r="Q42" s="29"/>
      <c r="R42" s="29"/>
      <c r="S42" s="29"/>
    </row>
    <row r="43" spans="1:19" ht="20.25" customHeight="1">
      <c r="A43" s="27" t="s">
        <v>31</v>
      </c>
      <c r="B43" s="27" t="s">
        <v>32</v>
      </c>
      <c r="C43" s="346"/>
      <c r="D43" s="346"/>
      <c r="E43" s="346"/>
      <c r="F43" s="346"/>
      <c r="G43" s="346"/>
      <c r="H43" s="346"/>
      <c r="I43" s="27"/>
      <c r="J43" s="27"/>
      <c r="K43" s="27" t="s">
        <v>33</v>
      </c>
      <c r="L43" s="305"/>
      <c r="M43" s="305"/>
      <c r="N43" s="31"/>
      <c r="O43" s="27" t="s">
        <v>30</v>
      </c>
      <c r="P43" s="347"/>
      <c r="Q43" s="347"/>
      <c r="R43" s="347"/>
      <c r="S43" s="347"/>
    </row>
    <row r="44" spans="1:19" ht="9.75" customHeight="1">
      <c r="A44" s="27"/>
      <c r="B44" s="27"/>
      <c r="C44" s="32"/>
      <c r="D44" s="32"/>
      <c r="E44" s="32"/>
      <c r="F44" s="32"/>
      <c r="G44" s="32"/>
      <c r="H44" s="32"/>
      <c r="I44" s="27"/>
      <c r="J44" s="27"/>
      <c r="K44" s="27"/>
      <c r="L44" s="33"/>
      <c r="M44" s="33"/>
      <c r="N44" s="31"/>
      <c r="O44" s="27"/>
      <c r="P44" s="32"/>
      <c r="Q44" s="32"/>
      <c r="R44" s="32"/>
      <c r="S44" s="32"/>
    </row>
    <row r="45" ht="30" customHeight="1">
      <c r="A45" s="8" t="s">
        <v>17</v>
      </c>
    </row>
    <row r="46" spans="2:11" ht="19.5" customHeight="1">
      <c r="B46" s="2" t="s">
        <v>18</v>
      </c>
      <c r="C46" s="314" t="s">
        <v>28</v>
      </c>
      <c r="D46" s="314"/>
      <c r="I46" s="2" t="s">
        <v>19</v>
      </c>
      <c r="J46" s="287">
        <v>18</v>
      </c>
      <c r="K46" s="287"/>
    </row>
    <row r="47" spans="2:19" ht="19.5" customHeight="1">
      <c r="B47" s="2" t="s">
        <v>20</v>
      </c>
      <c r="C47" s="288" t="s">
        <v>56</v>
      </c>
      <c r="D47" s="288"/>
      <c r="I47" s="2" t="s">
        <v>21</v>
      </c>
      <c r="J47" s="289">
        <v>1</v>
      </c>
      <c r="K47" s="289"/>
      <c r="P47" s="2" t="s">
        <v>22</v>
      </c>
      <c r="Q47" s="312">
        <v>43339</v>
      </c>
      <c r="R47" s="313"/>
      <c r="S47" s="313"/>
    </row>
    <row r="48" ht="9.75" customHeight="1"/>
    <row r="49" spans="1:19" ht="15" customHeight="1">
      <c r="A49" s="299" t="s">
        <v>23</v>
      </c>
      <c r="B49" s="300"/>
      <c r="C49" s="300"/>
      <c r="D49" s="300"/>
      <c r="E49" s="300"/>
      <c r="F49" s="300"/>
      <c r="G49" s="300"/>
      <c r="H49" s="300"/>
      <c r="I49" s="300"/>
      <c r="J49" s="300"/>
      <c r="K49" s="300"/>
      <c r="L49" s="300"/>
      <c r="M49" s="300"/>
      <c r="N49" s="300"/>
      <c r="O49" s="300"/>
      <c r="P49" s="300"/>
      <c r="Q49" s="300"/>
      <c r="R49" s="300"/>
      <c r="S49" s="301"/>
    </row>
    <row r="50" spans="1:19" ht="90" customHeight="1">
      <c r="A50" s="302"/>
      <c r="B50" s="303"/>
      <c r="C50" s="303"/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3"/>
      <c r="O50" s="303"/>
      <c r="P50" s="303"/>
      <c r="Q50" s="303"/>
      <c r="R50" s="303"/>
      <c r="S50" s="304"/>
    </row>
    <row r="51" ht="4.5" customHeight="1"/>
    <row r="52" spans="1:19" ht="15" customHeight="1">
      <c r="A52" s="309" t="s">
        <v>24</v>
      </c>
      <c r="B52" s="310"/>
      <c r="C52" s="310"/>
      <c r="D52" s="310"/>
      <c r="E52" s="310"/>
      <c r="F52" s="310"/>
      <c r="G52" s="310"/>
      <c r="H52" s="310"/>
      <c r="I52" s="310"/>
      <c r="J52" s="310"/>
      <c r="K52" s="310"/>
      <c r="L52" s="310"/>
      <c r="M52" s="310"/>
      <c r="N52" s="310"/>
      <c r="O52" s="310"/>
      <c r="P52" s="310"/>
      <c r="Q52" s="310"/>
      <c r="R52" s="310"/>
      <c r="S52" s="311"/>
    </row>
    <row r="53" spans="1:19" ht="6.75" customHeight="1">
      <c r="A53" s="38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7"/>
    </row>
    <row r="54" spans="1:19" ht="18" customHeight="1">
      <c r="A54" s="34" t="s">
        <v>3</v>
      </c>
      <c r="B54" s="35"/>
      <c r="C54" s="35"/>
      <c r="D54" s="35"/>
      <c r="E54" s="35"/>
      <c r="F54" s="35"/>
      <c r="G54" s="35"/>
      <c r="H54" s="35"/>
      <c r="I54" s="35"/>
      <c r="J54" s="35"/>
      <c r="K54" s="36" t="s">
        <v>4</v>
      </c>
      <c r="L54" s="35"/>
      <c r="M54" s="35"/>
      <c r="N54" s="35"/>
      <c r="O54" s="35"/>
      <c r="P54" s="35"/>
      <c r="Q54" s="35"/>
      <c r="R54" s="35"/>
      <c r="S54" s="37"/>
    </row>
    <row r="55" spans="1:19" ht="18" customHeight="1">
      <c r="A55" s="39"/>
      <c r="B55" s="40" t="s">
        <v>34</v>
      </c>
      <c r="C55" s="41"/>
      <c r="D55" s="42"/>
      <c r="E55" s="40" t="s">
        <v>35</v>
      </c>
      <c r="F55" s="41"/>
      <c r="G55" s="41"/>
      <c r="H55" s="41"/>
      <c r="I55" s="42"/>
      <c r="J55" s="35"/>
      <c r="K55" s="43"/>
      <c r="L55" s="40" t="s">
        <v>34</v>
      </c>
      <c r="M55" s="41"/>
      <c r="N55" s="42"/>
      <c r="O55" s="40" t="s">
        <v>35</v>
      </c>
      <c r="P55" s="41"/>
      <c r="Q55" s="41"/>
      <c r="R55" s="41"/>
      <c r="S55" s="44"/>
    </row>
    <row r="56" spans="1:19" ht="18" customHeight="1">
      <c r="A56" s="45" t="s">
        <v>36</v>
      </c>
      <c r="B56" s="46" t="s">
        <v>37</v>
      </c>
      <c r="C56" s="47"/>
      <c r="D56" s="48" t="s">
        <v>38</v>
      </c>
      <c r="E56" s="46" t="s">
        <v>37</v>
      </c>
      <c r="F56" s="49"/>
      <c r="G56" s="49"/>
      <c r="H56" s="50"/>
      <c r="I56" s="48" t="s">
        <v>38</v>
      </c>
      <c r="J56" s="35"/>
      <c r="K56" s="51" t="s">
        <v>36</v>
      </c>
      <c r="L56" s="46" t="s">
        <v>37</v>
      </c>
      <c r="M56" s="47"/>
      <c r="N56" s="48" t="s">
        <v>38</v>
      </c>
      <c r="O56" s="46" t="s">
        <v>37</v>
      </c>
      <c r="P56" s="49"/>
      <c r="Q56" s="49"/>
      <c r="R56" s="50"/>
      <c r="S56" s="52" t="s">
        <v>38</v>
      </c>
    </row>
    <row r="57" spans="1:19" ht="18" customHeight="1">
      <c r="A57" s="53"/>
      <c r="B57" s="343"/>
      <c r="C57" s="345"/>
      <c r="D57" s="54"/>
      <c r="E57" s="343"/>
      <c r="F57" s="344"/>
      <c r="G57" s="344"/>
      <c r="H57" s="345"/>
      <c r="I57" s="54"/>
      <c r="J57" s="35"/>
      <c r="K57" s="55"/>
      <c r="L57" s="343"/>
      <c r="M57" s="345"/>
      <c r="N57" s="54"/>
      <c r="O57" s="343"/>
      <c r="P57" s="344"/>
      <c r="Q57" s="344"/>
      <c r="R57" s="345"/>
      <c r="S57" s="56"/>
    </row>
    <row r="58" spans="1:19" ht="18" customHeight="1">
      <c r="A58" s="53"/>
      <c r="B58" s="343"/>
      <c r="C58" s="345"/>
      <c r="D58" s="54"/>
      <c r="E58" s="343"/>
      <c r="F58" s="344"/>
      <c r="G58" s="344"/>
      <c r="H58" s="345"/>
      <c r="I58" s="54"/>
      <c r="J58" s="35"/>
      <c r="K58" s="55"/>
      <c r="L58" s="343"/>
      <c r="M58" s="345"/>
      <c r="N58" s="54"/>
      <c r="O58" s="343"/>
      <c r="P58" s="344"/>
      <c r="Q58" s="344"/>
      <c r="R58" s="345"/>
      <c r="S58" s="56"/>
    </row>
    <row r="59" spans="1:19" ht="11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3.75" customHeight="1">
      <c r="A60" s="36"/>
      <c r="B60" s="35"/>
      <c r="C60" s="35"/>
      <c r="D60" s="35"/>
      <c r="E60" s="35"/>
      <c r="F60" s="35"/>
      <c r="G60" s="35"/>
      <c r="H60" s="35"/>
      <c r="I60" s="35"/>
      <c r="J60" s="35"/>
      <c r="K60" s="36"/>
      <c r="L60" s="35"/>
      <c r="M60" s="35"/>
      <c r="N60" s="35"/>
      <c r="O60" s="35"/>
      <c r="P60" s="35"/>
      <c r="Q60" s="35"/>
      <c r="R60" s="35"/>
      <c r="S60" s="35"/>
    </row>
    <row r="61" spans="1:19" ht="19.5" customHeight="1">
      <c r="A61" s="293" t="s">
        <v>25</v>
      </c>
      <c r="B61" s="294"/>
      <c r="C61" s="294"/>
      <c r="D61" s="294"/>
      <c r="E61" s="294"/>
      <c r="F61" s="294"/>
      <c r="G61" s="294"/>
      <c r="H61" s="294"/>
      <c r="I61" s="294"/>
      <c r="J61" s="294"/>
      <c r="K61" s="294"/>
      <c r="L61" s="294"/>
      <c r="M61" s="294"/>
      <c r="N61" s="294"/>
      <c r="O61" s="294"/>
      <c r="P61" s="294"/>
      <c r="Q61" s="294"/>
      <c r="R61" s="294"/>
      <c r="S61" s="295"/>
    </row>
    <row r="62" spans="1:19" ht="90" customHeight="1">
      <c r="A62" s="296"/>
      <c r="B62" s="297"/>
      <c r="C62" s="297"/>
      <c r="D62" s="297"/>
      <c r="E62" s="297"/>
      <c r="F62" s="297"/>
      <c r="G62" s="297"/>
      <c r="H62" s="297"/>
      <c r="I62" s="297"/>
      <c r="J62" s="297"/>
      <c r="K62" s="297"/>
      <c r="L62" s="297"/>
      <c r="M62" s="297"/>
      <c r="N62" s="297"/>
      <c r="O62" s="297"/>
      <c r="P62" s="297"/>
      <c r="Q62" s="297"/>
      <c r="R62" s="297"/>
      <c r="S62" s="298"/>
    </row>
    <row r="63" ht="4.5" customHeight="1"/>
    <row r="64" spans="1:19" ht="15" customHeight="1">
      <c r="A64" s="299" t="s">
        <v>26</v>
      </c>
      <c r="B64" s="300"/>
      <c r="C64" s="300"/>
      <c r="D64" s="300"/>
      <c r="E64" s="300"/>
      <c r="F64" s="300"/>
      <c r="G64" s="300"/>
      <c r="H64" s="300"/>
      <c r="I64" s="300"/>
      <c r="J64" s="300"/>
      <c r="K64" s="300"/>
      <c r="L64" s="300"/>
      <c r="M64" s="300"/>
      <c r="N64" s="300"/>
      <c r="O64" s="300"/>
      <c r="P64" s="300"/>
      <c r="Q64" s="300"/>
      <c r="R64" s="300"/>
      <c r="S64" s="301"/>
    </row>
    <row r="65" spans="1:19" ht="90" customHeight="1">
      <c r="A65" s="302"/>
      <c r="B65" s="303"/>
      <c r="C65" s="303"/>
      <c r="D65" s="303"/>
      <c r="E65" s="303"/>
      <c r="F65" s="303"/>
      <c r="G65" s="303"/>
      <c r="H65" s="303"/>
      <c r="I65" s="303"/>
      <c r="J65" s="303"/>
      <c r="K65" s="303"/>
      <c r="L65" s="303"/>
      <c r="M65" s="303"/>
      <c r="N65" s="303"/>
      <c r="O65" s="303"/>
      <c r="P65" s="303"/>
      <c r="Q65" s="303"/>
      <c r="R65" s="303"/>
      <c r="S65" s="304"/>
    </row>
    <row r="66" spans="1:8" ht="30" customHeight="1">
      <c r="A66" s="291" t="s">
        <v>27</v>
      </c>
      <c r="B66" s="291"/>
      <c r="C66" s="292"/>
      <c r="D66" s="292"/>
      <c r="E66" s="292"/>
      <c r="F66" s="292"/>
      <c r="G66" s="292"/>
      <c r="H66" s="292"/>
    </row>
    <row r="67" spans="11:16" ht="12.75">
      <c r="K67" s="83" t="s">
        <v>40</v>
      </c>
      <c r="L67" s="84" t="s">
        <v>92</v>
      </c>
      <c r="M67" s="85"/>
      <c r="N67" s="85"/>
      <c r="O67" s="84" t="s">
        <v>83</v>
      </c>
      <c r="P67" s="86"/>
    </row>
    <row r="68" spans="11:16" ht="12.75">
      <c r="K68" s="83" t="s">
        <v>42</v>
      </c>
      <c r="L68" s="84" t="s">
        <v>93</v>
      </c>
      <c r="M68" s="85"/>
      <c r="N68" s="85"/>
      <c r="O68" s="84" t="s">
        <v>84</v>
      </c>
      <c r="P68" s="86"/>
    </row>
    <row r="69" spans="11:16" ht="12.75">
      <c r="K69" s="83" t="s">
        <v>28</v>
      </c>
      <c r="L69" s="84" t="s">
        <v>94</v>
      </c>
      <c r="M69" s="85"/>
      <c r="N69" s="85"/>
      <c r="O69" s="84" t="s">
        <v>78</v>
      </c>
      <c r="P69" s="86"/>
    </row>
    <row r="70" spans="11:16" ht="12.75">
      <c r="K70" s="83" t="s">
        <v>43</v>
      </c>
      <c r="L70" s="84" t="s">
        <v>95</v>
      </c>
      <c r="M70" s="85"/>
      <c r="N70" s="85"/>
      <c r="O70" s="84" t="s">
        <v>72</v>
      </c>
      <c r="P70" s="86"/>
    </row>
    <row r="71" spans="11:16" ht="12.75">
      <c r="K71" s="83" t="s">
        <v>41</v>
      </c>
      <c r="L71" s="84" t="s">
        <v>96</v>
      </c>
      <c r="M71" s="85"/>
      <c r="N71" s="85"/>
      <c r="O71" s="84" t="s">
        <v>70</v>
      </c>
      <c r="P71" s="86"/>
    </row>
    <row r="72" spans="11:16" ht="12.75">
      <c r="K72" s="83" t="s">
        <v>44</v>
      </c>
      <c r="L72" s="84" t="s">
        <v>97</v>
      </c>
      <c r="M72" s="85"/>
      <c r="N72" s="85"/>
      <c r="O72" s="84" t="s">
        <v>75</v>
      </c>
      <c r="P72" s="86"/>
    </row>
    <row r="73" spans="11:16" ht="12.75">
      <c r="K73" s="83" t="s">
        <v>45</v>
      </c>
      <c r="L73" s="84" t="s">
        <v>88</v>
      </c>
      <c r="M73" s="85"/>
      <c r="N73" s="85"/>
      <c r="O73" s="84" t="s">
        <v>76</v>
      </c>
      <c r="P73" s="86"/>
    </row>
    <row r="74" spans="11:16" ht="12.75">
      <c r="K74" s="83" t="s">
        <v>46</v>
      </c>
      <c r="L74" s="84" t="s">
        <v>98</v>
      </c>
      <c r="M74" s="85"/>
      <c r="N74" s="85"/>
      <c r="O74" s="84" t="s">
        <v>67</v>
      </c>
      <c r="P74" s="86"/>
    </row>
    <row r="75" spans="11:16" ht="12.75">
      <c r="K75" s="83" t="s">
        <v>47</v>
      </c>
      <c r="L75" s="84" t="s">
        <v>89</v>
      </c>
      <c r="M75" s="85"/>
      <c r="N75" s="85"/>
      <c r="O75" s="84" t="s">
        <v>79</v>
      </c>
      <c r="P75" s="86"/>
    </row>
    <row r="76" spans="11:16" ht="12.75">
      <c r="K76" s="83" t="s">
        <v>48</v>
      </c>
      <c r="L76" s="84" t="s">
        <v>99</v>
      </c>
      <c r="M76" s="85"/>
      <c r="N76" s="85"/>
      <c r="O76" s="84" t="s">
        <v>65</v>
      </c>
      <c r="P76" s="86"/>
    </row>
    <row r="77" spans="11:16" ht="12.75">
      <c r="K77" s="83" t="s">
        <v>49</v>
      </c>
      <c r="L77" s="84" t="s">
        <v>100</v>
      </c>
      <c r="M77" s="85"/>
      <c r="N77" s="85"/>
      <c r="O77" s="84" t="s">
        <v>71</v>
      </c>
      <c r="P77" s="86"/>
    </row>
    <row r="78" spans="11:16" ht="12.75">
      <c r="K78" s="83" t="s">
        <v>50</v>
      </c>
      <c r="L78" s="84" t="s">
        <v>90</v>
      </c>
      <c r="M78" s="85"/>
      <c r="N78" s="85"/>
      <c r="O78" s="84" t="s">
        <v>74</v>
      </c>
      <c r="P78" s="86"/>
    </row>
    <row r="79" spans="11:16" ht="12.75">
      <c r="K79" s="83" t="s">
        <v>51</v>
      </c>
      <c r="L79" s="84" t="s">
        <v>91</v>
      </c>
      <c r="M79" s="85"/>
      <c r="N79" s="85"/>
      <c r="O79" s="84" t="s">
        <v>82</v>
      </c>
      <c r="P79" s="86"/>
    </row>
    <row r="80" spans="11:16" ht="12.75">
      <c r="K80" s="83" t="s">
        <v>52</v>
      </c>
      <c r="L80" s="84" t="s">
        <v>101</v>
      </c>
      <c r="M80" s="85"/>
      <c r="N80" s="85"/>
      <c r="O80" s="84" t="s">
        <v>66</v>
      </c>
      <c r="P80" s="86"/>
    </row>
    <row r="81" spans="11:16" ht="12.75">
      <c r="K81" s="83" t="s">
        <v>53</v>
      </c>
      <c r="L81" s="84"/>
      <c r="M81" s="85"/>
      <c r="N81" s="85"/>
      <c r="O81" s="84" t="s">
        <v>68</v>
      </c>
      <c r="P81" s="86"/>
    </row>
    <row r="82" spans="11:16" ht="12.75">
      <c r="K82" s="83" t="s">
        <v>54</v>
      </c>
      <c r="L82" s="84"/>
      <c r="M82" s="85"/>
      <c r="N82" s="85"/>
      <c r="O82" s="84" t="s">
        <v>81</v>
      </c>
      <c r="P82" s="86"/>
    </row>
    <row r="83" spans="11:16" ht="12.75">
      <c r="K83" s="83" t="s">
        <v>55</v>
      </c>
      <c r="L83" s="87"/>
      <c r="M83" s="87"/>
      <c r="N83" s="87"/>
      <c r="O83" s="84" t="s">
        <v>73</v>
      </c>
      <c r="P83" s="86"/>
    </row>
    <row r="84" spans="11:16" ht="12.75">
      <c r="K84" s="83" t="s">
        <v>56</v>
      </c>
      <c r="L84" s="87"/>
      <c r="M84" s="87"/>
      <c r="N84" s="87"/>
      <c r="O84" s="84" t="s">
        <v>80</v>
      </c>
      <c r="P84" s="86"/>
    </row>
    <row r="85" spans="11:16" ht="12.75">
      <c r="K85" s="83" t="s">
        <v>57</v>
      </c>
      <c r="L85" s="87"/>
      <c r="M85" s="87"/>
      <c r="N85" s="87"/>
      <c r="O85" s="84" t="s">
        <v>64</v>
      </c>
      <c r="P85" s="86"/>
    </row>
    <row r="86" spans="11:16" ht="12.75">
      <c r="K86" s="83" t="s">
        <v>58</v>
      </c>
      <c r="L86" s="87"/>
      <c r="M86" s="87"/>
      <c r="N86" s="87"/>
      <c r="O86" s="84" t="s">
        <v>69</v>
      </c>
      <c r="P86" s="86"/>
    </row>
    <row r="87" spans="11:16" ht="12.75">
      <c r="K87" s="83" t="s">
        <v>59</v>
      </c>
      <c r="L87" s="87"/>
      <c r="M87" s="87"/>
      <c r="N87" s="87"/>
      <c r="O87" s="84" t="s">
        <v>77</v>
      </c>
      <c r="P87" s="86"/>
    </row>
    <row r="88" spans="11:16" ht="12.75">
      <c r="K88" s="83" t="s">
        <v>60</v>
      </c>
      <c r="L88" s="87"/>
      <c r="M88" s="87"/>
      <c r="N88" s="87"/>
      <c r="O88" s="84" t="s">
        <v>85</v>
      </c>
      <c r="P88" s="86"/>
    </row>
    <row r="89" spans="11:16" ht="12.75">
      <c r="K89" s="83" t="s">
        <v>61</v>
      </c>
      <c r="L89" s="87"/>
      <c r="M89" s="87"/>
      <c r="N89" s="87"/>
      <c r="O89" s="84" t="s">
        <v>86</v>
      </c>
      <c r="P89" s="86"/>
    </row>
    <row r="90" spans="11:16" ht="12.75">
      <c r="K90" s="83" t="s">
        <v>62</v>
      </c>
      <c r="L90" s="87"/>
      <c r="M90" s="87"/>
      <c r="N90" s="87"/>
      <c r="O90" s="84" t="s">
        <v>87</v>
      </c>
      <c r="P90" s="86"/>
    </row>
    <row r="91" spans="11:16" ht="12.75">
      <c r="K91" s="83" t="s">
        <v>63</v>
      </c>
      <c r="L91" s="87"/>
      <c r="M91" s="87"/>
      <c r="N91" s="87"/>
      <c r="O91" s="87"/>
      <c r="P91" s="87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L58:M58"/>
    <mergeCell ref="O58:R58"/>
    <mergeCell ref="K23:L24"/>
    <mergeCell ref="I21:I22"/>
    <mergeCell ref="K28:L29"/>
    <mergeCell ref="K27:L27"/>
    <mergeCell ref="K22:L22"/>
    <mergeCell ref="P43:S43"/>
    <mergeCell ref="L57:M57"/>
    <mergeCell ref="O57:R57"/>
    <mergeCell ref="A35:B36"/>
    <mergeCell ref="A33:B34"/>
    <mergeCell ref="A22:B22"/>
    <mergeCell ref="E58:H58"/>
    <mergeCell ref="B58:C58"/>
    <mergeCell ref="A37:B37"/>
    <mergeCell ref="A28:B29"/>
    <mergeCell ref="B57:C57"/>
    <mergeCell ref="E57:H57"/>
    <mergeCell ref="A30:B31"/>
    <mergeCell ref="A32:B32"/>
    <mergeCell ref="A12:B12"/>
    <mergeCell ref="A20:B21"/>
    <mergeCell ref="A25:B26"/>
    <mergeCell ref="A23:B24"/>
    <mergeCell ref="A27:B27"/>
    <mergeCell ref="C5:C6"/>
    <mergeCell ref="D5:G5"/>
    <mergeCell ref="A6:B6"/>
    <mergeCell ref="A5:B5"/>
    <mergeCell ref="A8:B9"/>
    <mergeCell ref="A18:B19"/>
    <mergeCell ref="A15:B16"/>
    <mergeCell ref="A17:B17"/>
    <mergeCell ref="A10:B11"/>
    <mergeCell ref="A13:B14"/>
    <mergeCell ref="L1:N1"/>
    <mergeCell ref="O1:P1"/>
    <mergeCell ref="N5:Q5"/>
    <mergeCell ref="Q1:S1"/>
    <mergeCell ref="S11:S12"/>
    <mergeCell ref="B3:I3"/>
    <mergeCell ref="B1:C2"/>
    <mergeCell ref="D1:I1"/>
    <mergeCell ref="L3:S3"/>
    <mergeCell ref="M5:M6"/>
    <mergeCell ref="K13:L14"/>
    <mergeCell ref="K12:L12"/>
    <mergeCell ref="I16:I17"/>
    <mergeCell ref="I11:I12"/>
    <mergeCell ref="K5:L5"/>
    <mergeCell ref="K6:L6"/>
    <mergeCell ref="K8:L9"/>
    <mergeCell ref="K10:L11"/>
    <mergeCell ref="S31:S32"/>
    <mergeCell ref="S16:S17"/>
    <mergeCell ref="S21:S22"/>
    <mergeCell ref="K18:L19"/>
    <mergeCell ref="K20:L21"/>
    <mergeCell ref="K25:L26"/>
    <mergeCell ref="K15:L16"/>
    <mergeCell ref="K17:L17"/>
    <mergeCell ref="K33:L34"/>
    <mergeCell ref="S36:S37"/>
    <mergeCell ref="S26:S27"/>
    <mergeCell ref="I26:I27"/>
    <mergeCell ref="I36:I37"/>
    <mergeCell ref="K37:L37"/>
    <mergeCell ref="K30:L31"/>
    <mergeCell ref="K32:L32"/>
    <mergeCell ref="K35:L36"/>
    <mergeCell ref="I31:I32"/>
    <mergeCell ref="M42:O42"/>
    <mergeCell ref="C43:H43"/>
    <mergeCell ref="L43:M43"/>
    <mergeCell ref="G41:H41"/>
    <mergeCell ref="C41:E41"/>
    <mergeCell ref="C42:E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A66:B66"/>
    <mergeCell ref="C66:H66"/>
    <mergeCell ref="A61:S61"/>
    <mergeCell ref="A62:S62"/>
    <mergeCell ref="A64:S64"/>
    <mergeCell ref="A65:S65"/>
  </mergeCells>
  <dataValidations count="7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list" allowBlank="1" showInputMessage="1" showErrorMessage="1" prompt="Vyber čas zahájení" sqref="C46:D46">
      <formula1>$K$67:$K$78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sqref="L3:S3">
      <formula1>$L$67:$L$83</formula1>
    </dataValidation>
    <dataValidation type="list" allowBlank="1" showInputMessage="1" showErrorMessage="1" prompt="Vyber dráhu" sqref="L1:N1">
      <formula1>$O$67:$O$91</formula1>
    </dataValidation>
    <dataValidation type="list" allowBlank="1" showInputMessage="1" showErrorMessage="1" sqref="B3:I3">
      <formula1>$L$67:$L$83</formula1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0"/>
  <sheetViews>
    <sheetView showGridLines="0" showRowColHeaders="0" tabSelected="1" zoomScale="95" zoomScaleNormal="95" zoomScalePageLayoutView="0" workbookViewId="0" topLeftCell="A1">
      <selection activeCell="M47" sqref="M47:O48"/>
    </sheetView>
  </sheetViews>
  <sheetFormatPr defaultColWidth="1.12109375" defaultRowHeight="12.75" zeroHeight="1"/>
  <cols>
    <col min="1" max="1" width="10.75390625" style="165" customWidth="1"/>
    <col min="2" max="2" width="15.75390625" style="165" customWidth="1"/>
    <col min="3" max="3" width="5.75390625" style="165" customWidth="1"/>
    <col min="4" max="5" width="6.75390625" style="165" customWidth="1"/>
    <col min="6" max="6" width="4.75390625" style="165" customWidth="1"/>
    <col min="7" max="7" width="6.75390625" style="165" customWidth="1"/>
    <col min="8" max="8" width="5.75390625" style="88" customWidth="1"/>
    <col min="9" max="9" width="6.75390625" style="88" customWidth="1"/>
    <col min="10" max="10" width="1.75390625" style="88" customWidth="1"/>
    <col min="11" max="11" width="10.75390625" style="88" customWidth="1"/>
    <col min="12" max="12" width="15.75390625" style="88" customWidth="1"/>
    <col min="13" max="13" width="5.75390625" style="88" customWidth="1"/>
    <col min="14" max="15" width="6.75390625" style="88" customWidth="1"/>
    <col min="16" max="16" width="4.75390625" style="88" customWidth="1"/>
    <col min="17" max="17" width="6.75390625" style="88" customWidth="1"/>
    <col min="18" max="18" width="5.75390625" style="88" customWidth="1"/>
    <col min="19" max="19" width="6.75390625" style="88" customWidth="1"/>
    <col min="20" max="20" width="1.625" style="88" customWidth="1"/>
    <col min="21" max="21" width="0" style="164" hidden="1" customWidth="1"/>
    <col min="22" max="254" width="0" style="88" hidden="1" customWidth="1"/>
    <col min="255" max="255" width="5.25390625" style="88" customWidth="1"/>
    <col min="256" max="16384" width="1.12109375" style="88" customWidth="1"/>
  </cols>
  <sheetData>
    <row r="1" spans="1:19" ht="40.5" customHeight="1">
      <c r="A1" s="88"/>
      <c r="B1" s="348" t="s">
        <v>39</v>
      </c>
      <c r="C1" s="348"/>
      <c r="D1" s="349" t="s">
        <v>0</v>
      </c>
      <c r="E1" s="349"/>
      <c r="F1" s="349"/>
      <c r="G1" s="349"/>
      <c r="H1" s="349"/>
      <c r="I1" s="349"/>
      <c r="K1" s="161" t="s">
        <v>1</v>
      </c>
      <c r="L1" s="350" t="s">
        <v>77</v>
      </c>
      <c r="M1" s="350"/>
      <c r="N1" s="350"/>
      <c r="O1" s="351" t="s">
        <v>2</v>
      </c>
      <c r="P1" s="351"/>
      <c r="Q1" s="352">
        <v>42669</v>
      </c>
      <c r="R1" s="352"/>
      <c r="S1" s="352"/>
    </row>
    <row r="2" spans="1:7" ht="9.75" customHeight="1" thickBot="1">
      <c r="A2" s="88"/>
      <c r="B2" s="348"/>
      <c r="C2" s="348"/>
      <c r="D2" s="88"/>
      <c r="E2" s="88"/>
      <c r="F2" s="88"/>
      <c r="G2" s="88"/>
    </row>
    <row r="3" spans="1:19" ht="19.5" customHeight="1" thickBot="1">
      <c r="A3" s="221" t="s">
        <v>3</v>
      </c>
      <c r="B3" s="353" t="s">
        <v>91</v>
      </c>
      <c r="C3" s="353"/>
      <c r="D3" s="353"/>
      <c r="E3" s="353"/>
      <c r="F3" s="353"/>
      <c r="G3" s="353"/>
      <c r="H3" s="353"/>
      <c r="I3" s="353"/>
      <c r="K3" s="221" t="s">
        <v>4</v>
      </c>
      <c r="L3" s="353" t="s">
        <v>96</v>
      </c>
      <c r="M3" s="353"/>
      <c r="N3" s="353"/>
      <c r="O3" s="353"/>
      <c r="P3" s="353"/>
      <c r="Q3" s="353"/>
      <c r="R3" s="353"/>
      <c r="S3" s="353"/>
    </row>
    <row r="4" spans="1:7" ht="4.5" customHeight="1">
      <c r="A4" s="88"/>
      <c r="B4" s="88"/>
      <c r="C4" s="88"/>
      <c r="D4" s="88"/>
      <c r="E4" s="88"/>
      <c r="F4" s="88"/>
      <c r="G4" s="88"/>
    </row>
    <row r="5" spans="1:19" ht="12.75" customHeight="1">
      <c r="A5" s="354" t="s">
        <v>5</v>
      </c>
      <c r="B5" s="354"/>
      <c r="C5" s="355" t="s">
        <v>6</v>
      </c>
      <c r="D5" s="356" t="s">
        <v>7</v>
      </c>
      <c r="E5" s="356"/>
      <c r="F5" s="356"/>
      <c r="G5" s="356"/>
      <c r="H5" s="173"/>
      <c r="I5" s="220" t="s">
        <v>8</v>
      </c>
      <c r="K5" s="354" t="s">
        <v>5</v>
      </c>
      <c r="L5" s="354"/>
      <c r="M5" s="355" t="s">
        <v>6</v>
      </c>
      <c r="N5" s="356" t="s">
        <v>7</v>
      </c>
      <c r="O5" s="356"/>
      <c r="P5" s="356"/>
      <c r="Q5" s="356"/>
      <c r="R5" s="173"/>
      <c r="S5" s="220" t="s">
        <v>8</v>
      </c>
    </row>
    <row r="6" spans="1:19" ht="12.75" customHeight="1">
      <c r="A6" s="357" t="s">
        <v>9</v>
      </c>
      <c r="B6" s="357"/>
      <c r="C6" s="355"/>
      <c r="D6" s="219" t="s">
        <v>10</v>
      </c>
      <c r="E6" s="218" t="s">
        <v>11</v>
      </c>
      <c r="F6" s="218" t="s">
        <v>12</v>
      </c>
      <c r="G6" s="217" t="s">
        <v>13</v>
      </c>
      <c r="H6" s="216"/>
      <c r="I6" s="215" t="s">
        <v>14</v>
      </c>
      <c r="K6" s="357" t="s">
        <v>9</v>
      </c>
      <c r="L6" s="357"/>
      <c r="M6" s="355"/>
      <c r="N6" s="219" t="s">
        <v>10</v>
      </c>
      <c r="O6" s="218" t="s">
        <v>11</v>
      </c>
      <c r="P6" s="218" t="s">
        <v>12</v>
      </c>
      <c r="Q6" s="217" t="s">
        <v>13</v>
      </c>
      <c r="R6" s="216"/>
      <c r="S6" s="215" t="s">
        <v>14</v>
      </c>
    </row>
    <row r="7" spans="1:12" ht="4.5" customHeight="1" thickBot="1">
      <c r="A7" s="153"/>
      <c r="B7" s="153"/>
      <c r="C7" s="88"/>
      <c r="D7" s="88"/>
      <c r="E7" s="88"/>
      <c r="F7" s="88"/>
      <c r="G7" s="88"/>
      <c r="K7" s="153"/>
      <c r="L7" s="153"/>
    </row>
    <row r="8" spans="1:19" ht="12.75" customHeight="1" thickBot="1" thickTop="1">
      <c r="A8" s="358" t="str">
        <f>DGET('[1]soupisky'!$B$1:$D$481,"příjmení",A12:A13)</f>
        <v>TUREK</v>
      </c>
      <c r="B8" s="358"/>
      <c r="C8" s="207">
        <v>1</v>
      </c>
      <c r="D8" s="213">
        <v>131</v>
      </c>
      <c r="E8" s="212">
        <v>61</v>
      </c>
      <c r="F8" s="212">
        <v>3</v>
      </c>
      <c r="G8" s="211">
        <f>IF(ISBLANK(D8),"",D8+E8)</f>
        <v>192</v>
      </c>
      <c r="H8" s="191"/>
      <c r="I8" s="214" t="s">
        <v>242</v>
      </c>
      <c r="K8" s="358" t="str">
        <f>DGET('[1]soupisky'!$B$1:$D$481,"příjmení",K12:K13)</f>
        <v>NOVÁK</v>
      </c>
      <c r="L8" s="358"/>
      <c r="M8" s="207">
        <v>1</v>
      </c>
      <c r="N8" s="213">
        <v>122</v>
      </c>
      <c r="O8" s="212">
        <v>62</v>
      </c>
      <c r="P8" s="212">
        <v>3</v>
      </c>
      <c r="Q8" s="211">
        <f>IF(ISBLANK(N8),"",N8+O8)</f>
        <v>184</v>
      </c>
      <c r="R8" s="191"/>
      <c r="S8" s="142"/>
    </row>
    <row r="9" spans="1:19" ht="12.75" customHeight="1" thickBot="1" thickTop="1">
      <c r="A9" s="358"/>
      <c r="B9" s="358"/>
      <c r="C9" s="204">
        <v>2</v>
      </c>
      <c r="D9" s="203">
        <v>139</v>
      </c>
      <c r="E9" s="139">
        <v>62</v>
      </c>
      <c r="F9" s="139">
        <v>3</v>
      </c>
      <c r="G9" s="202">
        <f>IF(ISBLANK(D9),"",D9+E9)</f>
        <v>201</v>
      </c>
      <c r="H9" s="191"/>
      <c r="I9" s="210">
        <f>IF(COUNT(Q13),SUM(G13-Q13),"")</f>
        <v>19</v>
      </c>
      <c r="K9" s="358"/>
      <c r="L9" s="358"/>
      <c r="M9" s="204">
        <v>2</v>
      </c>
      <c r="N9" s="203">
        <v>136</v>
      </c>
      <c r="O9" s="139">
        <v>54</v>
      </c>
      <c r="P9" s="139">
        <v>4</v>
      </c>
      <c r="Q9" s="202">
        <f>IF(ISBLANK(N9),"",N9+O9)</f>
        <v>190</v>
      </c>
      <c r="R9" s="191"/>
      <c r="S9" s="142"/>
    </row>
    <row r="10" spans="1:19" ht="9.75" customHeight="1" thickTop="1">
      <c r="A10" s="359" t="str">
        <f>DGET('[1]soupisky'!$B$1:$D$481,"JMéNO",A12:A13)</f>
        <v>Karel</v>
      </c>
      <c r="B10" s="359"/>
      <c r="C10" s="201"/>
      <c r="D10" s="200"/>
      <c r="E10" s="200"/>
      <c r="F10" s="200"/>
      <c r="G10" s="199"/>
      <c r="H10" s="191"/>
      <c r="I10" s="198"/>
      <c r="K10" s="359" t="str">
        <f>DGET('[1]soupisky'!$B$1:$D$481,"JMéNO",K12:K13)</f>
        <v>Zdeněk</v>
      </c>
      <c r="L10" s="359"/>
      <c r="M10" s="201"/>
      <c r="N10" s="200"/>
      <c r="O10" s="200"/>
      <c r="P10" s="200"/>
      <c r="Q10" s="199"/>
      <c r="R10" s="191"/>
      <c r="S10" s="198"/>
    </row>
    <row r="11" spans="1:19" ht="9.75" customHeight="1" thickBot="1">
      <c r="A11" s="359"/>
      <c r="B11" s="359"/>
      <c r="C11" s="197"/>
      <c r="D11" s="196"/>
      <c r="E11" s="196"/>
      <c r="F11" s="196"/>
      <c r="G11" s="209"/>
      <c r="H11" s="191"/>
      <c r="I11" s="360">
        <f>IF(ISNUMBER(G13),IF(G13&gt;Q13,2,IF(G13=Q13,1,0)),"")</f>
        <v>2</v>
      </c>
      <c r="K11" s="359"/>
      <c r="L11" s="359"/>
      <c r="M11" s="197"/>
      <c r="N11" s="196"/>
      <c r="O11" s="196"/>
      <c r="P11" s="196"/>
      <c r="Q11" s="209"/>
      <c r="R11" s="191"/>
      <c r="S11" s="360">
        <f>IF(ISNUMBER(Q13),IF(G13&lt;Q13,2,IF(G13=Q13,1,0)),"")</f>
        <v>0</v>
      </c>
    </row>
    <row r="12" spans="1:19" ht="9.75" customHeight="1" hidden="1">
      <c r="A12" s="194" t="s">
        <v>241</v>
      </c>
      <c r="B12" s="193"/>
      <c r="C12" s="192"/>
      <c r="D12" s="191"/>
      <c r="E12" s="191"/>
      <c r="F12" s="191"/>
      <c r="G12" s="191"/>
      <c r="H12" s="191"/>
      <c r="I12" s="360"/>
      <c r="K12" s="194" t="s">
        <v>241</v>
      </c>
      <c r="L12" s="193"/>
      <c r="M12" s="192"/>
      <c r="N12" s="191"/>
      <c r="O12" s="191"/>
      <c r="P12" s="191"/>
      <c r="Q12" s="191"/>
      <c r="R12" s="191"/>
      <c r="S12" s="360"/>
    </row>
    <row r="13" spans="1:19" ht="15.75" customHeight="1" thickBot="1" thickTop="1">
      <c r="A13" s="361">
        <v>14920</v>
      </c>
      <c r="B13" s="361"/>
      <c r="C13" s="190" t="s">
        <v>13</v>
      </c>
      <c r="D13" s="189">
        <f>IF(ISNUMBER(D8),SUM(D8:D11),"")</f>
        <v>270</v>
      </c>
      <c r="E13" s="188">
        <f>IF(ISNUMBER(E8),SUM(E8:E11),"")</f>
        <v>123</v>
      </c>
      <c r="F13" s="187">
        <f>IF(ISNUMBER(F8),SUM(F8:F11),"")</f>
        <v>6</v>
      </c>
      <c r="G13" s="186">
        <f>IF(ISNUMBER(G8),SUM(G8:G11),"")</f>
        <v>393</v>
      </c>
      <c r="H13" s="185"/>
      <c r="I13" s="360"/>
      <c r="K13" s="362">
        <v>10265</v>
      </c>
      <c r="L13" s="362"/>
      <c r="M13" s="190" t="s">
        <v>13</v>
      </c>
      <c r="N13" s="189">
        <f>IF(ISNUMBER(N8),SUM(N8:N11),"")</f>
        <v>258</v>
      </c>
      <c r="O13" s="188">
        <f>IF(ISNUMBER(O8),SUM(O8:O11),"")</f>
        <v>116</v>
      </c>
      <c r="P13" s="187">
        <f>IF(ISNUMBER(P8),SUM(P8:P11),"")</f>
        <v>7</v>
      </c>
      <c r="Q13" s="186">
        <f>IF(ISNUMBER(Q8),SUM(Q8:Q11),"")</f>
        <v>374</v>
      </c>
      <c r="R13" s="185"/>
      <c r="S13" s="360"/>
    </row>
    <row r="14" spans="1:19" ht="12.75" customHeight="1" thickBot="1" thickTop="1">
      <c r="A14" s="358" t="str">
        <f>DGET('[1]soupisky'!$B$1:$D$481,"příjmení",A18:A19)</f>
        <v>LEHNER</v>
      </c>
      <c r="B14" s="358"/>
      <c r="C14" s="208">
        <v>1</v>
      </c>
      <c r="D14" s="206">
        <v>145</v>
      </c>
      <c r="E14" s="150">
        <v>54</v>
      </c>
      <c r="F14" s="150">
        <v>4</v>
      </c>
      <c r="G14" s="205">
        <f>IF(ISBLANK(D14),"",D14+E14)</f>
        <v>199</v>
      </c>
      <c r="H14" s="191"/>
      <c r="I14" s="363">
        <f>IF(COUNT(Q19),SUM(I9+G19-Q19),"")</f>
        <v>-16</v>
      </c>
      <c r="K14" s="358" t="str">
        <f>DGET('[1]soupisky'!$B$1:$D$481,"příjmení",K18:K19)</f>
        <v>BERNAT</v>
      </c>
      <c r="L14" s="358"/>
      <c r="M14" s="207">
        <v>1</v>
      </c>
      <c r="N14" s="206">
        <v>140</v>
      </c>
      <c r="O14" s="150">
        <v>77</v>
      </c>
      <c r="P14" s="150">
        <v>1</v>
      </c>
      <c r="Q14" s="205">
        <f>IF(ISBLANK(N14),"",N14+O14)</f>
        <v>217</v>
      </c>
      <c r="R14" s="191"/>
      <c r="S14" s="142"/>
    </row>
    <row r="15" spans="1:19" ht="12.75" customHeight="1" thickBot="1" thickTop="1">
      <c r="A15" s="358"/>
      <c r="B15" s="358"/>
      <c r="C15" s="204">
        <v>2</v>
      </c>
      <c r="D15" s="203">
        <v>134</v>
      </c>
      <c r="E15" s="139">
        <v>44</v>
      </c>
      <c r="F15" s="139">
        <v>8</v>
      </c>
      <c r="G15" s="202">
        <f>IF(ISBLANK(D15),"",D15+E15)</f>
        <v>178</v>
      </c>
      <c r="H15" s="191"/>
      <c r="I15" s="363"/>
      <c r="K15" s="358"/>
      <c r="L15" s="358"/>
      <c r="M15" s="204">
        <v>2</v>
      </c>
      <c r="N15" s="203">
        <v>142</v>
      </c>
      <c r="O15" s="139">
        <v>53</v>
      </c>
      <c r="P15" s="139">
        <v>7</v>
      </c>
      <c r="Q15" s="202">
        <f>IF(ISBLANK(N15),"",N15+O15)</f>
        <v>195</v>
      </c>
      <c r="R15" s="191"/>
      <c r="S15" s="142"/>
    </row>
    <row r="16" spans="1:19" ht="9.75" customHeight="1" thickTop="1">
      <c r="A16" s="359" t="str">
        <f>DGET('[1]soupisky'!$B$1:$D$481,"JMéNO",A18:A19)</f>
        <v>Lukáš</v>
      </c>
      <c r="B16" s="359"/>
      <c r="C16" s="201"/>
      <c r="D16" s="200"/>
      <c r="E16" s="200"/>
      <c r="F16" s="200"/>
      <c r="G16" s="199"/>
      <c r="H16" s="191"/>
      <c r="I16" s="198"/>
      <c r="K16" s="359" t="str">
        <f>DGET('[1]soupisky'!$B$1:$D$481,"JMéNO",K18:K19)</f>
        <v>Karel</v>
      </c>
      <c r="L16" s="359"/>
      <c r="M16" s="201"/>
      <c r="N16" s="200"/>
      <c r="O16" s="200"/>
      <c r="P16" s="200"/>
      <c r="Q16" s="199"/>
      <c r="R16" s="191"/>
      <c r="S16" s="198"/>
    </row>
    <row r="17" spans="1:19" ht="9.75" customHeight="1" thickBot="1">
      <c r="A17" s="359"/>
      <c r="B17" s="359"/>
      <c r="C17" s="197"/>
      <c r="D17" s="196"/>
      <c r="E17" s="196"/>
      <c r="F17" s="196"/>
      <c r="G17" s="195"/>
      <c r="H17" s="191"/>
      <c r="I17" s="360">
        <f>IF(ISNUMBER(G19),IF(G19&gt;Q19,2,IF(G19=Q19,1,0)),"")</f>
        <v>0</v>
      </c>
      <c r="K17" s="359"/>
      <c r="L17" s="359"/>
      <c r="M17" s="197"/>
      <c r="N17" s="196"/>
      <c r="O17" s="196"/>
      <c r="P17" s="196"/>
      <c r="Q17" s="195"/>
      <c r="R17" s="191"/>
      <c r="S17" s="360">
        <f>IF(ISNUMBER(Q19),IF(G19&lt;Q19,2,IF(G19=Q19,1,0)),"")</f>
        <v>2</v>
      </c>
    </row>
    <row r="18" spans="1:19" ht="9.75" customHeight="1" hidden="1">
      <c r="A18" s="194" t="s">
        <v>241</v>
      </c>
      <c r="B18" s="193"/>
      <c r="C18" s="192"/>
      <c r="D18" s="191"/>
      <c r="E18" s="191"/>
      <c r="F18" s="191"/>
      <c r="G18" s="191"/>
      <c r="H18" s="191"/>
      <c r="I18" s="360"/>
      <c r="K18" s="194" t="s">
        <v>241</v>
      </c>
      <c r="L18" s="193"/>
      <c r="M18" s="192"/>
      <c r="N18" s="191"/>
      <c r="O18" s="191"/>
      <c r="P18" s="191"/>
      <c r="Q18" s="191"/>
      <c r="R18" s="191"/>
      <c r="S18" s="360"/>
    </row>
    <row r="19" spans="1:19" ht="15.75" customHeight="1" thickBot="1" thickTop="1">
      <c r="A19" s="362">
        <v>24595</v>
      </c>
      <c r="B19" s="362"/>
      <c r="C19" s="190" t="s">
        <v>13</v>
      </c>
      <c r="D19" s="189">
        <f>IF(ISNUMBER(D14),SUM(D14:D17),"")</f>
        <v>279</v>
      </c>
      <c r="E19" s="188">
        <f>IF(ISNUMBER(E14),SUM(E14:E17),"")</f>
        <v>98</v>
      </c>
      <c r="F19" s="187">
        <f>IF(ISNUMBER(F14),SUM(F14:F17),"")</f>
        <v>12</v>
      </c>
      <c r="G19" s="186">
        <f>IF(ISNUMBER(G14),SUM(G14:G17),"")</f>
        <v>377</v>
      </c>
      <c r="H19" s="185"/>
      <c r="I19" s="360"/>
      <c r="K19" s="362">
        <v>995</v>
      </c>
      <c r="L19" s="362"/>
      <c r="M19" s="190" t="s">
        <v>13</v>
      </c>
      <c r="N19" s="189">
        <f>IF(ISNUMBER(N14),SUM(N14:N17),"")</f>
        <v>282</v>
      </c>
      <c r="O19" s="188">
        <f>IF(ISNUMBER(O14),SUM(O14:O17),"")</f>
        <v>130</v>
      </c>
      <c r="P19" s="187">
        <f>IF(ISNUMBER(P14),SUM(P14:P17),"")</f>
        <v>8</v>
      </c>
      <c r="Q19" s="186">
        <f>IF(ISNUMBER(Q14),SUM(Q14:Q17),"")</f>
        <v>412</v>
      </c>
      <c r="R19" s="185"/>
      <c r="S19" s="360"/>
    </row>
    <row r="20" spans="1:19" ht="12.75" customHeight="1" thickBot="1" thickTop="1">
      <c r="A20" s="358" t="str">
        <f>DGET('[1]soupisky'!$B$1:$D$481,"příjmení",A24:A25)</f>
        <v>KOFROŇ</v>
      </c>
      <c r="B20" s="358"/>
      <c r="C20" s="208">
        <v>1</v>
      </c>
      <c r="D20" s="206">
        <v>145</v>
      </c>
      <c r="E20" s="150">
        <v>54</v>
      </c>
      <c r="F20" s="150">
        <v>6</v>
      </c>
      <c r="G20" s="205">
        <f>IF(ISBLANK(D20),"",D20+E20)</f>
        <v>199</v>
      </c>
      <c r="H20" s="191"/>
      <c r="I20" s="363">
        <f>IF(COUNT(Q25),SUM(I14+G25-Q25),"")</f>
        <v>23</v>
      </c>
      <c r="K20" s="358" t="str">
        <f>DGET('[1]soupisky'!$B$1:$D$481,"příjmení",K24:K25)</f>
        <v>MYŠÁK</v>
      </c>
      <c r="L20" s="358"/>
      <c r="M20" s="207">
        <v>1</v>
      </c>
      <c r="N20" s="206">
        <v>129</v>
      </c>
      <c r="O20" s="150">
        <v>71</v>
      </c>
      <c r="P20" s="150">
        <v>6</v>
      </c>
      <c r="Q20" s="205">
        <f>IF(ISBLANK(N20),"",N20+O20)</f>
        <v>200</v>
      </c>
      <c r="R20" s="191"/>
      <c r="S20" s="142"/>
    </row>
    <row r="21" spans="1:19" ht="12.75" customHeight="1" thickBot="1" thickTop="1">
      <c r="A21" s="358"/>
      <c r="B21" s="358"/>
      <c r="C21" s="204">
        <v>2</v>
      </c>
      <c r="D21" s="203">
        <v>141</v>
      </c>
      <c r="E21" s="139">
        <v>71</v>
      </c>
      <c r="F21" s="139">
        <v>2</v>
      </c>
      <c r="G21" s="202">
        <f>IF(ISBLANK(D21),"",D21+E21)</f>
        <v>212</v>
      </c>
      <c r="H21" s="191"/>
      <c r="I21" s="363"/>
      <c r="K21" s="358"/>
      <c r="L21" s="358"/>
      <c r="M21" s="204">
        <v>2</v>
      </c>
      <c r="N21" s="203">
        <v>128</v>
      </c>
      <c r="O21" s="139">
        <v>44</v>
      </c>
      <c r="P21" s="139">
        <v>8</v>
      </c>
      <c r="Q21" s="202">
        <f>IF(ISBLANK(N21),"",N21+O21)</f>
        <v>172</v>
      </c>
      <c r="R21" s="191"/>
      <c r="S21" s="142"/>
    </row>
    <row r="22" spans="1:19" ht="9.75" customHeight="1" thickTop="1">
      <c r="A22" s="359" t="str">
        <f>DGET('[1]soupisky'!$B$1:$D$481,"JMéNO",A24:A25)</f>
        <v>Leoš</v>
      </c>
      <c r="B22" s="359"/>
      <c r="C22" s="201"/>
      <c r="D22" s="200"/>
      <c r="E22" s="200"/>
      <c r="F22" s="200"/>
      <c r="G22" s="199"/>
      <c r="H22" s="191"/>
      <c r="I22" s="198"/>
      <c r="K22" s="359" t="str">
        <f>DGET('[1]soupisky'!$B$1:$D$481,"JMéNO",K24:K25)</f>
        <v>Karel</v>
      </c>
      <c r="L22" s="359"/>
      <c r="M22" s="201"/>
      <c r="N22" s="200"/>
      <c r="O22" s="200"/>
      <c r="P22" s="200"/>
      <c r="Q22" s="199"/>
      <c r="R22" s="191"/>
      <c r="S22" s="198"/>
    </row>
    <row r="23" spans="1:19" ht="9.75" customHeight="1" thickBot="1">
      <c r="A23" s="359"/>
      <c r="B23" s="359"/>
      <c r="C23" s="197"/>
      <c r="D23" s="196"/>
      <c r="E23" s="196"/>
      <c r="F23" s="196"/>
      <c r="G23" s="195"/>
      <c r="H23" s="191"/>
      <c r="I23" s="360">
        <f>IF(ISNUMBER(G25),IF(G25&gt;Q25,2,IF(G25=Q25,1,0)),"")</f>
        <v>2</v>
      </c>
      <c r="K23" s="359"/>
      <c r="L23" s="359"/>
      <c r="M23" s="197"/>
      <c r="N23" s="196"/>
      <c r="O23" s="196"/>
      <c r="P23" s="196"/>
      <c r="Q23" s="195"/>
      <c r="R23" s="191"/>
      <c r="S23" s="360">
        <f>IF(ISNUMBER(Q25),IF(G25&lt;Q25,2,IF(G25=Q25,1,0)),"")</f>
        <v>0</v>
      </c>
    </row>
    <row r="24" spans="1:19" ht="9.75" customHeight="1" hidden="1">
      <c r="A24" s="194" t="s">
        <v>241</v>
      </c>
      <c r="B24" s="193"/>
      <c r="C24" s="192"/>
      <c r="D24" s="191"/>
      <c r="E24" s="191"/>
      <c r="F24" s="191"/>
      <c r="G24" s="191"/>
      <c r="H24" s="191"/>
      <c r="I24" s="360"/>
      <c r="K24" s="194" t="s">
        <v>241</v>
      </c>
      <c r="L24" s="193"/>
      <c r="M24" s="192"/>
      <c r="N24" s="191"/>
      <c r="O24" s="191"/>
      <c r="P24" s="191"/>
      <c r="Q24" s="191"/>
      <c r="R24" s="191"/>
      <c r="S24" s="360"/>
    </row>
    <row r="25" spans="1:19" ht="15.75" customHeight="1" thickBot="1" thickTop="1">
      <c r="A25" s="362">
        <v>15338</v>
      </c>
      <c r="B25" s="362"/>
      <c r="C25" s="190" t="s">
        <v>13</v>
      </c>
      <c r="D25" s="189">
        <f>IF(ISNUMBER(D20),SUM(D20:D23),"")</f>
        <v>286</v>
      </c>
      <c r="E25" s="188">
        <f>IF(ISNUMBER(E20),SUM(E20:E23),"")</f>
        <v>125</v>
      </c>
      <c r="F25" s="187">
        <f>IF(ISNUMBER(F20),SUM(F20:F23),"")</f>
        <v>8</v>
      </c>
      <c r="G25" s="186">
        <f>IF(ISNUMBER(G20),SUM(G20:G23),"")</f>
        <v>411</v>
      </c>
      <c r="H25" s="185"/>
      <c r="I25" s="360"/>
      <c r="K25" s="362">
        <v>9868</v>
      </c>
      <c r="L25" s="362"/>
      <c r="M25" s="190" t="s">
        <v>13</v>
      </c>
      <c r="N25" s="189">
        <f>IF(ISNUMBER(N20),SUM(N20:N23),"")</f>
        <v>257</v>
      </c>
      <c r="O25" s="188">
        <f>IF(ISNUMBER(O20),SUM(O20:O23),"")</f>
        <v>115</v>
      </c>
      <c r="P25" s="187">
        <f>IF(ISNUMBER(P20),SUM(P20:P23),"")</f>
        <v>14</v>
      </c>
      <c r="Q25" s="186">
        <f>IF(ISNUMBER(Q20),SUM(Q20:Q23),"")</f>
        <v>372</v>
      </c>
      <c r="R25" s="185"/>
      <c r="S25" s="360"/>
    </row>
    <row r="26" spans="1:19" ht="12.75" customHeight="1" thickBot="1" thickTop="1">
      <c r="A26" s="358" t="str">
        <f>DGET('[1]soupisky'!$B$1:$D$481,"příjmení",A30:A31)</f>
        <v>LEHNER</v>
      </c>
      <c r="B26" s="358"/>
      <c r="C26" s="208">
        <v>1</v>
      </c>
      <c r="D26" s="206">
        <v>131</v>
      </c>
      <c r="E26" s="150">
        <v>61</v>
      </c>
      <c r="F26" s="150">
        <v>2</v>
      </c>
      <c r="G26" s="205">
        <f>IF(ISBLANK(D26),"",D26+E26)</f>
        <v>192</v>
      </c>
      <c r="H26" s="191"/>
      <c r="I26" s="363">
        <f>IF(COUNT(Q31),SUM(I20+G31-Q31),"")</f>
        <v>73</v>
      </c>
      <c r="K26" s="358" t="str">
        <f>DGET('[1]soupisky'!$B$1:$D$481,"příjmení",K30:K31)</f>
        <v>KNĚŽEK</v>
      </c>
      <c r="L26" s="358"/>
      <c r="M26" s="207">
        <v>1</v>
      </c>
      <c r="N26" s="206">
        <v>125</v>
      </c>
      <c r="O26" s="150">
        <v>36</v>
      </c>
      <c r="P26" s="150">
        <v>6</v>
      </c>
      <c r="Q26" s="205">
        <f>IF(ISBLANK(N26),"",N26+O26)</f>
        <v>161</v>
      </c>
      <c r="R26" s="191"/>
      <c r="S26" s="142"/>
    </row>
    <row r="27" spans="1:19" ht="12.75" customHeight="1" thickBot="1" thickTop="1">
      <c r="A27" s="358"/>
      <c r="B27" s="358"/>
      <c r="C27" s="204">
        <v>2</v>
      </c>
      <c r="D27" s="203">
        <v>134</v>
      </c>
      <c r="E27" s="139">
        <v>61</v>
      </c>
      <c r="F27" s="139">
        <v>3</v>
      </c>
      <c r="G27" s="202">
        <f>IF(ISBLANK(D27),"",D27+E27)</f>
        <v>195</v>
      </c>
      <c r="H27" s="191"/>
      <c r="I27" s="363"/>
      <c r="K27" s="358"/>
      <c r="L27" s="358"/>
      <c r="M27" s="204">
        <v>2</v>
      </c>
      <c r="N27" s="203">
        <v>125</v>
      </c>
      <c r="O27" s="139">
        <v>51</v>
      </c>
      <c r="P27" s="139">
        <v>8</v>
      </c>
      <c r="Q27" s="202">
        <f>IF(ISBLANK(N27),"",N27+O27)</f>
        <v>176</v>
      </c>
      <c r="R27" s="191"/>
      <c r="S27" s="142"/>
    </row>
    <row r="28" spans="1:19" ht="9.75" customHeight="1" thickTop="1">
      <c r="A28" s="359" t="str">
        <f>DGET('[1]soupisky'!$B$1:$D$481,"JMéNO",A30:A31)</f>
        <v>Radek</v>
      </c>
      <c r="B28" s="359"/>
      <c r="C28" s="201"/>
      <c r="D28" s="200"/>
      <c r="E28" s="200"/>
      <c r="F28" s="200"/>
      <c r="G28" s="199"/>
      <c r="H28" s="191"/>
      <c r="I28" s="198"/>
      <c r="K28" s="359" t="str">
        <f>DGET('[1]soupisky'!$B$1:$D$481,"JMéNO",K30:K31)</f>
        <v>Vladimír</v>
      </c>
      <c r="L28" s="359"/>
      <c r="M28" s="201"/>
      <c r="N28" s="200"/>
      <c r="O28" s="200"/>
      <c r="P28" s="200"/>
      <c r="Q28" s="199"/>
      <c r="R28" s="191"/>
      <c r="S28" s="198"/>
    </row>
    <row r="29" spans="1:19" ht="9.75" customHeight="1" thickBot="1">
      <c r="A29" s="359"/>
      <c r="B29" s="359"/>
      <c r="C29" s="197"/>
      <c r="D29" s="196"/>
      <c r="E29" s="196"/>
      <c r="F29" s="196"/>
      <c r="G29" s="195"/>
      <c r="H29" s="191"/>
      <c r="I29" s="360">
        <f>IF(ISNUMBER(G31),IF(G31&gt;Q31,2,IF(G31=Q31,1,0)),"")</f>
        <v>2</v>
      </c>
      <c r="K29" s="359"/>
      <c r="L29" s="359"/>
      <c r="M29" s="197"/>
      <c r="N29" s="196"/>
      <c r="O29" s="196"/>
      <c r="P29" s="196"/>
      <c r="Q29" s="195"/>
      <c r="R29" s="191"/>
      <c r="S29" s="360">
        <f>IF(ISNUMBER(Q31),IF(G31&lt;Q31,2,IF(G31=Q31,1,0)),"")</f>
        <v>0</v>
      </c>
    </row>
    <row r="30" spans="1:19" ht="9.75" customHeight="1" hidden="1">
      <c r="A30" s="194" t="s">
        <v>241</v>
      </c>
      <c r="B30" s="193"/>
      <c r="C30" s="192"/>
      <c r="D30" s="191"/>
      <c r="E30" s="191"/>
      <c r="F30" s="191"/>
      <c r="G30" s="191"/>
      <c r="H30" s="191"/>
      <c r="I30" s="360"/>
      <c r="K30" s="194" t="s">
        <v>241</v>
      </c>
      <c r="L30" s="193"/>
      <c r="M30" s="192"/>
      <c r="N30" s="191"/>
      <c r="O30" s="191"/>
      <c r="P30" s="191"/>
      <c r="Q30" s="191"/>
      <c r="R30" s="191"/>
      <c r="S30" s="360"/>
    </row>
    <row r="31" spans="1:19" ht="15.75" customHeight="1" thickBot="1" thickTop="1">
      <c r="A31" s="362">
        <v>964</v>
      </c>
      <c r="B31" s="362"/>
      <c r="C31" s="190" t="s">
        <v>13</v>
      </c>
      <c r="D31" s="189">
        <f>IF(ISNUMBER(D26),SUM(D26:D29),"")</f>
        <v>265</v>
      </c>
      <c r="E31" s="188">
        <f>IF(ISNUMBER(E26),SUM(E26:E29),"")</f>
        <v>122</v>
      </c>
      <c r="F31" s="187">
        <f>IF(ISNUMBER(F26),SUM(F26:F29),"")</f>
        <v>5</v>
      </c>
      <c r="G31" s="186">
        <f>IF(ISNUMBER(G26),SUM(G26:G29),"")</f>
        <v>387</v>
      </c>
      <c r="H31" s="185"/>
      <c r="I31" s="360"/>
      <c r="K31" s="362">
        <v>1013</v>
      </c>
      <c r="L31" s="362"/>
      <c r="M31" s="190" t="s">
        <v>13</v>
      </c>
      <c r="N31" s="189">
        <f>IF(ISNUMBER(N26),SUM(N26:N29),"")</f>
        <v>250</v>
      </c>
      <c r="O31" s="188">
        <f>IF(ISNUMBER(O26),SUM(O26:O29),"")</f>
        <v>87</v>
      </c>
      <c r="P31" s="187">
        <f>IF(ISNUMBER(P26),SUM(P26:P29),"")</f>
        <v>14</v>
      </c>
      <c r="Q31" s="186">
        <f>IF(ISNUMBER(Q26),SUM(Q26:Q29),"")</f>
        <v>337</v>
      </c>
      <c r="R31" s="185"/>
      <c r="S31" s="360"/>
    </row>
    <row r="32" spans="1:19" ht="12.75" customHeight="1" thickBot="1" thickTop="1">
      <c r="A32" s="358" t="str">
        <f>DGET('[1]soupisky'!$B$1:$D$481,"příjmení",A36:A37)</f>
        <v>LEHNER</v>
      </c>
      <c r="B32" s="358"/>
      <c r="C32" s="208">
        <v>1</v>
      </c>
      <c r="D32" s="206">
        <v>133</v>
      </c>
      <c r="E32" s="150">
        <v>26</v>
      </c>
      <c r="F32" s="150">
        <v>9</v>
      </c>
      <c r="G32" s="205">
        <f>IF(ISBLANK(D32),"",D32+E32)</f>
        <v>159</v>
      </c>
      <c r="H32" s="191"/>
      <c r="I32" s="363">
        <f>IF(COUNT(Q37),SUM(I26+G37-Q37),"")</f>
        <v>69</v>
      </c>
      <c r="K32" s="358" t="str">
        <f>DGET('[1]soupisky'!$B$1:$D$481,"příjmení",K36:K37)</f>
        <v>KNAP</v>
      </c>
      <c r="L32" s="358"/>
      <c r="M32" s="207">
        <v>1</v>
      </c>
      <c r="N32" s="206">
        <v>133</v>
      </c>
      <c r="O32" s="150">
        <v>54</v>
      </c>
      <c r="P32" s="150">
        <v>1</v>
      </c>
      <c r="Q32" s="205">
        <f>IF(ISBLANK(N32),"",N32+O32)</f>
        <v>187</v>
      </c>
      <c r="R32" s="191"/>
      <c r="S32" s="142"/>
    </row>
    <row r="33" spans="1:19" ht="12.75" customHeight="1" thickBot="1" thickTop="1">
      <c r="A33" s="358"/>
      <c r="B33" s="358"/>
      <c r="C33" s="204">
        <v>2</v>
      </c>
      <c r="D33" s="203">
        <v>142</v>
      </c>
      <c r="E33" s="139">
        <v>80</v>
      </c>
      <c r="F33" s="139">
        <v>4</v>
      </c>
      <c r="G33" s="202">
        <f>IF(ISBLANK(D33),"",D33+E33)</f>
        <v>222</v>
      </c>
      <c r="H33" s="191"/>
      <c r="I33" s="363"/>
      <c r="K33" s="358"/>
      <c r="L33" s="358"/>
      <c r="M33" s="204">
        <v>2</v>
      </c>
      <c r="N33" s="203">
        <v>136</v>
      </c>
      <c r="O33" s="139">
        <v>62</v>
      </c>
      <c r="P33" s="139">
        <v>1</v>
      </c>
      <c r="Q33" s="202">
        <f>IF(ISBLANK(N33),"",N33+O33)</f>
        <v>198</v>
      </c>
      <c r="R33" s="191"/>
      <c r="S33" s="142"/>
    </row>
    <row r="34" spans="1:19" ht="9.75" customHeight="1" thickTop="1">
      <c r="A34" s="359" t="str">
        <f>DGET('[1]soupisky'!$B$1:$D$481,"JMéNO",A36:A37)</f>
        <v>Marek</v>
      </c>
      <c r="B34" s="359"/>
      <c r="C34" s="201"/>
      <c r="D34" s="200"/>
      <c r="E34" s="200"/>
      <c r="F34" s="200"/>
      <c r="G34" s="199"/>
      <c r="H34" s="191"/>
      <c r="I34" s="198"/>
      <c r="K34" s="359" t="str">
        <f>DGET('[1]soupisky'!$B$1:$D$481,"JMéNO",K36:K37)</f>
        <v>Petr</v>
      </c>
      <c r="L34" s="359"/>
      <c r="M34" s="201"/>
      <c r="N34" s="200"/>
      <c r="O34" s="200"/>
      <c r="P34" s="200"/>
      <c r="Q34" s="199"/>
      <c r="R34" s="191"/>
      <c r="S34" s="198"/>
    </row>
    <row r="35" spans="1:19" ht="9.75" customHeight="1" thickBot="1">
      <c r="A35" s="359"/>
      <c r="B35" s="359"/>
      <c r="C35" s="197"/>
      <c r="D35" s="196"/>
      <c r="E35" s="196"/>
      <c r="F35" s="196"/>
      <c r="G35" s="195"/>
      <c r="H35" s="191"/>
      <c r="I35" s="360">
        <f>IF(ISNUMBER(G37),IF(G37&gt;Q37,2,IF(G37=Q37,1,0)),"")</f>
        <v>0</v>
      </c>
      <c r="K35" s="359"/>
      <c r="L35" s="359"/>
      <c r="M35" s="197"/>
      <c r="N35" s="196"/>
      <c r="O35" s="196"/>
      <c r="P35" s="196"/>
      <c r="Q35" s="195"/>
      <c r="R35" s="191"/>
      <c r="S35" s="360">
        <f>IF(ISNUMBER(Q37),IF(G37&lt;Q37,2,IF(G37=Q37,1,0)),"")</f>
        <v>2</v>
      </c>
    </row>
    <row r="36" spans="1:19" ht="9.75" customHeight="1" hidden="1">
      <c r="A36" s="194" t="s">
        <v>241</v>
      </c>
      <c r="B36" s="193"/>
      <c r="C36" s="192"/>
      <c r="D36" s="191"/>
      <c r="E36" s="191"/>
      <c r="F36" s="191"/>
      <c r="G36" s="191"/>
      <c r="H36" s="191"/>
      <c r="I36" s="360"/>
      <c r="K36" s="194" t="s">
        <v>241</v>
      </c>
      <c r="L36" s="193"/>
      <c r="M36" s="192"/>
      <c r="N36" s="191"/>
      <c r="O36" s="191"/>
      <c r="P36" s="191"/>
      <c r="Q36" s="191"/>
      <c r="R36" s="191"/>
      <c r="S36" s="360"/>
    </row>
    <row r="37" spans="1:19" ht="15.75" customHeight="1" thickBot="1" thickTop="1">
      <c r="A37" s="362">
        <v>5984</v>
      </c>
      <c r="B37" s="362"/>
      <c r="C37" s="190" t="s">
        <v>13</v>
      </c>
      <c r="D37" s="189">
        <f>IF(ISNUMBER(D32),SUM(D32:D35),"")</f>
        <v>275</v>
      </c>
      <c r="E37" s="188">
        <f>IF(ISNUMBER(E32),SUM(E32:E35),"")</f>
        <v>106</v>
      </c>
      <c r="F37" s="187">
        <f>IF(ISNUMBER(F32),SUM(F32:F35),"")</f>
        <v>13</v>
      </c>
      <c r="G37" s="186">
        <f>IF(ISNUMBER(G32),SUM(G32:G35),"")</f>
        <v>381</v>
      </c>
      <c r="H37" s="185"/>
      <c r="I37" s="360"/>
      <c r="K37" s="362">
        <v>1012</v>
      </c>
      <c r="L37" s="362"/>
      <c r="M37" s="190" t="s">
        <v>13</v>
      </c>
      <c r="N37" s="189">
        <f>IF(ISNUMBER(N32),SUM(N32:N35),"")</f>
        <v>269</v>
      </c>
      <c r="O37" s="188">
        <f>IF(ISNUMBER(O32),SUM(O32:O35),"")</f>
        <v>116</v>
      </c>
      <c r="P37" s="187">
        <f>IF(ISNUMBER(P32),SUM(P32:P35),"")</f>
        <v>2</v>
      </c>
      <c r="Q37" s="186">
        <f>IF(ISNUMBER(Q32),SUM(Q32:Q35),"")</f>
        <v>385</v>
      </c>
      <c r="R37" s="185"/>
      <c r="S37" s="360"/>
    </row>
    <row r="38" spans="1:19" ht="12.75" customHeight="1" thickBot="1" thickTop="1">
      <c r="A38" s="358" t="str">
        <f>DGET('[1]soupisky'!$B$1:$D$481,"příjmení",A42:A43)</f>
        <v>BENEŠ</v>
      </c>
      <c r="B38" s="358"/>
      <c r="C38" s="208">
        <v>1</v>
      </c>
      <c r="D38" s="206">
        <v>166</v>
      </c>
      <c r="E38" s="150">
        <v>63</v>
      </c>
      <c r="F38" s="150">
        <v>2</v>
      </c>
      <c r="G38" s="205">
        <f>IF(ISBLANK(D38),"",D38+E38)</f>
        <v>229</v>
      </c>
      <c r="H38" s="191"/>
      <c r="I38" s="363">
        <f>IF(COUNT(Q43),SUM(I32+G43-Q43),"")</f>
        <v>137</v>
      </c>
      <c r="K38" s="358" t="str">
        <f>DGET('[1]soupisky'!$B$1:$D$481,"příjmení",K42:K43)</f>
        <v>KNAP</v>
      </c>
      <c r="L38" s="358"/>
      <c r="M38" s="207">
        <v>1</v>
      </c>
      <c r="N38" s="206">
        <v>141</v>
      </c>
      <c r="O38" s="150">
        <v>52</v>
      </c>
      <c r="P38" s="150">
        <v>3</v>
      </c>
      <c r="Q38" s="205">
        <f>IF(ISBLANK(N38),"",N38+O38)</f>
        <v>193</v>
      </c>
      <c r="R38" s="191"/>
      <c r="S38" s="142"/>
    </row>
    <row r="39" spans="1:19" ht="12.75" customHeight="1" thickBot="1" thickTop="1">
      <c r="A39" s="358"/>
      <c r="B39" s="358"/>
      <c r="C39" s="204">
        <v>2</v>
      </c>
      <c r="D39" s="203">
        <v>160</v>
      </c>
      <c r="E39" s="139">
        <v>80</v>
      </c>
      <c r="F39" s="139">
        <v>2</v>
      </c>
      <c r="G39" s="202">
        <f>IF(ISBLANK(D39),"",D39+E39)</f>
        <v>240</v>
      </c>
      <c r="H39" s="191"/>
      <c r="I39" s="363"/>
      <c r="K39" s="358"/>
      <c r="L39" s="358"/>
      <c r="M39" s="204">
        <v>2</v>
      </c>
      <c r="N39" s="203">
        <v>137</v>
      </c>
      <c r="O39" s="139">
        <v>71</v>
      </c>
      <c r="P39" s="139">
        <v>0</v>
      </c>
      <c r="Q39" s="202">
        <f>IF(ISBLANK(N39),"",N39+O39)</f>
        <v>208</v>
      </c>
      <c r="R39" s="191"/>
      <c r="S39" s="142"/>
    </row>
    <row r="40" spans="1:19" ht="9.75" customHeight="1" thickTop="1">
      <c r="A40" s="359" t="str">
        <f>DGET('[1]soupisky'!$B$1:$D$481,"JMéNO",A42:A43)</f>
        <v>Miloš ml.</v>
      </c>
      <c r="B40" s="359"/>
      <c r="C40" s="201"/>
      <c r="D40" s="200"/>
      <c r="E40" s="200"/>
      <c r="F40" s="200"/>
      <c r="G40" s="199"/>
      <c r="H40" s="191"/>
      <c r="I40" s="198"/>
      <c r="K40" s="359" t="str">
        <f>DGET('[1]soupisky'!$B$1:$D$481,"JMéNO",K42:K43)</f>
        <v>Filip</v>
      </c>
      <c r="L40" s="359"/>
      <c r="M40" s="201"/>
      <c r="N40" s="200"/>
      <c r="O40" s="200"/>
      <c r="P40" s="200"/>
      <c r="Q40" s="199"/>
      <c r="R40" s="191"/>
      <c r="S40" s="198"/>
    </row>
    <row r="41" spans="1:19" ht="9.75" customHeight="1" thickBot="1">
      <c r="A41" s="359"/>
      <c r="B41" s="359"/>
      <c r="C41" s="197"/>
      <c r="D41" s="196"/>
      <c r="E41" s="196"/>
      <c r="F41" s="196"/>
      <c r="G41" s="195"/>
      <c r="H41" s="191"/>
      <c r="I41" s="360">
        <f>IF(ISNUMBER(G43),IF(G43&gt;Q43,2,IF(G43=Q43,1,0)),"")</f>
        <v>2</v>
      </c>
      <c r="K41" s="359"/>
      <c r="L41" s="359"/>
      <c r="M41" s="197"/>
      <c r="N41" s="196"/>
      <c r="O41" s="196"/>
      <c r="P41" s="196"/>
      <c r="Q41" s="195"/>
      <c r="R41" s="191"/>
      <c r="S41" s="360">
        <f>IF(ISNUMBER(Q43),IF(G43&lt;Q43,2,IF(G43=Q43,1,0)),"")</f>
        <v>0</v>
      </c>
    </row>
    <row r="42" spans="1:19" ht="9.75" customHeight="1" hidden="1">
      <c r="A42" s="194" t="s">
        <v>241</v>
      </c>
      <c r="B42" s="193"/>
      <c r="C42" s="192"/>
      <c r="D42" s="191"/>
      <c r="E42" s="191"/>
      <c r="F42" s="191"/>
      <c r="G42" s="191"/>
      <c r="H42" s="191"/>
      <c r="I42" s="360"/>
      <c r="K42" s="194" t="s">
        <v>241</v>
      </c>
      <c r="L42" s="193"/>
      <c r="M42" s="192"/>
      <c r="N42" s="191"/>
      <c r="O42" s="191"/>
      <c r="P42" s="191"/>
      <c r="Q42" s="191"/>
      <c r="R42" s="191"/>
      <c r="S42" s="360"/>
    </row>
    <row r="43" spans="1:19" ht="15.75" customHeight="1" thickBot="1" thickTop="1">
      <c r="A43" s="364">
        <v>965</v>
      </c>
      <c r="B43" s="364"/>
      <c r="C43" s="190" t="s">
        <v>13</v>
      </c>
      <c r="D43" s="189">
        <f>IF(ISNUMBER(D38),SUM(D38:D41),"")</f>
        <v>326</v>
      </c>
      <c r="E43" s="188">
        <f>IF(ISNUMBER(E38),SUM(E38:E41),"")</f>
        <v>143</v>
      </c>
      <c r="F43" s="187">
        <f>IF(ISNUMBER(F38),SUM(F38:F41),"")</f>
        <v>4</v>
      </c>
      <c r="G43" s="186">
        <f>IF(ISNUMBER(G38),SUM(G38:G41),"")</f>
        <v>469</v>
      </c>
      <c r="H43" s="185"/>
      <c r="I43" s="360"/>
      <c r="K43" s="364">
        <v>19901</v>
      </c>
      <c r="L43" s="364"/>
      <c r="M43" s="190" t="s">
        <v>13</v>
      </c>
      <c r="N43" s="189">
        <f>IF(ISNUMBER(N38),SUM(N38:N41),"")</f>
        <v>278</v>
      </c>
      <c r="O43" s="188">
        <f>IF(ISNUMBER(O38),SUM(O38:O41),"")</f>
        <v>123</v>
      </c>
      <c r="P43" s="187">
        <f>IF(ISNUMBER(P38),SUM(P38:P41),"")</f>
        <v>3</v>
      </c>
      <c r="Q43" s="186">
        <f>IF(ISNUMBER(Q38),SUM(Q38:Q41),"")</f>
        <v>401</v>
      </c>
      <c r="R43" s="185"/>
      <c r="S43" s="360"/>
    </row>
    <row r="44" spans="1:7" ht="4.5" customHeight="1" thickBot="1" thickTop="1">
      <c r="A44" s="88"/>
      <c r="B44" s="88"/>
      <c r="C44" s="88"/>
      <c r="D44" s="88"/>
      <c r="E44" s="88"/>
      <c r="F44" s="88"/>
      <c r="G44" s="88"/>
    </row>
    <row r="45" spans="1:19" ht="19.5" customHeight="1" thickBot="1">
      <c r="A45" s="184"/>
      <c r="B45" s="183"/>
      <c r="C45" s="182" t="s">
        <v>15</v>
      </c>
      <c r="D45" s="181">
        <f>IF(ISNUMBER(D13),SUM(D13,D19,D25,D31,D37,D43),"")</f>
        <v>1701</v>
      </c>
      <c r="E45" s="180">
        <f>IF(ISNUMBER(E13),SUM(E13,E19,E25,E31,E37,E43),"")</f>
        <v>717</v>
      </c>
      <c r="F45" s="179">
        <f>IF(ISNUMBER(F13),SUM(F13,F19,F25,F31,F37,F43),"")</f>
        <v>48</v>
      </c>
      <c r="G45" s="178">
        <f>IF(ISNUMBER(G13),SUM(G13,G19,G25,G31,G37,G43),"")</f>
        <v>2418</v>
      </c>
      <c r="H45" s="177"/>
      <c r="I45" s="176">
        <f>IF(ISNUMBER(G45),IF(G45&gt;Q45,4,IF(G45=Q45,2,0)),"")</f>
        <v>4</v>
      </c>
      <c r="K45" s="184"/>
      <c r="L45" s="183"/>
      <c r="M45" s="182" t="s">
        <v>15</v>
      </c>
      <c r="N45" s="181">
        <f>IF(ISNUMBER(N13),SUM(N13,N19,N25,N31,N37,N43),"")</f>
        <v>1594</v>
      </c>
      <c r="O45" s="180">
        <f>IF(ISNUMBER(O13),SUM(O13,O19,O25,O31,O37,O43),"")</f>
        <v>687</v>
      </c>
      <c r="P45" s="179">
        <f>IF(ISNUMBER(P13),SUM(P13,P19,P25,P31,P37,P43),"")</f>
        <v>48</v>
      </c>
      <c r="Q45" s="178">
        <f>IF(ISNUMBER(Q13),SUM(Q13,Q19,Q25,Q31,Q37,Q43),"")</f>
        <v>2281</v>
      </c>
      <c r="R45" s="177"/>
      <c r="S45" s="176">
        <f>IF(ISNUMBER(Q45),IF(G45&lt;Q45,4,IF(G45=Q45,2,0)),"")</f>
        <v>0</v>
      </c>
    </row>
    <row r="46" spans="1:7" ht="4.5" customHeight="1" thickBot="1">
      <c r="A46" s="88"/>
      <c r="B46" s="88"/>
      <c r="C46" s="88"/>
      <c r="D46" s="88"/>
      <c r="E46" s="88"/>
      <c r="F46" s="88"/>
      <c r="G46" s="88"/>
    </row>
    <row r="47" spans="1:19" ht="21.75" customHeight="1" thickBot="1">
      <c r="A47" s="121"/>
      <c r="B47" s="119" t="s">
        <v>29</v>
      </c>
      <c r="C47" s="365"/>
      <c r="D47" s="365"/>
      <c r="E47" s="365"/>
      <c r="F47" s="88"/>
      <c r="G47" s="366" t="s">
        <v>16</v>
      </c>
      <c r="H47" s="366"/>
      <c r="I47" s="175">
        <f>IF(ISNUMBER(I11),SUM(I11,I17,I23,I29,I35,I41,I45),"")</f>
        <v>12</v>
      </c>
      <c r="K47" s="121"/>
      <c r="L47" s="119" t="s">
        <v>29</v>
      </c>
      <c r="M47" s="365"/>
      <c r="N47" s="365"/>
      <c r="O47" s="365"/>
      <c r="Q47" s="366" t="s">
        <v>16</v>
      </c>
      <c r="R47" s="366"/>
      <c r="S47" s="175">
        <f>IF(ISNUMBER(S11),SUM(S11,S17,S23,S29,S35,S41,S45),"")</f>
        <v>4</v>
      </c>
    </row>
    <row r="48" spans="1:19" ht="19.5" customHeight="1">
      <c r="A48" s="121"/>
      <c r="B48" s="119" t="s">
        <v>30</v>
      </c>
      <c r="C48" s="367"/>
      <c r="D48" s="367"/>
      <c r="E48" s="367"/>
      <c r="F48" s="174"/>
      <c r="G48" s="174"/>
      <c r="H48" s="174"/>
      <c r="I48" s="174"/>
      <c r="J48" s="174"/>
      <c r="K48" s="121"/>
      <c r="L48" s="119" t="s">
        <v>30</v>
      </c>
      <c r="M48" s="367"/>
      <c r="N48" s="367"/>
      <c r="O48" s="367"/>
      <c r="P48" s="160"/>
      <c r="Q48" s="153"/>
      <c r="R48" s="153"/>
      <c r="S48" s="153"/>
    </row>
    <row r="49" spans="1:19" ht="20.25" customHeight="1">
      <c r="A49" s="119" t="s">
        <v>31</v>
      </c>
      <c r="B49" s="119" t="s">
        <v>32</v>
      </c>
      <c r="C49" s="368" t="s">
        <v>240</v>
      </c>
      <c r="D49" s="368"/>
      <c r="E49" s="368"/>
      <c r="F49" s="368"/>
      <c r="G49" s="368"/>
      <c r="H49" s="368"/>
      <c r="I49" s="119"/>
      <c r="J49" s="119"/>
      <c r="K49" s="119" t="s">
        <v>33</v>
      </c>
      <c r="L49" s="368"/>
      <c r="M49" s="368"/>
      <c r="O49" s="119" t="s">
        <v>30</v>
      </c>
      <c r="P49" s="369"/>
      <c r="Q49" s="369"/>
      <c r="R49" s="369"/>
      <c r="S49" s="369"/>
    </row>
    <row r="50" spans="1:19" ht="9.75" customHeight="1">
      <c r="A50" s="119"/>
      <c r="B50" s="119"/>
      <c r="C50" s="174"/>
      <c r="D50" s="174"/>
      <c r="E50" s="174"/>
      <c r="F50" s="174"/>
      <c r="G50" s="174"/>
      <c r="H50" s="174"/>
      <c r="I50" s="119"/>
      <c r="J50" s="119"/>
      <c r="K50" s="119"/>
      <c r="L50" s="174"/>
      <c r="M50" s="174"/>
      <c r="O50" s="119"/>
      <c r="P50" s="174"/>
      <c r="Q50" s="174"/>
      <c r="R50" s="174"/>
      <c r="S50" s="174"/>
    </row>
    <row r="51" spans="1:7" ht="30" customHeight="1">
      <c r="A51" s="118" t="s">
        <v>17</v>
      </c>
      <c r="B51" s="88"/>
      <c r="C51" s="88"/>
      <c r="D51" s="88"/>
      <c r="E51" s="88"/>
      <c r="F51" s="88"/>
      <c r="G51" s="88"/>
    </row>
    <row r="52" spans="1:11" ht="19.5" customHeight="1">
      <c r="A52" s="88"/>
      <c r="B52" s="117" t="s">
        <v>18</v>
      </c>
      <c r="C52" s="370"/>
      <c r="D52" s="370"/>
      <c r="E52" s="88"/>
      <c r="F52" s="88"/>
      <c r="G52" s="88"/>
      <c r="I52" s="117" t="s">
        <v>19</v>
      </c>
      <c r="J52" s="371"/>
      <c r="K52" s="371"/>
    </row>
    <row r="53" spans="1:19" ht="19.5" customHeight="1">
      <c r="A53" s="88"/>
      <c r="B53" s="117" t="s">
        <v>20</v>
      </c>
      <c r="C53" s="372"/>
      <c r="D53" s="372"/>
      <c r="E53" s="88"/>
      <c r="F53" s="88"/>
      <c r="G53" s="88"/>
      <c r="I53" s="117" t="s">
        <v>21</v>
      </c>
      <c r="J53" s="373"/>
      <c r="K53" s="373"/>
      <c r="P53" s="117" t="s">
        <v>22</v>
      </c>
      <c r="Q53" s="374"/>
      <c r="R53" s="374"/>
      <c r="S53" s="374"/>
    </row>
    <row r="54" spans="1:7" ht="9.75" customHeight="1">
      <c r="A54" s="88"/>
      <c r="B54" s="88"/>
      <c r="C54" s="88"/>
      <c r="D54" s="88"/>
      <c r="E54" s="88"/>
      <c r="F54" s="88"/>
      <c r="G54" s="88"/>
    </row>
    <row r="55" spans="1:19" ht="15" customHeight="1">
      <c r="A55" s="375" t="s">
        <v>23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  <c r="N55" s="375"/>
      <c r="O55" s="375"/>
      <c r="P55" s="375"/>
      <c r="Q55" s="375"/>
      <c r="R55" s="375"/>
      <c r="S55" s="375"/>
    </row>
    <row r="56" spans="1:19" ht="90" customHeight="1">
      <c r="A56" s="376"/>
      <c r="B56" s="376"/>
      <c r="C56" s="376"/>
      <c r="D56" s="376"/>
      <c r="E56" s="376"/>
      <c r="F56" s="376"/>
      <c r="G56" s="376"/>
      <c r="H56" s="376"/>
      <c r="I56" s="376"/>
      <c r="J56" s="376"/>
      <c r="K56" s="376"/>
      <c r="L56" s="376"/>
      <c r="M56" s="376"/>
      <c r="N56" s="376"/>
      <c r="O56" s="376"/>
      <c r="P56" s="376"/>
      <c r="Q56" s="376"/>
      <c r="R56" s="376"/>
      <c r="S56" s="376"/>
    </row>
    <row r="57" spans="1:7" ht="4.5" customHeight="1">
      <c r="A57" s="88"/>
      <c r="B57" s="88"/>
      <c r="C57" s="88"/>
      <c r="D57" s="88"/>
      <c r="E57" s="88"/>
      <c r="F57" s="88"/>
      <c r="G57" s="88"/>
    </row>
    <row r="58" spans="1:19" ht="15" customHeight="1">
      <c r="A58" s="377" t="s">
        <v>24</v>
      </c>
      <c r="B58" s="377"/>
      <c r="C58" s="377"/>
      <c r="D58" s="377"/>
      <c r="E58" s="377"/>
      <c r="F58" s="377"/>
      <c r="G58" s="377"/>
      <c r="H58" s="377"/>
      <c r="I58" s="377"/>
      <c r="J58" s="377"/>
      <c r="K58" s="377"/>
      <c r="L58" s="377"/>
      <c r="M58" s="377"/>
      <c r="N58" s="377"/>
      <c r="O58" s="377"/>
      <c r="P58" s="377"/>
      <c r="Q58" s="377"/>
      <c r="R58" s="377"/>
      <c r="S58" s="377"/>
    </row>
    <row r="59" spans="1:19" ht="6.75" customHeight="1">
      <c r="A59" s="116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113"/>
    </row>
    <row r="60" spans="1:19" ht="18" customHeight="1">
      <c r="A60" s="115" t="s">
        <v>3</v>
      </c>
      <c r="B60" s="97"/>
      <c r="C60" s="97"/>
      <c r="D60" s="97"/>
      <c r="E60" s="97"/>
      <c r="F60" s="97"/>
      <c r="G60" s="97"/>
      <c r="H60" s="97"/>
      <c r="I60" s="97"/>
      <c r="J60" s="97"/>
      <c r="K60" s="114" t="s">
        <v>4</v>
      </c>
      <c r="L60" s="97"/>
      <c r="M60" s="97"/>
      <c r="N60" s="97"/>
      <c r="O60" s="97"/>
      <c r="P60" s="97"/>
      <c r="Q60" s="97"/>
      <c r="R60" s="97"/>
      <c r="S60" s="113"/>
    </row>
    <row r="61" spans="1:19" ht="18" customHeight="1">
      <c r="A61" s="112"/>
      <c r="B61" s="109" t="s">
        <v>34</v>
      </c>
      <c r="C61" s="108"/>
      <c r="D61" s="110"/>
      <c r="E61" s="109" t="s">
        <v>35</v>
      </c>
      <c r="F61" s="108"/>
      <c r="G61" s="108"/>
      <c r="H61" s="108"/>
      <c r="I61" s="110"/>
      <c r="J61" s="97"/>
      <c r="K61" s="111"/>
      <c r="L61" s="109" t="s">
        <v>34</v>
      </c>
      <c r="M61" s="108"/>
      <c r="N61" s="110"/>
      <c r="O61" s="109" t="s">
        <v>35</v>
      </c>
      <c r="P61" s="108"/>
      <c r="Q61" s="108"/>
      <c r="R61" s="108"/>
      <c r="S61" s="107"/>
    </row>
    <row r="62" spans="1:19" ht="18" customHeight="1">
      <c r="A62" s="106" t="s">
        <v>36</v>
      </c>
      <c r="B62" s="102" t="s">
        <v>37</v>
      </c>
      <c r="C62" s="104"/>
      <c r="D62" s="103" t="s">
        <v>38</v>
      </c>
      <c r="E62" s="102" t="s">
        <v>37</v>
      </c>
      <c r="F62" s="101"/>
      <c r="G62" s="101"/>
      <c r="H62" s="100"/>
      <c r="I62" s="103" t="s">
        <v>38</v>
      </c>
      <c r="J62" s="97"/>
      <c r="K62" s="105" t="s">
        <v>36</v>
      </c>
      <c r="L62" s="102" t="s">
        <v>37</v>
      </c>
      <c r="M62" s="104"/>
      <c r="N62" s="103" t="s">
        <v>38</v>
      </c>
      <c r="O62" s="102" t="s">
        <v>37</v>
      </c>
      <c r="P62" s="101"/>
      <c r="Q62" s="101"/>
      <c r="R62" s="100"/>
      <c r="S62" s="99" t="s">
        <v>38</v>
      </c>
    </row>
    <row r="63" spans="1:19" ht="18" customHeight="1">
      <c r="A63" s="98"/>
      <c r="B63" s="378" t="e">
        <f>DGET('[1]soupisky'!$B$1:$E$481,"celé",D62:D63)</f>
        <v>#NUM!</v>
      </c>
      <c r="C63" s="378"/>
      <c r="D63" s="95"/>
      <c r="E63" s="378" t="e">
        <f>DGET('[1]soupisky'!$B$1:$E$481,"celé",I62:I63)</f>
        <v>#NUM!</v>
      </c>
      <c r="F63" s="378"/>
      <c r="G63" s="378" t="e">
        <f>DGET('[1]soupisky'!$B$1:$E$481,"celé",I62:I63)</f>
        <v>#NUM!</v>
      </c>
      <c r="H63" s="378"/>
      <c r="I63" s="95"/>
      <c r="J63" s="97"/>
      <c r="K63" s="96"/>
      <c r="L63" s="378" t="e">
        <f>DGET('[1]soupisky'!$B$1:$E$481,"celé",N62:N63)</f>
        <v>#NUM!</v>
      </c>
      <c r="M63" s="378"/>
      <c r="N63" s="95"/>
      <c r="O63" s="378" t="e">
        <f>DGET('[1]soupisky'!$B$1:$E$481,"celé",S62:S63)</f>
        <v>#NUM!</v>
      </c>
      <c r="P63" s="378"/>
      <c r="Q63" s="378" t="e">
        <f>DGET('[1]soupisky'!$B$1:$E$481,"celé",S62:S63)</f>
        <v>#NUM!</v>
      </c>
      <c r="R63" s="378"/>
      <c r="S63" s="94"/>
    </row>
    <row r="64" spans="1:19" ht="18" customHeight="1">
      <c r="A64" s="98"/>
      <c r="B64" s="378"/>
      <c r="C64" s="378"/>
      <c r="D64" s="95"/>
      <c r="E64" s="378"/>
      <c r="F64" s="378"/>
      <c r="G64" s="378"/>
      <c r="H64" s="378"/>
      <c r="I64" s="95"/>
      <c r="J64" s="97"/>
      <c r="K64" s="96"/>
      <c r="L64" s="378"/>
      <c r="M64" s="378"/>
      <c r="N64" s="95"/>
      <c r="O64" s="378"/>
      <c r="P64" s="378"/>
      <c r="Q64" s="378"/>
      <c r="R64" s="378"/>
      <c r="S64" s="94"/>
    </row>
    <row r="65" spans="1:19" ht="11.25" customHeight="1">
      <c r="A65" s="93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1"/>
    </row>
    <row r="66" spans="1:19" ht="3.75" customHeight="1">
      <c r="A66" s="114"/>
      <c r="B66" s="97"/>
      <c r="C66" s="97"/>
      <c r="D66" s="97"/>
      <c r="E66" s="97"/>
      <c r="F66" s="97"/>
      <c r="G66" s="97"/>
      <c r="H66" s="97"/>
      <c r="I66" s="97"/>
      <c r="J66" s="97"/>
      <c r="K66" s="114"/>
      <c r="L66" s="97"/>
      <c r="M66" s="97"/>
      <c r="N66" s="97"/>
      <c r="O66" s="97"/>
      <c r="P66" s="97"/>
      <c r="Q66" s="97"/>
      <c r="R66" s="97"/>
      <c r="S66" s="97"/>
    </row>
    <row r="67" spans="1:19" ht="19.5" customHeight="1">
      <c r="A67" s="377" t="s">
        <v>25</v>
      </c>
      <c r="B67" s="377"/>
      <c r="C67" s="377"/>
      <c r="D67" s="377"/>
      <c r="E67" s="377"/>
      <c r="F67" s="377"/>
      <c r="G67" s="377"/>
      <c r="H67" s="377"/>
      <c r="I67" s="377"/>
      <c r="J67" s="377"/>
      <c r="K67" s="377"/>
      <c r="L67" s="377"/>
      <c r="M67" s="377"/>
      <c r="N67" s="377"/>
      <c r="O67" s="377"/>
      <c r="P67" s="377"/>
      <c r="Q67" s="377"/>
      <c r="R67" s="377"/>
      <c r="S67" s="377"/>
    </row>
    <row r="68" spans="1:19" ht="90" customHeight="1">
      <c r="A68" s="379"/>
      <c r="B68" s="379"/>
      <c r="C68" s="379"/>
      <c r="D68" s="379"/>
      <c r="E68" s="379"/>
      <c r="F68" s="379"/>
      <c r="G68" s="379"/>
      <c r="H68" s="379"/>
      <c r="I68" s="379"/>
      <c r="J68" s="379"/>
      <c r="K68" s="379"/>
      <c r="L68" s="379"/>
      <c r="M68" s="379"/>
      <c r="N68" s="379"/>
      <c r="O68" s="379"/>
      <c r="P68" s="379"/>
      <c r="Q68" s="379"/>
      <c r="R68" s="379"/>
      <c r="S68" s="379"/>
    </row>
    <row r="69" spans="1:7" ht="4.5" customHeight="1">
      <c r="A69" s="88"/>
      <c r="B69" s="88"/>
      <c r="C69" s="88"/>
      <c r="D69" s="88"/>
      <c r="E69" s="88"/>
      <c r="F69" s="88"/>
      <c r="G69" s="88"/>
    </row>
    <row r="70" spans="1:19" ht="15" customHeight="1">
      <c r="A70" s="375" t="s">
        <v>26</v>
      </c>
      <c r="B70" s="375"/>
      <c r="C70" s="375"/>
      <c r="D70" s="375"/>
      <c r="E70" s="375"/>
      <c r="F70" s="375"/>
      <c r="G70" s="375"/>
      <c r="H70" s="375"/>
      <c r="I70" s="375"/>
      <c r="J70" s="375"/>
      <c r="K70" s="375"/>
      <c r="L70" s="375"/>
      <c r="M70" s="375"/>
      <c r="N70" s="375"/>
      <c r="O70" s="375"/>
      <c r="P70" s="375"/>
      <c r="Q70" s="375"/>
      <c r="R70" s="375"/>
      <c r="S70" s="375"/>
    </row>
    <row r="71" spans="1:19" ht="90" customHeight="1">
      <c r="A71" s="376"/>
      <c r="B71" s="376"/>
      <c r="C71" s="376"/>
      <c r="D71" s="376"/>
      <c r="E71" s="376"/>
      <c r="F71" s="376"/>
      <c r="G71" s="376"/>
      <c r="H71" s="376"/>
      <c r="I71" s="376"/>
      <c r="J71" s="376"/>
      <c r="K71" s="376"/>
      <c r="L71" s="376"/>
      <c r="M71" s="376"/>
      <c r="N71" s="376"/>
      <c r="O71" s="376"/>
      <c r="P71" s="376"/>
      <c r="Q71" s="376"/>
      <c r="R71" s="376"/>
      <c r="S71" s="376"/>
    </row>
    <row r="72" spans="1:8" ht="30" customHeight="1">
      <c r="A72" s="380" t="s">
        <v>27</v>
      </c>
      <c r="B72" s="380"/>
      <c r="C72" s="381"/>
      <c r="D72" s="381"/>
      <c r="E72" s="381"/>
      <c r="F72" s="381"/>
      <c r="G72" s="381"/>
      <c r="H72" s="381"/>
    </row>
    <row r="73" spans="1:8" ht="30" customHeight="1">
      <c r="A73" s="173"/>
      <c r="B73" s="173"/>
      <c r="C73" s="172"/>
      <c r="D73" s="172"/>
      <c r="E73" s="172"/>
      <c r="F73" s="172"/>
      <c r="G73" s="172"/>
      <c r="H73" s="172"/>
    </row>
    <row r="74" spans="1:8" ht="11.25" customHeight="1">
      <c r="A74" s="173"/>
      <c r="B74" s="173"/>
      <c r="C74" s="172"/>
      <c r="D74" s="172"/>
      <c r="E74" s="172"/>
      <c r="F74" s="172" t="s">
        <v>239</v>
      </c>
      <c r="G74" s="172"/>
      <c r="H74" s="172"/>
    </row>
    <row r="75" spans="1:16" ht="12.75">
      <c r="A75" s="165">
        <v>1</v>
      </c>
      <c r="B75" s="165" t="s">
        <v>238</v>
      </c>
      <c r="C75" s="165" t="s">
        <v>237</v>
      </c>
      <c r="F75" s="171" t="s">
        <v>236</v>
      </c>
      <c r="K75" s="166" t="s">
        <v>40</v>
      </c>
      <c r="L75" s="168" t="s">
        <v>96</v>
      </c>
      <c r="M75" s="170"/>
      <c r="N75" s="170"/>
      <c r="O75" s="168" t="s">
        <v>83</v>
      </c>
      <c r="P75" s="167"/>
    </row>
    <row r="76" spans="1:16" ht="12.75">
      <c r="A76" s="165">
        <v>2</v>
      </c>
      <c r="B76" s="165" t="s">
        <v>235</v>
      </c>
      <c r="C76" s="165" t="s">
        <v>234</v>
      </c>
      <c r="F76" s="171" t="s">
        <v>233</v>
      </c>
      <c r="K76" s="166" t="s">
        <v>42</v>
      </c>
      <c r="L76" s="168" t="s">
        <v>98</v>
      </c>
      <c r="M76" s="170"/>
      <c r="N76" s="170"/>
      <c r="O76" s="168" t="s">
        <v>84</v>
      </c>
      <c r="P76" s="167"/>
    </row>
    <row r="77" spans="1:16" ht="12.75">
      <c r="A77" s="165">
        <v>3</v>
      </c>
      <c r="B77" s="165" t="s">
        <v>232</v>
      </c>
      <c r="C77" s="165" t="s">
        <v>231</v>
      </c>
      <c r="F77" s="171" t="s">
        <v>230</v>
      </c>
      <c r="K77" s="166" t="s">
        <v>28</v>
      </c>
      <c r="L77" s="168" t="s">
        <v>89</v>
      </c>
      <c r="M77" s="170"/>
      <c r="N77" s="170"/>
      <c r="O77" s="168" t="s">
        <v>78</v>
      </c>
      <c r="P77" s="167"/>
    </row>
    <row r="78" spans="1:16" ht="12.75">
      <c r="A78" s="165">
        <v>4</v>
      </c>
      <c r="B78" s="165" t="s">
        <v>229</v>
      </c>
      <c r="C78" s="165" t="s">
        <v>228</v>
      </c>
      <c r="F78" s="171" t="s">
        <v>227</v>
      </c>
      <c r="K78" s="166" t="s">
        <v>43</v>
      </c>
      <c r="L78" s="168" t="s">
        <v>88</v>
      </c>
      <c r="M78" s="170"/>
      <c r="N78" s="170"/>
      <c r="O78" s="168" t="s">
        <v>72</v>
      </c>
      <c r="P78" s="167"/>
    </row>
    <row r="79" spans="1:16" ht="12.75">
      <c r="A79" s="165">
        <v>5</v>
      </c>
      <c r="B79" s="165" t="s">
        <v>226</v>
      </c>
      <c r="C79" s="165" t="s">
        <v>180</v>
      </c>
      <c r="F79" s="171" t="s">
        <v>225</v>
      </c>
      <c r="K79" s="166" t="s">
        <v>41</v>
      </c>
      <c r="L79" s="168" t="s">
        <v>90</v>
      </c>
      <c r="M79" s="170"/>
      <c r="N79" s="170"/>
      <c r="O79" s="168" t="s">
        <v>70</v>
      </c>
      <c r="P79" s="167"/>
    </row>
    <row r="80" spans="1:16" ht="12.75">
      <c r="A80" s="165">
        <v>6</v>
      </c>
      <c r="B80" s="165" t="s">
        <v>224</v>
      </c>
      <c r="C80" s="165" t="s">
        <v>223</v>
      </c>
      <c r="F80" s="171" t="s">
        <v>222</v>
      </c>
      <c r="K80" s="166" t="s">
        <v>44</v>
      </c>
      <c r="L80" s="168" t="s">
        <v>95</v>
      </c>
      <c r="M80" s="170"/>
      <c r="N80" s="170"/>
      <c r="O80" s="168" t="s">
        <v>75</v>
      </c>
      <c r="P80" s="167"/>
    </row>
    <row r="81" spans="1:16" ht="12.75">
      <c r="A81" s="165">
        <v>7</v>
      </c>
      <c r="B81" s="165" t="s">
        <v>221</v>
      </c>
      <c r="C81" s="165" t="s">
        <v>220</v>
      </c>
      <c r="F81" s="171" t="s">
        <v>219</v>
      </c>
      <c r="K81" s="166" t="s">
        <v>45</v>
      </c>
      <c r="L81" s="168" t="s">
        <v>94</v>
      </c>
      <c r="M81" s="170"/>
      <c r="N81" s="170"/>
      <c r="O81" s="168" t="s">
        <v>76</v>
      </c>
      <c r="P81" s="167"/>
    </row>
    <row r="82" spans="1:16" ht="12.75">
      <c r="A82" s="165">
        <v>8</v>
      </c>
      <c r="B82" s="165" t="s">
        <v>218</v>
      </c>
      <c r="C82" s="165" t="s">
        <v>217</v>
      </c>
      <c r="F82" s="171" t="s">
        <v>216</v>
      </c>
      <c r="K82" s="166" t="s">
        <v>46</v>
      </c>
      <c r="L82" s="168" t="s">
        <v>93</v>
      </c>
      <c r="M82" s="170"/>
      <c r="N82" s="170"/>
      <c r="O82" s="168" t="s">
        <v>67</v>
      </c>
      <c r="P82" s="167"/>
    </row>
    <row r="83" spans="1:16" ht="12.75">
      <c r="A83" s="165">
        <v>9</v>
      </c>
      <c r="B83" s="165" t="s">
        <v>215</v>
      </c>
      <c r="C83" s="165" t="s">
        <v>214</v>
      </c>
      <c r="F83" s="171" t="s">
        <v>213</v>
      </c>
      <c r="K83" s="166" t="s">
        <v>47</v>
      </c>
      <c r="L83" s="168" t="s">
        <v>97</v>
      </c>
      <c r="M83" s="170"/>
      <c r="N83" s="170"/>
      <c r="O83" s="168" t="s">
        <v>79</v>
      </c>
      <c r="P83" s="167"/>
    </row>
    <row r="84" spans="1:16" ht="12.75">
      <c r="A84" s="165">
        <v>10</v>
      </c>
      <c r="B84" s="165" t="s">
        <v>212</v>
      </c>
      <c r="C84" s="165" t="s">
        <v>211</v>
      </c>
      <c r="F84" s="171" t="s">
        <v>210</v>
      </c>
      <c r="K84" s="166" t="s">
        <v>48</v>
      </c>
      <c r="L84" s="168" t="s">
        <v>99</v>
      </c>
      <c r="M84" s="170"/>
      <c r="N84" s="170"/>
      <c r="O84" s="168" t="s">
        <v>65</v>
      </c>
      <c r="P84" s="167"/>
    </row>
    <row r="85" spans="1:16" ht="12.75">
      <c r="A85" s="165">
        <v>11</v>
      </c>
      <c r="B85" s="165" t="s">
        <v>209</v>
      </c>
      <c r="C85" s="165" t="s">
        <v>208</v>
      </c>
      <c r="F85" s="171" t="s">
        <v>207</v>
      </c>
      <c r="K85" s="166" t="s">
        <v>49</v>
      </c>
      <c r="L85" s="168" t="s">
        <v>91</v>
      </c>
      <c r="M85" s="170"/>
      <c r="N85" s="170"/>
      <c r="O85" s="168" t="s">
        <v>71</v>
      </c>
      <c r="P85" s="167"/>
    </row>
    <row r="86" spans="1:16" ht="12.75">
      <c r="A86" s="165">
        <v>12</v>
      </c>
      <c r="B86" s="165" t="s">
        <v>206</v>
      </c>
      <c r="C86" s="165" t="s">
        <v>124</v>
      </c>
      <c r="F86" s="171" t="s">
        <v>205</v>
      </c>
      <c r="K86" s="166" t="s">
        <v>50</v>
      </c>
      <c r="L86" s="168" t="s">
        <v>204</v>
      </c>
      <c r="M86" s="170"/>
      <c r="N86" s="170"/>
      <c r="O86" s="168" t="s">
        <v>74</v>
      </c>
      <c r="P86" s="167"/>
    </row>
    <row r="87" spans="1:16" ht="12.75">
      <c r="A87" s="165">
        <v>13</v>
      </c>
      <c r="B87" s="165" t="s">
        <v>199</v>
      </c>
      <c r="C87" s="165" t="s">
        <v>203</v>
      </c>
      <c r="F87" s="171" t="s">
        <v>202</v>
      </c>
      <c r="K87" s="166"/>
      <c r="L87" s="168" t="s">
        <v>100</v>
      </c>
      <c r="M87" s="170"/>
      <c r="N87" s="170"/>
      <c r="O87" s="168" t="s">
        <v>82</v>
      </c>
      <c r="P87" s="167"/>
    </row>
    <row r="88" spans="1:16" ht="12.75">
      <c r="A88" s="165">
        <v>14</v>
      </c>
      <c r="B88" s="165" t="s">
        <v>201</v>
      </c>
      <c r="C88" s="165" t="s">
        <v>123</v>
      </c>
      <c r="F88" s="171" t="s">
        <v>200</v>
      </c>
      <c r="K88" s="166" t="s">
        <v>51</v>
      </c>
      <c r="L88" s="168" t="s">
        <v>92</v>
      </c>
      <c r="M88" s="170"/>
      <c r="N88" s="170"/>
      <c r="O88" s="168" t="s">
        <v>66</v>
      </c>
      <c r="P88" s="167"/>
    </row>
    <row r="89" spans="11:16" ht="12.75">
      <c r="K89" s="166" t="s">
        <v>52</v>
      </c>
      <c r="L89" s="168"/>
      <c r="M89" s="170"/>
      <c r="N89" s="170"/>
      <c r="O89" s="168" t="s">
        <v>68</v>
      </c>
      <c r="P89" s="167"/>
    </row>
    <row r="90" spans="11:16" ht="12.75">
      <c r="K90" s="166" t="s">
        <v>53</v>
      </c>
      <c r="L90" s="168"/>
      <c r="M90" s="170"/>
      <c r="N90" s="170"/>
      <c r="O90" s="168" t="s">
        <v>81</v>
      </c>
      <c r="P90" s="167"/>
    </row>
    <row r="91" spans="11:16" ht="12.75">
      <c r="K91" s="166" t="s">
        <v>54</v>
      </c>
      <c r="L91" s="165"/>
      <c r="M91" s="165"/>
      <c r="N91" s="165"/>
      <c r="O91" s="168" t="s">
        <v>73</v>
      </c>
      <c r="P91" s="167"/>
    </row>
    <row r="92" spans="11:16" ht="12.75">
      <c r="K92" s="166" t="s">
        <v>55</v>
      </c>
      <c r="L92" s="165"/>
      <c r="M92" s="165"/>
      <c r="N92" s="165"/>
      <c r="O92" s="168" t="s">
        <v>199</v>
      </c>
      <c r="P92" s="167"/>
    </row>
    <row r="93" spans="11:16" ht="12.75">
      <c r="K93" s="166" t="s">
        <v>56</v>
      </c>
      <c r="L93" s="165"/>
      <c r="M93" s="165"/>
      <c r="N93" s="165"/>
      <c r="O93" s="168" t="s">
        <v>64</v>
      </c>
      <c r="P93" s="167"/>
    </row>
    <row r="94" spans="11:16" ht="12.75">
      <c r="K94" s="166" t="s">
        <v>57</v>
      </c>
      <c r="L94" s="165"/>
      <c r="M94" s="165"/>
      <c r="N94" s="165"/>
      <c r="O94" s="169" t="s">
        <v>198</v>
      </c>
      <c r="P94" s="167"/>
    </row>
    <row r="95" spans="11:16" ht="12.75">
      <c r="K95" s="166" t="s">
        <v>58</v>
      </c>
      <c r="L95" s="165"/>
      <c r="M95" s="165"/>
      <c r="N95" s="165"/>
      <c r="O95" s="168" t="s">
        <v>77</v>
      </c>
      <c r="P95" s="167"/>
    </row>
    <row r="96" spans="11:16" ht="12.75">
      <c r="K96" s="166" t="s">
        <v>59</v>
      </c>
      <c r="L96" s="165"/>
      <c r="M96" s="165"/>
      <c r="N96" s="165"/>
      <c r="O96" s="168" t="s">
        <v>85</v>
      </c>
      <c r="P96" s="167"/>
    </row>
    <row r="97" spans="11:16" ht="12.75">
      <c r="K97" s="166" t="s">
        <v>60</v>
      </c>
      <c r="L97" s="165"/>
      <c r="M97" s="165"/>
      <c r="N97" s="165"/>
      <c r="O97" s="168" t="s">
        <v>86</v>
      </c>
      <c r="P97" s="167"/>
    </row>
    <row r="98" spans="11:16" ht="12.75">
      <c r="K98" s="166" t="s">
        <v>61</v>
      </c>
      <c r="L98" s="165"/>
      <c r="M98" s="165"/>
      <c r="N98" s="165"/>
      <c r="O98" s="168" t="s">
        <v>87</v>
      </c>
      <c r="P98" s="167"/>
    </row>
    <row r="99" spans="11:16" ht="12.75">
      <c r="K99" s="166" t="s">
        <v>62</v>
      </c>
      <c r="L99" s="165"/>
      <c r="M99" s="165"/>
      <c r="N99" s="165"/>
      <c r="O99" s="165"/>
      <c r="P99" s="165"/>
    </row>
    <row r="100" ht="12.75">
      <c r="K100" s="166" t="s">
        <v>63</v>
      </c>
    </row>
  </sheetData>
  <sheetProtection password="C416" sheet="1" objects="1" scenarios="1" selectLockedCells="1"/>
  <mergeCells count="99">
    <mergeCell ref="A67:S67"/>
    <mergeCell ref="A68:S68"/>
    <mergeCell ref="A70:S70"/>
    <mergeCell ref="A71:S71"/>
    <mergeCell ref="A72:B72"/>
    <mergeCell ref="C72:H72"/>
    <mergeCell ref="B63:C63"/>
    <mergeCell ref="E63:H63"/>
    <mergeCell ref="L63:M63"/>
    <mergeCell ref="O63:R63"/>
    <mergeCell ref="B64:C64"/>
    <mergeCell ref="E64:H64"/>
    <mergeCell ref="L64:M64"/>
    <mergeCell ref="O64:R64"/>
    <mergeCell ref="C53:D53"/>
    <mergeCell ref="J53:K53"/>
    <mergeCell ref="Q53:S53"/>
    <mergeCell ref="A55:S55"/>
    <mergeCell ref="A56:S56"/>
    <mergeCell ref="A58:S58"/>
    <mergeCell ref="C48:E48"/>
    <mergeCell ref="M48:O48"/>
    <mergeCell ref="C49:H49"/>
    <mergeCell ref="L49:M49"/>
    <mergeCell ref="P49:S49"/>
    <mergeCell ref="C52:D52"/>
    <mergeCell ref="J52:K52"/>
    <mergeCell ref="S41:S43"/>
    <mergeCell ref="A43:B43"/>
    <mergeCell ref="K43:L43"/>
    <mergeCell ref="C47:E47"/>
    <mergeCell ref="G47:H47"/>
    <mergeCell ref="M47:O47"/>
    <mergeCell ref="Q47:R47"/>
    <mergeCell ref="A38:B39"/>
    <mergeCell ref="I38:I39"/>
    <mergeCell ref="K38:L39"/>
    <mergeCell ref="A40:B41"/>
    <mergeCell ref="K40:L41"/>
    <mergeCell ref="I41:I43"/>
    <mergeCell ref="A34:B35"/>
    <mergeCell ref="K34:L35"/>
    <mergeCell ref="I35:I37"/>
    <mergeCell ref="S35:S37"/>
    <mergeCell ref="A37:B37"/>
    <mergeCell ref="K37:L37"/>
    <mergeCell ref="S29:S31"/>
    <mergeCell ref="A31:B31"/>
    <mergeCell ref="K31:L31"/>
    <mergeCell ref="A32:B33"/>
    <mergeCell ref="I32:I33"/>
    <mergeCell ref="K32:L33"/>
    <mergeCell ref="A26:B27"/>
    <mergeCell ref="I26:I27"/>
    <mergeCell ref="K26:L27"/>
    <mergeCell ref="A28:B29"/>
    <mergeCell ref="K28:L29"/>
    <mergeCell ref="I29:I31"/>
    <mergeCell ref="A22:B23"/>
    <mergeCell ref="K22:L23"/>
    <mergeCell ref="I23:I25"/>
    <mergeCell ref="S23:S25"/>
    <mergeCell ref="A25:B25"/>
    <mergeCell ref="K25:L25"/>
    <mergeCell ref="S17:S19"/>
    <mergeCell ref="A19:B19"/>
    <mergeCell ref="K19:L19"/>
    <mergeCell ref="A20:B21"/>
    <mergeCell ref="I20:I21"/>
    <mergeCell ref="K20:L21"/>
    <mergeCell ref="A14:B15"/>
    <mergeCell ref="I14:I15"/>
    <mergeCell ref="K14:L15"/>
    <mergeCell ref="A16:B17"/>
    <mergeCell ref="K16:L17"/>
    <mergeCell ref="I17:I19"/>
    <mergeCell ref="A8:B9"/>
    <mergeCell ref="K8:L9"/>
    <mergeCell ref="A10:B11"/>
    <mergeCell ref="K10:L11"/>
    <mergeCell ref="I11:I13"/>
    <mergeCell ref="S11:S13"/>
    <mergeCell ref="A13:B13"/>
    <mergeCell ref="K13:L13"/>
    <mergeCell ref="A5:B5"/>
    <mergeCell ref="C5:C6"/>
    <mergeCell ref="D5:G5"/>
    <mergeCell ref="K5:L5"/>
    <mergeCell ref="M5:M6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</mergeCells>
  <conditionalFormatting sqref="A13:B13">
    <cfRule type="expression" priority="1" dxfId="109" stopIfTrue="1">
      <formula>$A$13=$I$64</formula>
    </cfRule>
    <cfRule type="expression" priority="2" dxfId="109" stopIfTrue="1">
      <formula>$A$13=$I$63</formula>
    </cfRule>
  </conditionalFormatting>
  <conditionalFormatting sqref="A19:B19">
    <cfRule type="expression" priority="3" dxfId="84" stopIfTrue="1">
      <formula>$A$19=$I$64</formula>
    </cfRule>
    <cfRule type="expression" priority="4" dxfId="84" stopIfTrue="1">
      <formula>$A$19=$I$63</formula>
    </cfRule>
    <cfRule type="expression" priority="5" dxfId="110" stopIfTrue="1">
      <formula>$A$19=$I$64</formula>
    </cfRule>
  </conditionalFormatting>
  <conditionalFormatting sqref="A25:B25">
    <cfRule type="expression" priority="6" dxfId="109" stopIfTrue="1">
      <formula>$A$25=$I$64</formula>
    </cfRule>
    <cfRule type="expression" priority="7" dxfId="109" stopIfTrue="1">
      <formula>$A$25=$I$63</formula>
    </cfRule>
  </conditionalFormatting>
  <conditionalFormatting sqref="A31:B31">
    <cfRule type="expression" priority="8" dxfId="109" stopIfTrue="1">
      <formula>$A$31=$I$64</formula>
    </cfRule>
    <cfRule type="expression" priority="9" dxfId="109" stopIfTrue="1">
      <formula>$A$31=$I$63</formula>
    </cfRule>
  </conditionalFormatting>
  <conditionalFormatting sqref="A37:B37">
    <cfRule type="expression" priority="10" dxfId="109" stopIfTrue="1">
      <formula>$A$37=$I$64</formula>
    </cfRule>
    <cfRule type="expression" priority="11" dxfId="109" stopIfTrue="1">
      <formula>$A$37=$I$63</formula>
    </cfRule>
  </conditionalFormatting>
  <conditionalFormatting sqref="A43:B43">
    <cfRule type="expression" priority="12" dxfId="109" stopIfTrue="1">
      <formula>$A$43=$I$64</formula>
    </cfRule>
    <cfRule type="expression" priority="13" dxfId="109" stopIfTrue="1">
      <formula>$A$43=$I$63</formula>
    </cfRule>
  </conditionalFormatting>
  <conditionalFormatting sqref="K13:L13">
    <cfRule type="expression" priority="14" dxfId="109" stopIfTrue="1">
      <formula>$K$13=$S$64</formula>
    </cfRule>
    <cfRule type="expression" priority="15" dxfId="109" stopIfTrue="1">
      <formula>$K$13=$S$63</formula>
    </cfRule>
  </conditionalFormatting>
  <conditionalFormatting sqref="K19:L19">
    <cfRule type="expression" priority="16" dxfId="109" stopIfTrue="1">
      <formula>$K$19=$S$64</formula>
    </cfRule>
    <cfRule type="expression" priority="17" dxfId="109" stopIfTrue="1">
      <formula>$K$19=$S$63</formula>
    </cfRule>
  </conditionalFormatting>
  <conditionalFormatting sqref="K25:L25">
    <cfRule type="expression" priority="18" dxfId="109" stopIfTrue="1">
      <formula>$K$25=$S$64</formula>
    </cfRule>
    <cfRule type="expression" priority="19" dxfId="109" stopIfTrue="1">
      <formula>$K$25=$S$63</formula>
    </cfRule>
  </conditionalFormatting>
  <conditionalFormatting sqref="K31:L31">
    <cfRule type="expression" priority="20" dxfId="109" stopIfTrue="1">
      <formula>$K$31=$S$64</formula>
    </cfRule>
    <cfRule type="expression" priority="21" dxfId="109" stopIfTrue="1">
      <formula>$K$31=$S$63</formula>
    </cfRule>
  </conditionalFormatting>
  <conditionalFormatting sqref="K37:L37">
    <cfRule type="expression" priority="22" dxfId="109" stopIfTrue="1">
      <formula>$K$37=$S$64</formula>
    </cfRule>
    <cfRule type="expression" priority="23" dxfId="109" stopIfTrue="1">
      <formula>$K$37=$S$63</formula>
    </cfRule>
  </conditionalFormatting>
  <conditionalFormatting sqref="K43:L43">
    <cfRule type="expression" priority="24" dxfId="109" stopIfTrue="1">
      <formula>$K$43=$S$64</formula>
    </cfRule>
    <cfRule type="expression" priority="25" dxfId="109" stopIfTrue="1">
      <formula>$K$43=$S$63</formula>
    </cfRule>
  </conditionalFormatting>
  <dataValidations count="7">
    <dataValidation type="list" allowBlank="1" showErrorMessage="1" sqref="M47:O47 C47:E47">
      <formula1>$C$74:$C$90</formula1>
      <formula2>0</formula2>
    </dataValidation>
    <dataValidation type="list" showErrorMessage="1" prompt="Vyber dráhu" sqref="L1:N1">
      <formula1>$O$74:$O$96</formula1>
      <formula2>0</formula2>
    </dataValidation>
    <dataValidation type="list" showErrorMessage="1" sqref="B3:I3 L3:S3">
      <formula1>$L$74:$L$90</formula1>
      <formula2>0</formula2>
    </dataValidation>
    <dataValidation type="list" allowBlank="1" showErrorMessage="1" prompt="Vyber čas ukončení" sqref="C53:D53">
      <formula1>$K$87:$K$100</formula1>
      <formula2>0</formula2>
    </dataValidation>
    <dataValidation type="list" allowBlank="1" showErrorMessage="1" prompt="Vyber čas zahájení" sqref="C52:D52">
      <formula1>$K$74:$K$86</formula1>
      <formula2>0</formula2>
    </dataValidation>
    <dataValidation type="whole" allowBlank="1" showErrorMessage="1" errorTitle="Zadej číslo !" error="Pozor, musíš zadat celé číslo." sqref="D63:D64 I63:I64 N63:N64 S63:S64">
      <formula1>0</formula1>
      <formula2>99999</formula2>
    </dataValidation>
    <dataValidation type="whole" allowBlank="1" showErrorMessage="1" sqref="A63:A64 K63:K64">
      <formula1>1</formula1>
      <formula2>200</formula2>
    </dataValidation>
  </dataValidations>
  <printOptions horizontalCentered="1" verticalCentered="1"/>
  <pageMargins left="0.39375" right="0.39375" top="0" bottom="0.31527777777777777" header="0.5118055555555555" footer="0.5118055555555555"/>
  <pageSetup fitToHeight="2" fitToWidth="1" horizontalDpi="300" verticalDpi="300" orientation="landscape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90" zoomScaleNormal="90" zoomScaleSheetLayoutView="80" zoomScalePageLayoutView="0" workbookViewId="0" topLeftCell="A1">
      <selection activeCell="Q48" sqref="Q48"/>
    </sheetView>
  </sheetViews>
  <sheetFormatPr defaultColWidth="9.00390625" defaultRowHeight="12.75"/>
  <cols>
    <col min="1" max="1" width="10.75390625" style="88" customWidth="1"/>
    <col min="2" max="2" width="15.75390625" style="88" customWidth="1"/>
    <col min="3" max="3" width="5.75390625" style="88" customWidth="1"/>
    <col min="4" max="5" width="6.75390625" style="88" customWidth="1"/>
    <col min="6" max="6" width="4.75390625" style="88" customWidth="1"/>
    <col min="7" max="7" width="6.75390625" style="88" customWidth="1"/>
    <col min="8" max="8" width="5.75390625" style="88" customWidth="1"/>
    <col min="9" max="9" width="6.75390625" style="88" customWidth="1"/>
    <col min="10" max="10" width="1.75390625" style="88" customWidth="1"/>
    <col min="11" max="11" width="10.75390625" style="88" customWidth="1"/>
    <col min="12" max="12" width="15.75390625" style="88" customWidth="1"/>
    <col min="13" max="13" width="5.75390625" style="88" customWidth="1"/>
    <col min="14" max="15" width="6.75390625" style="88" customWidth="1"/>
    <col min="16" max="16" width="4.75390625" style="88" customWidth="1"/>
    <col min="17" max="17" width="6.75390625" style="88" customWidth="1"/>
    <col min="18" max="18" width="5.75390625" style="88" customWidth="1"/>
    <col min="19" max="19" width="6.75390625" style="88" customWidth="1"/>
    <col min="20" max="16384" width="9.125" style="88" customWidth="1"/>
  </cols>
  <sheetData>
    <row r="1" spans="1:19" ht="27.75" customHeight="1">
      <c r="A1" s="163" t="s">
        <v>178</v>
      </c>
      <c r="B1" s="162"/>
      <c r="C1" s="162"/>
      <c r="D1" s="349" t="s">
        <v>0</v>
      </c>
      <c r="E1" s="349"/>
      <c r="F1" s="349"/>
      <c r="G1" s="349"/>
      <c r="H1" s="349"/>
      <c r="I1" s="349"/>
      <c r="K1" s="161" t="s">
        <v>1</v>
      </c>
      <c r="L1" s="350" t="s">
        <v>177</v>
      </c>
      <c r="M1" s="350"/>
      <c r="N1" s="350"/>
      <c r="O1" s="351" t="s">
        <v>2</v>
      </c>
      <c r="P1" s="351"/>
      <c r="Q1" s="404">
        <f ca="1">TODAY()</f>
        <v>42673</v>
      </c>
      <c r="R1" s="404"/>
      <c r="S1" s="404"/>
    </row>
    <row r="2" spans="1:8" ht="13.5" thickBot="1">
      <c r="A2" s="398" t="s">
        <v>176</v>
      </c>
      <c r="B2" s="398"/>
      <c r="C2" s="398"/>
      <c r="D2" s="398"/>
      <c r="E2" s="398"/>
      <c r="F2" s="398"/>
      <c r="G2" s="398"/>
      <c r="H2" s="398"/>
    </row>
    <row r="3" spans="1:19" ht="19.5" customHeight="1" thickBot="1">
      <c r="A3" s="159" t="s">
        <v>3</v>
      </c>
      <c r="B3" s="399" t="s">
        <v>175</v>
      </c>
      <c r="C3" s="399"/>
      <c r="D3" s="399"/>
      <c r="E3" s="399"/>
      <c r="F3" s="399"/>
      <c r="G3" s="399"/>
      <c r="H3" s="399"/>
      <c r="I3" s="399"/>
      <c r="K3" s="159" t="s">
        <v>4</v>
      </c>
      <c r="L3" s="399" t="s">
        <v>174</v>
      </c>
      <c r="M3" s="399"/>
      <c r="N3" s="399"/>
      <c r="O3" s="399"/>
      <c r="P3" s="399"/>
      <c r="Q3" s="399"/>
      <c r="R3" s="399"/>
      <c r="S3" s="399"/>
    </row>
    <row r="4" ht="4.5" customHeight="1" thickBot="1"/>
    <row r="5" spans="1:19" ht="12.75" customHeight="1" thickBot="1">
      <c r="A5" s="400" t="s">
        <v>5</v>
      </c>
      <c r="B5" s="400"/>
      <c r="C5" s="401" t="s">
        <v>6</v>
      </c>
      <c r="D5" s="402" t="s">
        <v>7</v>
      </c>
      <c r="E5" s="402"/>
      <c r="F5" s="402"/>
      <c r="G5" s="402"/>
      <c r="H5" s="403" t="s">
        <v>8</v>
      </c>
      <c r="I5" s="403"/>
      <c r="K5" s="400" t="s">
        <v>5</v>
      </c>
      <c r="L5" s="400"/>
      <c r="M5" s="401" t="s">
        <v>6</v>
      </c>
      <c r="N5" s="402" t="s">
        <v>7</v>
      </c>
      <c r="O5" s="402"/>
      <c r="P5" s="402"/>
      <c r="Q5" s="402"/>
      <c r="R5" s="403" t="s">
        <v>8</v>
      </c>
      <c r="S5" s="403"/>
    </row>
    <row r="6" spans="1:19" ht="12.75" customHeight="1" thickBot="1">
      <c r="A6" s="397" t="s">
        <v>9</v>
      </c>
      <c r="B6" s="397"/>
      <c r="C6" s="401"/>
      <c r="D6" s="158" t="s">
        <v>10</v>
      </c>
      <c r="E6" s="157" t="s">
        <v>11</v>
      </c>
      <c r="F6" s="157" t="s">
        <v>12</v>
      </c>
      <c r="G6" s="156" t="s">
        <v>13</v>
      </c>
      <c r="H6" s="155" t="s">
        <v>173</v>
      </c>
      <c r="I6" s="154" t="s">
        <v>14</v>
      </c>
      <c r="K6" s="397" t="s">
        <v>9</v>
      </c>
      <c r="L6" s="397"/>
      <c r="M6" s="401"/>
      <c r="N6" s="158" t="s">
        <v>10</v>
      </c>
      <c r="O6" s="157" t="s">
        <v>11</v>
      </c>
      <c r="P6" s="157" t="s">
        <v>12</v>
      </c>
      <c r="Q6" s="156" t="s">
        <v>13</v>
      </c>
      <c r="R6" s="155" t="s">
        <v>173</v>
      </c>
      <c r="S6" s="154" t="s">
        <v>14</v>
      </c>
    </row>
    <row r="7" spans="1:12" ht="4.5" customHeight="1" thickBot="1">
      <c r="A7" s="153"/>
      <c r="B7" s="153"/>
      <c r="K7" s="153"/>
      <c r="L7" s="153"/>
    </row>
    <row r="8" spans="1:19" ht="12.75" customHeight="1" thickBot="1">
      <c r="A8" s="395" t="s">
        <v>172</v>
      </c>
      <c r="B8" s="395"/>
      <c r="C8" s="152">
        <v>1</v>
      </c>
      <c r="D8" s="151">
        <v>131</v>
      </c>
      <c r="E8" s="150">
        <v>68</v>
      </c>
      <c r="F8" s="150">
        <v>3</v>
      </c>
      <c r="G8" s="149">
        <f>IF(AND(ISBLANK(D8),ISBLANK(E8),ISBLANK(N8),ISBLANK(O8)),"",D8+E8)</f>
        <v>199</v>
      </c>
      <c r="H8" s="148" t="s">
        <v>152</v>
      </c>
      <c r="I8" s="142"/>
      <c r="K8" s="395" t="s">
        <v>171</v>
      </c>
      <c r="L8" s="395"/>
      <c r="M8" s="152">
        <v>1</v>
      </c>
      <c r="N8" s="151">
        <v>142</v>
      </c>
      <c r="O8" s="150">
        <v>70</v>
      </c>
      <c r="P8" s="150">
        <v>1</v>
      </c>
      <c r="Q8" s="149">
        <f>IF(AND(ISBLANK(D8),ISBLANK(E8),ISBLANK(N8),ISBLANK(O8)),"",N8+O8)</f>
        <v>212</v>
      </c>
      <c r="R8" s="148" t="s">
        <v>152</v>
      </c>
      <c r="S8" s="142"/>
    </row>
    <row r="9" spans="1:19" ht="12.75" customHeight="1">
      <c r="A9" s="395"/>
      <c r="B9" s="395"/>
      <c r="C9" s="147">
        <v>2</v>
      </c>
      <c r="D9" s="146">
        <v>148</v>
      </c>
      <c r="E9" s="145">
        <v>62</v>
      </c>
      <c r="F9" s="145">
        <v>5</v>
      </c>
      <c r="G9" s="144">
        <f>IF(AND(ISBLANK(D9),ISBLANK(E9),ISBLANK(N9),ISBLANK(O9)),"",D9+E9)</f>
        <v>210</v>
      </c>
      <c r="H9" s="143" t="s">
        <v>152</v>
      </c>
      <c r="I9" s="142"/>
      <c r="K9" s="395"/>
      <c r="L9" s="395"/>
      <c r="M9" s="147">
        <v>2</v>
      </c>
      <c r="N9" s="146">
        <v>162</v>
      </c>
      <c r="O9" s="145">
        <v>53</v>
      </c>
      <c r="P9" s="145">
        <v>4</v>
      </c>
      <c r="Q9" s="144">
        <f>IF(AND(ISBLANK(D9),ISBLANK(E9),ISBLANK(N9),ISBLANK(O9)),"",N9+O9)</f>
        <v>215</v>
      </c>
      <c r="R9" s="143" t="s">
        <v>152</v>
      </c>
      <c r="S9" s="142"/>
    </row>
    <row r="10" spans="1:19" ht="12.75" customHeight="1" thickBot="1">
      <c r="A10" s="396" t="s">
        <v>170</v>
      </c>
      <c r="B10" s="396"/>
      <c r="C10" s="147">
        <v>3</v>
      </c>
      <c r="D10" s="146"/>
      <c r="E10" s="145"/>
      <c r="F10" s="145"/>
      <c r="G10" s="144">
        <f>IF(AND(ISBLANK(D10),ISBLANK(E10),ISBLANK(N10),ISBLANK(O10)),"",D10+E10)</f>
      </c>
      <c r="H10" s="143" t="s">
        <v>152</v>
      </c>
      <c r="I10" s="142"/>
      <c r="K10" s="396" t="s">
        <v>169</v>
      </c>
      <c r="L10" s="396"/>
      <c r="M10" s="147">
        <v>3</v>
      </c>
      <c r="N10" s="146"/>
      <c r="O10" s="145"/>
      <c r="P10" s="145"/>
      <c r="Q10" s="144">
        <f>IF(AND(ISBLANK(D10),ISBLANK(E10),ISBLANK(N10),ISBLANK(O10)),"",N10+O10)</f>
      </c>
      <c r="R10" s="143" t="s">
        <v>152</v>
      </c>
      <c r="S10" s="142"/>
    </row>
    <row r="11" spans="1:19" ht="12.75" customHeight="1" thickBot="1">
      <c r="A11" s="396"/>
      <c r="B11" s="396"/>
      <c r="C11" s="141">
        <v>4</v>
      </c>
      <c r="D11" s="140"/>
      <c r="E11" s="139"/>
      <c r="F11" s="139"/>
      <c r="G11" s="138">
        <f>IF(AND(ISBLANK(D11),ISBLANK(E11),ISBLANK(N11),ISBLANK(O11)),"",D11+E11)</f>
      </c>
      <c r="H11" s="137" t="s">
        <v>152</v>
      </c>
      <c r="I11" s="391">
        <f>IF(AND(ISNUMBER(G12),ISNUMBER(Q12)),IF(G12&gt;Q12,2,IF(G12=Q12,1,0)),"")</f>
        <v>0</v>
      </c>
      <c r="K11" s="396"/>
      <c r="L11" s="396"/>
      <c r="M11" s="141">
        <v>4</v>
      </c>
      <c r="N11" s="140"/>
      <c r="O11" s="139"/>
      <c r="P11" s="139"/>
      <c r="Q11" s="138">
        <f>IF(AND(ISBLANK(D11),ISBLANK(E11),ISBLANK(N11),ISBLANK(O11)),"",N11+O11)</f>
      </c>
      <c r="R11" s="137" t="s">
        <v>152</v>
      </c>
      <c r="S11" s="391">
        <f>IF(AND(ISNUMBER(G12),ISNUMBER(Q12)),IF(Q12&gt;G12,2,IF(G12=Q12,1,0)),"")</f>
        <v>2</v>
      </c>
    </row>
    <row r="12" spans="1:19" ht="15.75" customHeight="1" thickBot="1">
      <c r="A12" s="392">
        <v>14196</v>
      </c>
      <c r="B12" s="392"/>
      <c r="C12" s="136" t="s">
        <v>13</v>
      </c>
      <c r="D12" s="135">
        <f>IF(OR(ISNUMBER(G8),ISNUMBER(G9),ISNUMBER(G10),ISNUMBER(G11)),SUM(D8:D11),"")</f>
        <v>279</v>
      </c>
      <c r="E12" s="134">
        <f>IF(OR(ISNUMBER(G8),ISNUMBER(G9),ISNUMBER(G10),ISNUMBER(G11)),SUM(E8:E11),"")</f>
        <v>130</v>
      </c>
      <c r="F12" s="134">
        <f>IF(OR(ISNUMBER(G8),ISNUMBER(G9),ISNUMBER(G10),ISNUMBER(G11)),SUM(F8:F11),"")</f>
        <v>8</v>
      </c>
      <c r="G12" s="133">
        <f>IF(OR(ISNUMBER(G8),ISNUMBER(G9),ISNUMBER(G10),ISNUMBER(G11)),SUM(G8:G11),"")</f>
        <v>409</v>
      </c>
      <c r="H12" s="137" t="s">
        <v>152</v>
      </c>
      <c r="I12" s="391"/>
      <c r="K12" s="392">
        <v>15374</v>
      </c>
      <c r="L12" s="392"/>
      <c r="M12" s="136" t="s">
        <v>13</v>
      </c>
      <c r="N12" s="135">
        <f>IF(OR(ISNUMBER(Q8),ISNUMBER(Q9),ISNUMBER(Q10),ISNUMBER(Q11)),SUM(N8:N11),"")</f>
        <v>304</v>
      </c>
      <c r="O12" s="134">
        <f>IF(OR(ISNUMBER(Q8),ISNUMBER(Q9),ISNUMBER(Q10),ISNUMBER(Q11)),SUM(O8:O11),"")</f>
        <v>123</v>
      </c>
      <c r="P12" s="134">
        <f>IF(OR(ISNUMBER(Q8),ISNUMBER(Q9),ISNUMBER(Q10),ISNUMBER(Q11)),SUM(P8:P11),"")</f>
        <v>5</v>
      </c>
      <c r="Q12" s="133">
        <f>IF(OR(ISNUMBER(Q8),ISNUMBER(Q9),ISNUMBER(Q10),ISNUMBER(Q11)),SUM(Q8:Q11),"")</f>
        <v>427</v>
      </c>
      <c r="R12" s="137" t="s">
        <v>152</v>
      </c>
      <c r="S12" s="391"/>
    </row>
    <row r="13" spans="1:19" ht="12.75" customHeight="1" thickBot="1">
      <c r="A13" s="395" t="s">
        <v>168</v>
      </c>
      <c r="B13" s="395"/>
      <c r="C13" s="152">
        <v>1</v>
      </c>
      <c r="D13" s="151">
        <v>154</v>
      </c>
      <c r="E13" s="150">
        <v>44</v>
      </c>
      <c r="F13" s="150">
        <v>7</v>
      </c>
      <c r="G13" s="149">
        <f>IF(AND(ISBLANK(D13),ISBLANK(E13),ISBLANK(N13),ISBLANK(O13)),"",D13+E13)</f>
        <v>198</v>
      </c>
      <c r="H13" s="148" t="s">
        <v>152</v>
      </c>
      <c r="I13" s="142"/>
      <c r="K13" s="395" t="s">
        <v>167</v>
      </c>
      <c r="L13" s="395"/>
      <c r="M13" s="152">
        <v>1</v>
      </c>
      <c r="N13" s="151">
        <v>139</v>
      </c>
      <c r="O13" s="150">
        <v>63</v>
      </c>
      <c r="P13" s="150">
        <v>3</v>
      </c>
      <c r="Q13" s="149">
        <f>IF(AND(ISBLANK(D13),ISBLANK(E13),ISBLANK(N13),ISBLANK(O13)),"",N13+O13)</f>
        <v>202</v>
      </c>
      <c r="R13" s="148" t="s">
        <v>152</v>
      </c>
      <c r="S13" s="142"/>
    </row>
    <row r="14" spans="1:19" ht="12.75" customHeight="1">
      <c r="A14" s="395"/>
      <c r="B14" s="395"/>
      <c r="C14" s="147">
        <v>2</v>
      </c>
      <c r="D14" s="146">
        <v>150</v>
      </c>
      <c r="E14" s="145">
        <v>54</v>
      </c>
      <c r="F14" s="145">
        <v>6</v>
      </c>
      <c r="G14" s="144">
        <f>IF(AND(ISBLANK(D14),ISBLANK(E14),ISBLANK(N14),ISBLANK(O14)),"",D14+E14)</f>
        <v>204</v>
      </c>
      <c r="H14" s="143" t="s">
        <v>152</v>
      </c>
      <c r="I14" s="142"/>
      <c r="K14" s="395"/>
      <c r="L14" s="395"/>
      <c r="M14" s="147">
        <v>2</v>
      </c>
      <c r="N14" s="146">
        <v>130</v>
      </c>
      <c r="O14" s="145">
        <v>62</v>
      </c>
      <c r="P14" s="145">
        <v>3</v>
      </c>
      <c r="Q14" s="144">
        <f>IF(AND(ISBLANK(D14),ISBLANK(E14),ISBLANK(N14),ISBLANK(O14)),"",N14+O14)</f>
        <v>192</v>
      </c>
      <c r="R14" s="143" t="s">
        <v>152</v>
      </c>
      <c r="S14" s="142"/>
    </row>
    <row r="15" spans="1:19" ht="12.75" customHeight="1" thickBot="1">
      <c r="A15" s="396" t="s">
        <v>133</v>
      </c>
      <c r="B15" s="396"/>
      <c r="C15" s="147">
        <v>3</v>
      </c>
      <c r="D15" s="146"/>
      <c r="E15" s="145"/>
      <c r="F15" s="145"/>
      <c r="G15" s="144">
        <f>IF(AND(ISBLANK(D15),ISBLANK(E15),ISBLANK(N15),ISBLANK(O15)),"",D15+E15)</f>
      </c>
      <c r="H15" s="143" t="s">
        <v>152</v>
      </c>
      <c r="I15" s="142"/>
      <c r="K15" s="396" t="s">
        <v>166</v>
      </c>
      <c r="L15" s="396"/>
      <c r="M15" s="147">
        <v>3</v>
      </c>
      <c r="N15" s="146"/>
      <c r="O15" s="145"/>
      <c r="P15" s="145"/>
      <c r="Q15" s="144">
        <f>IF(AND(ISBLANK(D15),ISBLANK(E15),ISBLANK(N15),ISBLANK(O15)),"",N15+O15)</f>
      </c>
      <c r="R15" s="143" t="s">
        <v>152</v>
      </c>
      <c r="S15" s="142"/>
    </row>
    <row r="16" spans="1:19" ht="12.75" customHeight="1" thickBot="1">
      <c r="A16" s="396"/>
      <c r="B16" s="396"/>
      <c r="C16" s="141">
        <v>4</v>
      </c>
      <c r="D16" s="140"/>
      <c r="E16" s="139"/>
      <c r="F16" s="139"/>
      <c r="G16" s="138">
        <f>IF(AND(ISBLANK(D16),ISBLANK(E16),ISBLANK(N16),ISBLANK(O16)),"",D16+E16)</f>
      </c>
      <c r="H16" s="137" t="s">
        <v>152</v>
      </c>
      <c r="I16" s="391">
        <f>IF(AND(ISNUMBER(G17),ISNUMBER(Q17)),IF(G17&gt;Q17,2,IF(G17=Q17,1,0)),"")</f>
        <v>2</v>
      </c>
      <c r="K16" s="396"/>
      <c r="L16" s="396"/>
      <c r="M16" s="141">
        <v>4</v>
      </c>
      <c r="N16" s="140"/>
      <c r="O16" s="139"/>
      <c r="P16" s="139"/>
      <c r="Q16" s="138">
        <f>IF(AND(ISBLANK(D16),ISBLANK(E16),ISBLANK(N16),ISBLANK(O16)),"",N16+O16)</f>
      </c>
      <c r="R16" s="137" t="s">
        <v>152</v>
      </c>
      <c r="S16" s="391">
        <f>IF(AND(ISNUMBER(G17),ISNUMBER(Q17)),IF(Q17&gt;G17,2,IF(G17=Q17,1,0)),"")</f>
        <v>0</v>
      </c>
    </row>
    <row r="17" spans="1:19" ht="15.75" customHeight="1" thickBot="1">
      <c r="A17" s="392">
        <v>12110</v>
      </c>
      <c r="B17" s="392"/>
      <c r="C17" s="136" t="s">
        <v>13</v>
      </c>
      <c r="D17" s="135">
        <f>IF(OR(ISNUMBER(G13),ISNUMBER(G14),ISNUMBER(G15),ISNUMBER(G16)),SUM(D13:D16),"")</f>
        <v>304</v>
      </c>
      <c r="E17" s="134">
        <f>IF(OR(ISNUMBER(G13),ISNUMBER(G14),ISNUMBER(G15),ISNUMBER(G16)),SUM(E13:E16),"")</f>
        <v>98</v>
      </c>
      <c r="F17" s="134">
        <f>IF(OR(ISNUMBER(G13),ISNUMBER(G14),ISNUMBER(G15),ISNUMBER(G16)),SUM(F13:F16),"")</f>
        <v>13</v>
      </c>
      <c r="G17" s="133">
        <f>IF(OR(ISNUMBER(G13),ISNUMBER(G14),ISNUMBER(G15),ISNUMBER(G16)),SUM(G13:G16),"")</f>
        <v>402</v>
      </c>
      <c r="H17" s="137" t="s">
        <v>152</v>
      </c>
      <c r="I17" s="391"/>
      <c r="K17" s="392">
        <v>18645</v>
      </c>
      <c r="L17" s="392"/>
      <c r="M17" s="136" t="s">
        <v>13</v>
      </c>
      <c r="N17" s="135">
        <f>IF(OR(ISNUMBER(Q13),ISNUMBER(Q14),ISNUMBER(Q15),ISNUMBER(Q16)),SUM(N13:N16),"")</f>
        <v>269</v>
      </c>
      <c r="O17" s="134">
        <f>IF(OR(ISNUMBER(Q13),ISNUMBER(Q14),ISNUMBER(Q15),ISNUMBER(Q16)),SUM(O13:O16),"")</f>
        <v>125</v>
      </c>
      <c r="P17" s="134">
        <f>IF(OR(ISNUMBER(Q13),ISNUMBER(Q14),ISNUMBER(Q15),ISNUMBER(Q16)),SUM(P13:P16),"")</f>
        <v>6</v>
      </c>
      <c r="Q17" s="133">
        <f>IF(OR(ISNUMBER(Q13),ISNUMBER(Q14),ISNUMBER(Q15),ISNUMBER(Q16)),SUM(Q13:Q16),"")</f>
        <v>394</v>
      </c>
      <c r="R17" s="137" t="s">
        <v>152</v>
      </c>
      <c r="S17" s="391"/>
    </row>
    <row r="18" spans="1:19" ht="12.75" customHeight="1" thickBot="1">
      <c r="A18" s="395" t="s">
        <v>165</v>
      </c>
      <c r="B18" s="395"/>
      <c r="C18" s="152">
        <v>1</v>
      </c>
      <c r="D18" s="151">
        <v>136</v>
      </c>
      <c r="E18" s="150">
        <v>70</v>
      </c>
      <c r="F18" s="150">
        <v>3</v>
      </c>
      <c r="G18" s="149">
        <f>IF(AND(ISBLANK(D18),ISBLANK(E18),ISBLANK(N18),ISBLANK(O18)),"",D18+E18)</f>
        <v>206</v>
      </c>
      <c r="H18" s="148" t="s">
        <v>152</v>
      </c>
      <c r="I18" s="142"/>
      <c r="K18" s="395" t="s">
        <v>164</v>
      </c>
      <c r="L18" s="395"/>
      <c r="M18" s="152">
        <v>1</v>
      </c>
      <c r="N18" s="151">
        <v>131</v>
      </c>
      <c r="O18" s="150">
        <v>68</v>
      </c>
      <c r="P18" s="150">
        <v>3</v>
      </c>
      <c r="Q18" s="149">
        <f>IF(AND(ISBLANK(D18),ISBLANK(E18),ISBLANK(N18),ISBLANK(O18)),"",N18+O18)</f>
        <v>199</v>
      </c>
      <c r="R18" s="148" t="s">
        <v>152</v>
      </c>
      <c r="S18" s="142"/>
    </row>
    <row r="19" spans="1:19" ht="12.75" customHeight="1">
      <c r="A19" s="395"/>
      <c r="B19" s="395"/>
      <c r="C19" s="147">
        <v>2</v>
      </c>
      <c r="D19" s="146">
        <v>143</v>
      </c>
      <c r="E19" s="145">
        <v>62</v>
      </c>
      <c r="F19" s="145">
        <v>1</v>
      </c>
      <c r="G19" s="144">
        <f>IF(AND(ISBLANK(D19),ISBLANK(E19),ISBLANK(N19),ISBLANK(O19)),"",D19+E19)</f>
        <v>205</v>
      </c>
      <c r="H19" s="143" t="s">
        <v>152</v>
      </c>
      <c r="I19" s="142"/>
      <c r="K19" s="395"/>
      <c r="L19" s="395"/>
      <c r="M19" s="147">
        <v>2</v>
      </c>
      <c r="N19" s="146">
        <v>149</v>
      </c>
      <c r="O19" s="145">
        <v>34</v>
      </c>
      <c r="P19" s="145">
        <v>8</v>
      </c>
      <c r="Q19" s="144">
        <f>IF(AND(ISBLANK(D19),ISBLANK(E19),ISBLANK(N19),ISBLANK(O19)),"",N19+O19)</f>
        <v>183</v>
      </c>
      <c r="R19" s="143" t="s">
        <v>152</v>
      </c>
      <c r="S19" s="142"/>
    </row>
    <row r="20" spans="1:19" ht="12.75" customHeight="1" thickBot="1">
      <c r="A20" s="396" t="s">
        <v>118</v>
      </c>
      <c r="B20" s="396"/>
      <c r="C20" s="147">
        <v>3</v>
      </c>
      <c r="D20" s="146"/>
      <c r="E20" s="145"/>
      <c r="F20" s="145"/>
      <c r="G20" s="144">
        <f>IF(AND(ISBLANK(D20),ISBLANK(E20),ISBLANK(N20),ISBLANK(O20)),"",D20+E20)</f>
      </c>
      <c r="H20" s="143" t="s">
        <v>152</v>
      </c>
      <c r="I20" s="142"/>
      <c r="K20" s="396" t="s">
        <v>163</v>
      </c>
      <c r="L20" s="396"/>
      <c r="M20" s="147">
        <v>3</v>
      </c>
      <c r="N20" s="146"/>
      <c r="O20" s="145"/>
      <c r="P20" s="145"/>
      <c r="Q20" s="144">
        <f>IF(AND(ISBLANK(D20),ISBLANK(E20),ISBLANK(N20),ISBLANK(O20)),"",N20+O20)</f>
      </c>
      <c r="R20" s="143" t="s">
        <v>152</v>
      </c>
      <c r="S20" s="142"/>
    </row>
    <row r="21" spans="1:19" ht="12.75" customHeight="1" thickBot="1">
      <c r="A21" s="396"/>
      <c r="B21" s="396"/>
      <c r="C21" s="141">
        <v>4</v>
      </c>
      <c r="D21" s="140"/>
      <c r="E21" s="139"/>
      <c r="F21" s="139"/>
      <c r="G21" s="138">
        <f>IF(AND(ISBLANK(D21),ISBLANK(E21),ISBLANK(N21),ISBLANK(O21)),"",D21+E21)</f>
      </c>
      <c r="H21" s="137" t="s">
        <v>152</v>
      </c>
      <c r="I21" s="391">
        <f>IF(AND(ISNUMBER(G22),ISNUMBER(Q22)),IF(G22&gt;Q22,2,IF(G22=Q22,1,0)),"")</f>
        <v>2</v>
      </c>
      <c r="K21" s="396"/>
      <c r="L21" s="396"/>
      <c r="M21" s="141">
        <v>4</v>
      </c>
      <c r="N21" s="140"/>
      <c r="O21" s="139"/>
      <c r="P21" s="139"/>
      <c r="Q21" s="138">
        <f>IF(AND(ISBLANK(D21),ISBLANK(E21),ISBLANK(N21),ISBLANK(O21)),"",N21+O21)</f>
      </c>
      <c r="R21" s="137" t="s">
        <v>152</v>
      </c>
      <c r="S21" s="391">
        <f>IF(AND(ISNUMBER(G22),ISNUMBER(Q22)),IF(Q22&gt;G22,2,IF(G22=Q22,1,0)),"")</f>
        <v>0</v>
      </c>
    </row>
    <row r="22" spans="1:19" ht="15.75" customHeight="1" thickBot="1">
      <c r="A22" s="392">
        <v>12108</v>
      </c>
      <c r="B22" s="392"/>
      <c r="C22" s="136" t="s">
        <v>13</v>
      </c>
      <c r="D22" s="135">
        <f>IF(OR(ISNUMBER(G18),ISNUMBER(G19),ISNUMBER(G20),ISNUMBER(G21)),SUM(D18:D21),"")</f>
        <v>279</v>
      </c>
      <c r="E22" s="134">
        <f>IF(OR(ISNUMBER(G18),ISNUMBER(G19),ISNUMBER(G20),ISNUMBER(G21)),SUM(E18:E21),"")</f>
        <v>132</v>
      </c>
      <c r="F22" s="134">
        <f>IF(OR(ISNUMBER(G18),ISNUMBER(G19),ISNUMBER(G20),ISNUMBER(G21)),SUM(F18:F21),"")</f>
        <v>4</v>
      </c>
      <c r="G22" s="133">
        <f>IF(OR(ISNUMBER(G18),ISNUMBER(G19),ISNUMBER(G20),ISNUMBER(G21)),SUM(G18:G21),"")</f>
        <v>411</v>
      </c>
      <c r="H22" s="137" t="s">
        <v>152</v>
      </c>
      <c r="I22" s="391"/>
      <c r="K22" s="392">
        <v>15352</v>
      </c>
      <c r="L22" s="392"/>
      <c r="M22" s="136" t="s">
        <v>13</v>
      </c>
      <c r="N22" s="135">
        <f>IF(OR(ISNUMBER(Q18),ISNUMBER(Q19),ISNUMBER(Q20),ISNUMBER(Q21)),SUM(N18:N21),"")</f>
        <v>280</v>
      </c>
      <c r="O22" s="134">
        <f>IF(OR(ISNUMBER(Q18),ISNUMBER(Q19),ISNUMBER(Q20),ISNUMBER(Q21)),SUM(O18:O21),"")</f>
        <v>102</v>
      </c>
      <c r="P22" s="134">
        <f>IF(OR(ISNUMBER(Q18),ISNUMBER(Q19),ISNUMBER(Q20),ISNUMBER(Q21)),SUM(P18:P21),"")</f>
        <v>11</v>
      </c>
      <c r="Q22" s="133">
        <f>IF(OR(ISNUMBER(Q18),ISNUMBER(Q19),ISNUMBER(Q20),ISNUMBER(Q21)),SUM(Q18:Q21),"")</f>
        <v>382</v>
      </c>
      <c r="R22" s="137" t="s">
        <v>152</v>
      </c>
      <c r="S22" s="391"/>
    </row>
    <row r="23" spans="1:19" ht="12.75" customHeight="1" thickBot="1">
      <c r="A23" s="395" t="s">
        <v>162</v>
      </c>
      <c r="B23" s="395"/>
      <c r="C23" s="152">
        <v>1</v>
      </c>
      <c r="D23" s="151">
        <v>146</v>
      </c>
      <c r="E23" s="150">
        <v>62</v>
      </c>
      <c r="F23" s="150">
        <v>4</v>
      </c>
      <c r="G23" s="149">
        <f>IF(AND(ISBLANK(D23),ISBLANK(E23),ISBLANK(N23),ISBLANK(O23)),"",D23+E23)</f>
        <v>208</v>
      </c>
      <c r="H23" s="148" t="s">
        <v>152</v>
      </c>
      <c r="I23" s="142"/>
      <c r="K23" s="395" t="s">
        <v>161</v>
      </c>
      <c r="L23" s="395"/>
      <c r="M23" s="152">
        <v>1</v>
      </c>
      <c r="N23" s="151">
        <v>134</v>
      </c>
      <c r="O23" s="150">
        <v>51</v>
      </c>
      <c r="P23" s="150">
        <v>2</v>
      </c>
      <c r="Q23" s="149">
        <f>IF(AND(ISBLANK(D23),ISBLANK(E23),ISBLANK(N23),ISBLANK(O23)),"",N23+O23)</f>
        <v>185</v>
      </c>
      <c r="R23" s="148" t="s">
        <v>152</v>
      </c>
      <c r="S23" s="142"/>
    </row>
    <row r="24" spans="1:19" ht="12.75" customHeight="1">
      <c r="A24" s="395"/>
      <c r="B24" s="395"/>
      <c r="C24" s="147">
        <v>2</v>
      </c>
      <c r="D24" s="146">
        <v>146</v>
      </c>
      <c r="E24" s="145">
        <v>44</v>
      </c>
      <c r="F24" s="145">
        <v>7</v>
      </c>
      <c r="G24" s="144">
        <f>IF(AND(ISBLANK(D24),ISBLANK(E24),ISBLANK(N24),ISBLANK(O24)),"",D24+E24)</f>
        <v>190</v>
      </c>
      <c r="H24" s="143" t="s">
        <v>152</v>
      </c>
      <c r="I24" s="142"/>
      <c r="K24" s="395"/>
      <c r="L24" s="395"/>
      <c r="M24" s="147">
        <v>2</v>
      </c>
      <c r="N24" s="146">
        <v>149</v>
      </c>
      <c r="O24" s="145">
        <v>61</v>
      </c>
      <c r="P24" s="145">
        <v>6</v>
      </c>
      <c r="Q24" s="144">
        <f>IF(AND(ISBLANK(D24),ISBLANK(E24),ISBLANK(N24),ISBLANK(O24)),"",N24+O24)</f>
        <v>210</v>
      </c>
      <c r="R24" s="143" t="s">
        <v>152</v>
      </c>
      <c r="S24" s="142"/>
    </row>
    <row r="25" spans="1:19" ht="12.75" customHeight="1" thickBot="1">
      <c r="A25" s="396" t="s">
        <v>160</v>
      </c>
      <c r="B25" s="396"/>
      <c r="C25" s="147">
        <v>3</v>
      </c>
      <c r="D25" s="146"/>
      <c r="E25" s="145"/>
      <c r="F25" s="145"/>
      <c r="G25" s="144">
        <f>IF(AND(ISBLANK(D25),ISBLANK(E25),ISBLANK(N25),ISBLANK(O25)),"",D25+E25)</f>
      </c>
      <c r="H25" s="143" t="s">
        <v>152</v>
      </c>
      <c r="I25" s="142"/>
      <c r="K25" s="396" t="s">
        <v>159</v>
      </c>
      <c r="L25" s="396"/>
      <c r="M25" s="147">
        <v>3</v>
      </c>
      <c r="N25" s="146"/>
      <c r="O25" s="145"/>
      <c r="P25" s="145"/>
      <c r="Q25" s="144">
        <f>IF(AND(ISBLANK(D25),ISBLANK(E25),ISBLANK(N25),ISBLANK(O25)),"",N25+O25)</f>
      </c>
      <c r="R25" s="143" t="s">
        <v>152</v>
      </c>
      <c r="S25" s="142"/>
    </row>
    <row r="26" spans="1:19" ht="12.75" customHeight="1" thickBot="1">
      <c r="A26" s="396"/>
      <c r="B26" s="396"/>
      <c r="C26" s="141">
        <v>4</v>
      </c>
      <c r="D26" s="140"/>
      <c r="E26" s="139"/>
      <c r="F26" s="139"/>
      <c r="G26" s="138">
        <f>IF(AND(ISBLANK(D26),ISBLANK(E26),ISBLANK(N26),ISBLANK(O26)),"",D26+E26)</f>
      </c>
      <c r="H26" s="137" t="s">
        <v>152</v>
      </c>
      <c r="I26" s="391">
        <f>IF(AND(ISNUMBER(G27),ISNUMBER(Q27)),IF(G27&gt;Q27,2,IF(G27=Q27,1,0)),"")</f>
        <v>2</v>
      </c>
      <c r="K26" s="396"/>
      <c r="L26" s="396"/>
      <c r="M26" s="141">
        <v>4</v>
      </c>
      <c r="N26" s="140"/>
      <c r="O26" s="139"/>
      <c r="P26" s="139"/>
      <c r="Q26" s="138">
        <f>IF(AND(ISBLANK(D26),ISBLANK(E26),ISBLANK(N26),ISBLANK(O26)),"",N26+O26)</f>
      </c>
      <c r="R26" s="137" t="s">
        <v>152</v>
      </c>
      <c r="S26" s="391">
        <f>IF(AND(ISNUMBER(G27),ISNUMBER(Q27)),IF(Q27&gt;G27,2,IF(G27=Q27,1,0)),"")</f>
        <v>0</v>
      </c>
    </row>
    <row r="27" spans="1:19" ht="15.75" customHeight="1" thickBot="1">
      <c r="A27" s="392">
        <v>18116</v>
      </c>
      <c r="B27" s="392"/>
      <c r="C27" s="136" t="s">
        <v>13</v>
      </c>
      <c r="D27" s="135">
        <f>IF(OR(ISNUMBER(G23),ISNUMBER(G24),ISNUMBER(G25),ISNUMBER(G26)),SUM(D23:D26),"")</f>
        <v>292</v>
      </c>
      <c r="E27" s="134">
        <f>IF(OR(ISNUMBER(G23),ISNUMBER(G24),ISNUMBER(G25),ISNUMBER(G26)),SUM(E23:E26),"")</f>
        <v>106</v>
      </c>
      <c r="F27" s="134">
        <f>IF(OR(ISNUMBER(G23),ISNUMBER(G24),ISNUMBER(G25),ISNUMBER(G26)),SUM(F23:F26),"")</f>
        <v>11</v>
      </c>
      <c r="G27" s="133">
        <f>IF(OR(ISNUMBER(G23),ISNUMBER(G24),ISNUMBER(G25),ISNUMBER(G26)),SUM(G23:G26),"")</f>
        <v>398</v>
      </c>
      <c r="H27" s="137" t="s">
        <v>152</v>
      </c>
      <c r="I27" s="391"/>
      <c r="K27" s="392">
        <v>15354</v>
      </c>
      <c r="L27" s="392"/>
      <c r="M27" s="136" t="s">
        <v>13</v>
      </c>
      <c r="N27" s="135">
        <f>IF(OR(ISNUMBER(Q23),ISNUMBER(Q24),ISNUMBER(Q25),ISNUMBER(Q26)),SUM(N23:N26),"")</f>
        <v>283</v>
      </c>
      <c r="O27" s="134">
        <f>IF(OR(ISNUMBER(Q23),ISNUMBER(Q24),ISNUMBER(Q25),ISNUMBER(Q26)),SUM(O23:O26),"")</f>
        <v>112</v>
      </c>
      <c r="P27" s="134">
        <f>IF(OR(ISNUMBER(Q23),ISNUMBER(Q24),ISNUMBER(Q25),ISNUMBER(Q26)),SUM(P23:P26),"")</f>
        <v>8</v>
      </c>
      <c r="Q27" s="133">
        <f>IF(OR(ISNUMBER(Q23),ISNUMBER(Q24),ISNUMBER(Q25),ISNUMBER(Q26)),SUM(Q23:Q26),"")</f>
        <v>395</v>
      </c>
      <c r="R27" s="137" t="s">
        <v>152</v>
      </c>
      <c r="S27" s="391"/>
    </row>
    <row r="28" spans="1:19" ht="12.75" customHeight="1" thickBot="1">
      <c r="A28" s="395" t="s">
        <v>156</v>
      </c>
      <c r="B28" s="395"/>
      <c r="C28" s="152">
        <v>1</v>
      </c>
      <c r="D28" s="151">
        <v>133</v>
      </c>
      <c r="E28" s="150">
        <v>71</v>
      </c>
      <c r="F28" s="150">
        <v>3</v>
      </c>
      <c r="G28" s="149">
        <f>IF(AND(ISBLANK(D28),ISBLANK(E28),ISBLANK(N28),ISBLANK(O28)),"",D28+E28)</f>
        <v>204</v>
      </c>
      <c r="H28" s="148" t="s">
        <v>152</v>
      </c>
      <c r="I28" s="142"/>
      <c r="K28" s="395" t="s">
        <v>158</v>
      </c>
      <c r="L28" s="395"/>
      <c r="M28" s="152">
        <v>1</v>
      </c>
      <c r="N28" s="151">
        <v>135</v>
      </c>
      <c r="O28" s="150">
        <v>53</v>
      </c>
      <c r="P28" s="150">
        <v>5</v>
      </c>
      <c r="Q28" s="149">
        <f>IF(AND(ISBLANK(D28),ISBLANK(E28),ISBLANK(N28),ISBLANK(O28)),"",N28+O28)</f>
        <v>188</v>
      </c>
      <c r="R28" s="148" t="s">
        <v>152</v>
      </c>
      <c r="S28" s="142"/>
    </row>
    <row r="29" spans="1:19" ht="12.75" customHeight="1">
      <c r="A29" s="395"/>
      <c r="B29" s="395"/>
      <c r="C29" s="147">
        <v>2</v>
      </c>
      <c r="D29" s="146">
        <v>152</v>
      </c>
      <c r="E29" s="145">
        <v>60</v>
      </c>
      <c r="F29" s="145">
        <v>5</v>
      </c>
      <c r="G29" s="144">
        <f>IF(AND(ISBLANK(D29),ISBLANK(E29),ISBLANK(N29),ISBLANK(O29)),"",D29+E29)</f>
        <v>212</v>
      </c>
      <c r="H29" s="143" t="s">
        <v>152</v>
      </c>
      <c r="I29" s="142"/>
      <c r="K29" s="395"/>
      <c r="L29" s="395"/>
      <c r="M29" s="147">
        <v>2</v>
      </c>
      <c r="N29" s="146">
        <v>134</v>
      </c>
      <c r="O29" s="145">
        <v>62</v>
      </c>
      <c r="P29" s="145">
        <v>4</v>
      </c>
      <c r="Q29" s="144">
        <f>IF(AND(ISBLANK(D29),ISBLANK(E29),ISBLANK(N29),ISBLANK(O29)),"",N29+O29)</f>
        <v>196</v>
      </c>
      <c r="R29" s="143" t="s">
        <v>152</v>
      </c>
      <c r="S29" s="142"/>
    </row>
    <row r="30" spans="1:19" ht="12.75" customHeight="1" thickBot="1">
      <c r="A30" s="396" t="s">
        <v>130</v>
      </c>
      <c r="B30" s="396"/>
      <c r="C30" s="147">
        <v>3</v>
      </c>
      <c r="D30" s="146"/>
      <c r="E30" s="145"/>
      <c r="F30" s="145"/>
      <c r="G30" s="144">
        <f>IF(AND(ISBLANK(D30),ISBLANK(E30),ISBLANK(N30),ISBLANK(O30)),"",D30+E30)</f>
      </c>
      <c r="H30" s="143" t="s">
        <v>152</v>
      </c>
      <c r="I30" s="142"/>
      <c r="K30" s="396" t="s">
        <v>157</v>
      </c>
      <c r="L30" s="396"/>
      <c r="M30" s="147">
        <v>3</v>
      </c>
      <c r="N30" s="146"/>
      <c r="O30" s="145"/>
      <c r="P30" s="145"/>
      <c r="Q30" s="144">
        <f>IF(AND(ISBLANK(D30),ISBLANK(E30),ISBLANK(N30),ISBLANK(O30)),"",N30+O30)</f>
      </c>
      <c r="R30" s="143" t="s">
        <v>152</v>
      </c>
      <c r="S30" s="142"/>
    </row>
    <row r="31" spans="1:19" ht="12.75" customHeight="1" thickBot="1">
      <c r="A31" s="396"/>
      <c r="B31" s="396"/>
      <c r="C31" s="141">
        <v>4</v>
      </c>
      <c r="D31" s="140"/>
      <c r="E31" s="139"/>
      <c r="F31" s="139"/>
      <c r="G31" s="138">
        <f>IF(AND(ISBLANK(D31),ISBLANK(E31),ISBLANK(N31),ISBLANK(O31)),"",D31+E31)</f>
      </c>
      <c r="H31" s="137" t="s">
        <v>152</v>
      </c>
      <c r="I31" s="391">
        <f>IF(AND(ISNUMBER(G32),ISNUMBER(Q32)),IF(G32&gt;Q32,2,IF(G32=Q32,1,0)),"")</f>
        <v>2</v>
      </c>
      <c r="K31" s="396"/>
      <c r="L31" s="396"/>
      <c r="M31" s="141">
        <v>4</v>
      </c>
      <c r="N31" s="140"/>
      <c r="O31" s="139"/>
      <c r="P31" s="139"/>
      <c r="Q31" s="138">
        <f>IF(AND(ISBLANK(D31),ISBLANK(E31),ISBLANK(N31),ISBLANK(O31)),"",N31+O31)</f>
      </c>
      <c r="R31" s="137" t="s">
        <v>152</v>
      </c>
      <c r="S31" s="391">
        <f>IF(AND(ISNUMBER(G32),ISNUMBER(Q32)),IF(Q32&gt;G32,2,IF(G32=Q32,1,0)),"")</f>
        <v>0</v>
      </c>
    </row>
    <row r="32" spans="1:19" ht="15.75" customHeight="1" thickBot="1">
      <c r="A32" s="392">
        <v>14188</v>
      </c>
      <c r="B32" s="392"/>
      <c r="C32" s="136" t="s">
        <v>13</v>
      </c>
      <c r="D32" s="135">
        <f>IF(OR(ISNUMBER(G28),ISNUMBER(G29),ISNUMBER(G30),ISNUMBER(G31)),SUM(D28:D31),"")</f>
        <v>285</v>
      </c>
      <c r="E32" s="134">
        <f>IF(OR(ISNUMBER(G28),ISNUMBER(G29),ISNUMBER(G30),ISNUMBER(G31)),SUM(E28:E31),"")</f>
        <v>131</v>
      </c>
      <c r="F32" s="134">
        <f>IF(OR(ISNUMBER(G28),ISNUMBER(G29),ISNUMBER(G30),ISNUMBER(G31)),SUM(F28:F31),"")</f>
        <v>8</v>
      </c>
      <c r="G32" s="133">
        <f>IF(OR(ISNUMBER(G28),ISNUMBER(G29),ISNUMBER(G30),ISNUMBER(G31)),SUM(G28:G31),"")</f>
        <v>416</v>
      </c>
      <c r="H32" s="137" t="s">
        <v>152</v>
      </c>
      <c r="I32" s="391"/>
      <c r="K32" s="392">
        <v>15370</v>
      </c>
      <c r="L32" s="392"/>
      <c r="M32" s="136" t="s">
        <v>13</v>
      </c>
      <c r="N32" s="135">
        <f>IF(OR(ISNUMBER(Q28),ISNUMBER(Q29),ISNUMBER(Q30),ISNUMBER(Q31)),SUM(N28:N31),"")</f>
        <v>269</v>
      </c>
      <c r="O32" s="134">
        <f>IF(OR(ISNUMBER(Q28),ISNUMBER(Q29),ISNUMBER(Q30),ISNUMBER(Q31)),SUM(O28:O31),"")</f>
        <v>115</v>
      </c>
      <c r="P32" s="134">
        <f>IF(OR(ISNUMBER(Q28),ISNUMBER(Q29),ISNUMBER(Q30),ISNUMBER(Q31)),SUM(P28:P31),"")</f>
        <v>9</v>
      </c>
      <c r="Q32" s="133">
        <f>IF(OR(ISNUMBER(Q28),ISNUMBER(Q29),ISNUMBER(Q30),ISNUMBER(Q31)),SUM(Q28:Q31),"")</f>
        <v>384</v>
      </c>
      <c r="R32" s="137" t="s">
        <v>152</v>
      </c>
      <c r="S32" s="391"/>
    </row>
    <row r="33" spans="1:19" ht="12.75" customHeight="1" thickBot="1">
      <c r="A33" s="395" t="s">
        <v>156</v>
      </c>
      <c r="B33" s="395"/>
      <c r="C33" s="152">
        <v>1</v>
      </c>
      <c r="D33" s="151">
        <v>145</v>
      </c>
      <c r="E33" s="150">
        <v>70</v>
      </c>
      <c r="F33" s="150">
        <v>0</v>
      </c>
      <c r="G33" s="149">
        <f>IF(AND(ISBLANK(D33),ISBLANK(E33),ISBLANK(N33),ISBLANK(O33)),"",D33+E33)</f>
        <v>215</v>
      </c>
      <c r="H33" s="148" t="s">
        <v>152</v>
      </c>
      <c r="I33" s="142"/>
      <c r="K33" s="395" t="s">
        <v>155</v>
      </c>
      <c r="L33" s="395"/>
      <c r="M33" s="152">
        <v>1</v>
      </c>
      <c r="N33" s="151">
        <v>129</v>
      </c>
      <c r="O33" s="150">
        <v>53</v>
      </c>
      <c r="P33" s="150">
        <v>8</v>
      </c>
      <c r="Q33" s="149">
        <f>IF(AND(ISBLANK(D33),ISBLANK(E33),ISBLANK(N33),ISBLANK(O33)),"",N33+O33)</f>
        <v>182</v>
      </c>
      <c r="R33" s="148" t="s">
        <v>152</v>
      </c>
      <c r="S33" s="142"/>
    </row>
    <row r="34" spans="1:19" ht="12.75" customHeight="1">
      <c r="A34" s="395"/>
      <c r="B34" s="395"/>
      <c r="C34" s="147">
        <v>2</v>
      </c>
      <c r="D34" s="146">
        <v>133</v>
      </c>
      <c r="E34" s="145">
        <v>78</v>
      </c>
      <c r="F34" s="145">
        <v>0</v>
      </c>
      <c r="G34" s="144">
        <f>IF(AND(ISBLANK(D34),ISBLANK(E34),ISBLANK(N34),ISBLANK(O34)),"",D34+E34)</f>
        <v>211</v>
      </c>
      <c r="H34" s="143" t="s">
        <v>152</v>
      </c>
      <c r="I34" s="142"/>
      <c r="K34" s="395"/>
      <c r="L34" s="395"/>
      <c r="M34" s="147">
        <v>2</v>
      </c>
      <c r="N34" s="146">
        <v>152</v>
      </c>
      <c r="O34" s="145">
        <v>71</v>
      </c>
      <c r="P34" s="145">
        <v>2</v>
      </c>
      <c r="Q34" s="144">
        <f>IF(AND(ISBLANK(D34),ISBLANK(E34),ISBLANK(N34),ISBLANK(O34)),"",N34+O34)</f>
        <v>223</v>
      </c>
      <c r="R34" s="143" t="s">
        <v>152</v>
      </c>
      <c r="S34" s="142"/>
    </row>
    <row r="35" spans="1:19" ht="12.75" customHeight="1" thickBot="1">
      <c r="A35" s="396" t="s">
        <v>154</v>
      </c>
      <c r="B35" s="396"/>
      <c r="C35" s="147">
        <v>3</v>
      </c>
      <c r="D35" s="146"/>
      <c r="E35" s="145"/>
      <c r="F35" s="145"/>
      <c r="G35" s="144">
        <f>IF(AND(ISBLANK(D35),ISBLANK(E35),ISBLANK(N35),ISBLANK(O35)),"",D35+E35)</f>
      </c>
      <c r="H35" s="143" t="s">
        <v>152</v>
      </c>
      <c r="I35" s="142"/>
      <c r="K35" s="396" t="s">
        <v>153</v>
      </c>
      <c r="L35" s="396"/>
      <c r="M35" s="147">
        <v>3</v>
      </c>
      <c r="N35" s="146"/>
      <c r="O35" s="145"/>
      <c r="P35" s="145"/>
      <c r="Q35" s="144">
        <f>IF(AND(ISBLANK(D35),ISBLANK(E35),ISBLANK(N35),ISBLANK(O35)),"",N35+O35)</f>
      </c>
      <c r="R35" s="143" t="s">
        <v>152</v>
      </c>
      <c r="S35" s="142"/>
    </row>
    <row r="36" spans="1:19" ht="12.75" customHeight="1" thickBot="1">
      <c r="A36" s="396"/>
      <c r="B36" s="396"/>
      <c r="C36" s="141">
        <v>4</v>
      </c>
      <c r="D36" s="140"/>
      <c r="E36" s="139"/>
      <c r="F36" s="139"/>
      <c r="G36" s="138">
        <f>IF(AND(ISBLANK(D36),ISBLANK(E36),ISBLANK(N36),ISBLANK(O36)),"",D36+E36)</f>
      </c>
      <c r="H36" s="137" t="s">
        <v>152</v>
      </c>
      <c r="I36" s="391">
        <f>IF(AND(ISNUMBER(G37),ISNUMBER(Q37)),IF(G37&gt;Q37,2,IF(G37=Q37,1,0)),"")</f>
        <v>2</v>
      </c>
      <c r="K36" s="396"/>
      <c r="L36" s="396"/>
      <c r="M36" s="141">
        <v>4</v>
      </c>
      <c r="N36" s="140"/>
      <c r="O36" s="139"/>
      <c r="P36" s="139"/>
      <c r="Q36" s="138">
        <f>IF(AND(ISBLANK(D36),ISBLANK(E36),ISBLANK(N36),ISBLANK(O36)),"",N36+O36)</f>
      </c>
      <c r="R36" s="137" t="s">
        <v>152</v>
      </c>
      <c r="S36" s="391">
        <f>IF(AND(ISNUMBER(G37),ISNUMBER(Q37)),IF(Q37&gt;G37,2,IF(G37=Q37,1,0)),"")</f>
        <v>0</v>
      </c>
    </row>
    <row r="37" spans="1:19" ht="15.75" customHeight="1" thickBot="1">
      <c r="A37" s="392">
        <v>14189</v>
      </c>
      <c r="B37" s="392"/>
      <c r="C37" s="136" t="s">
        <v>13</v>
      </c>
      <c r="D37" s="135">
        <f>IF(OR(ISNUMBER(G33),ISNUMBER(G34),ISNUMBER(G35),ISNUMBER(G36)),SUM(D33:D36),"")</f>
        <v>278</v>
      </c>
      <c r="E37" s="134">
        <f>IF(OR(ISNUMBER(G33),ISNUMBER(G34),ISNUMBER(G35),ISNUMBER(G36)),SUM(E33:E36),"")</f>
        <v>148</v>
      </c>
      <c r="F37" s="134">
        <f>IF(OR(ISNUMBER(G33),ISNUMBER(G34),ISNUMBER(G35),ISNUMBER(G36)),SUM(F33:F36),"")</f>
        <v>0</v>
      </c>
      <c r="G37" s="133">
        <f>IF(OR(ISNUMBER(G33),ISNUMBER(G34),ISNUMBER(G35),ISNUMBER(G36)),SUM(G33:G36),"")</f>
        <v>426</v>
      </c>
      <c r="H37" s="132" t="s">
        <v>152</v>
      </c>
      <c r="I37" s="391"/>
      <c r="K37" s="392">
        <v>15353</v>
      </c>
      <c r="L37" s="392"/>
      <c r="M37" s="136" t="s">
        <v>13</v>
      </c>
      <c r="N37" s="135">
        <f>IF(OR(ISNUMBER(Q33),ISNUMBER(Q34),ISNUMBER(Q35),ISNUMBER(Q36)),SUM(N33:N36),"")</f>
        <v>281</v>
      </c>
      <c r="O37" s="134">
        <f>IF(OR(ISNUMBER(Q33),ISNUMBER(Q34),ISNUMBER(Q35),ISNUMBER(Q36)),SUM(O33:O36),"")</f>
        <v>124</v>
      </c>
      <c r="P37" s="134">
        <f>IF(OR(ISNUMBER(Q33),ISNUMBER(Q34),ISNUMBER(Q35),ISNUMBER(Q36)),SUM(P33:P36),"")</f>
        <v>10</v>
      </c>
      <c r="Q37" s="133">
        <f>IF(OR(ISNUMBER(Q33),ISNUMBER(Q34),ISNUMBER(Q35),ISNUMBER(Q36)),SUM(Q33:Q36),"")</f>
        <v>405</v>
      </c>
      <c r="R37" s="132" t="s">
        <v>152</v>
      </c>
      <c r="S37" s="391"/>
    </row>
    <row r="38" ht="4.5" customHeight="1" thickBot="1"/>
    <row r="39" spans="1:19" ht="19.5" customHeight="1" thickBot="1">
      <c r="A39" s="131"/>
      <c r="B39" s="130"/>
      <c r="C39" s="129" t="s">
        <v>15</v>
      </c>
      <c r="D39" s="128">
        <f>IF(OR(ISNUMBER(G12),ISNUMBER(G17),ISNUMBER(G22),ISNUMBER(G27),ISNUMBER(G32),ISNUMBER(G37)),SUM(D12,D17,D22,D27,D32,D37),"")</f>
        <v>1717</v>
      </c>
      <c r="E39" s="127">
        <f>IF(OR(ISNUMBER(G12),ISNUMBER(G17),ISNUMBER(G22),ISNUMBER(G27),ISNUMBER(G32),ISNUMBER(G37)),SUM(E12,E17,E22,E27,E32,E37),"")</f>
        <v>745</v>
      </c>
      <c r="F39" s="127">
        <f>IF(OR(ISNUMBER(G12),ISNUMBER(G17),ISNUMBER(G22),ISNUMBER(G27),ISNUMBER(G32),ISNUMBER(G37)),SUM(F12,F17,F22,F27,F32,F37),"")</f>
        <v>44</v>
      </c>
      <c r="G39" s="126">
        <f>IF(OR(ISNUMBER(G12),ISNUMBER(G17),ISNUMBER(G22),ISNUMBER(G27),ISNUMBER(G32),ISNUMBER(G37)),SUM(G12,G17,G22,G27,G32,G37),"")</f>
        <v>2462</v>
      </c>
      <c r="H39" s="125" t="s">
        <v>152</v>
      </c>
      <c r="I39" s="124">
        <f>IF(AND(ISNUMBER(G39)),IF(G39&gt;Q39,IF(SUM(I11,I16,I21,I26,I31,I36,S11,S16,S21,S26,S31,S36)&gt;=10,4,2),IF(G39=Q39,IF(SUM(I11,I16,I21,I26,I31,I36,S11,S16,S21,S26,S31,S36)&gt;=10,2,1),0)),"")</f>
        <v>4</v>
      </c>
      <c r="K39" s="131"/>
      <c r="L39" s="130"/>
      <c r="M39" s="129" t="s">
        <v>15</v>
      </c>
      <c r="N39" s="128">
        <f>IF(OR(ISNUMBER(Q12),ISNUMBER(Q17),ISNUMBER(Q22),ISNUMBER(Q27),ISNUMBER(Q32),ISNUMBER(Q37)),SUM(N12,N17,N22,N27,N32,N37),"")</f>
        <v>1686</v>
      </c>
      <c r="O39" s="127">
        <f>IF(OR(ISNUMBER(Q12),ISNUMBER(Q17),ISNUMBER(Q22),ISNUMBER(Q27),ISNUMBER(Q32),ISNUMBER(Q37)),SUM(O12,O17,O22,O27,O32,O37),"")</f>
        <v>701</v>
      </c>
      <c r="P39" s="127">
        <f>IF(OR(ISNUMBER(Q12),ISNUMBER(Q17),ISNUMBER(Q22),ISNUMBER(Q27),ISNUMBER(Q32),ISNUMBER(Q37)),SUM(P12,P17,P22,P27,P32,P37),"")</f>
        <v>49</v>
      </c>
      <c r="Q39" s="126">
        <f>IF(OR(ISNUMBER(Q12),ISNUMBER(Q17),ISNUMBER(Q22),ISNUMBER(Q27),ISNUMBER(Q32),ISNUMBER(Q37)),SUM(Q12,Q17,Q22,Q27,Q32,Q37),"")</f>
        <v>2387</v>
      </c>
      <c r="R39" s="125" t="s">
        <v>152</v>
      </c>
      <c r="S39" s="124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121"/>
      <c r="B41" s="119" t="s">
        <v>29</v>
      </c>
      <c r="C41" s="393"/>
      <c r="D41" s="393"/>
      <c r="E41" s="393"/>
      <c r="G41" s="394" t="s">
        <v>16</v>
      </c>
      <c r="H41" s="394"/>
      <c r="I41" s="123">
        <f>IF(ISNUMBER(I39),SUM(I11,I16,I21,I26,I31,I36,I39),"")</f>
        <v>14</v>
      </c>
      <c r="K41" s="121"/>
      <c r="L41" s="119" t="s">
        <v>29</v>
      </c>
      <c r="M41" s="393"/>
      <c r="N41" s="393"/>
      <c r="O41" s="393"/>
      <c r="Q41" s="394" t="s">
        <v>16</v>
      </c>
      <c r="R41" s="394"/>
      <c r="S41" s="123">
        <f>IF(ISNUMBER(S39),SUM(S11,S16,S21,S26,S31,S36,S39),"")</f>
        <v>2</v>
      </c>
    </row>
    <row r="42" spans="1:19" ht="18" customHeight="1">
      <c r="A42" s="121"/>
      <c r="B42" s="119" t="s">
        <v>30</v>
      </c>
      <c r="C42" s="390"/>
      <c r="D42" s="390"/>
      <c r="E42" s="390"/>
      <c r="G42" s="122"/>
      <c r="H42" s="122"/>
      <c r="I42" s="122"/>
      <c r="K42" s="121"/>
      <c r="L42" s="119" t="s">
        <v>30</v>
      </c>
      <c r="M42" s="390"/>
      <c r="N42" s="390"/>
      <c r="O42" s="390"/>
      <c r="Q42" s="120"/>
      <c r="R42" s="120"/>
      <c r="S42" s="120"/>
    </row>
    <row r="43" spans="1:19" ht="19.5" customHeight="1">
      <c r="A43" s="119" t="s">
        <v>31</v>
      </c>
      <c r="B43" s="119" t="s">
        <v>32</v>
      </c>
      <c r="C43" s="385"/>
      <c r="D43" s="385"/>
      <c r="E43" s="385"/>
      <c r="F43" s="385"/>
      <c r="G43" s="385"/>
      <c r="H43" s="385"/>
      <c r="I43" s="119"/>
      <c r="J43" s="119"/>
      <c r="K43" s="119" t="s">
        <v>33</v>
      </c>
      <c r="L43" s="385"/>
      <c r="M43" s="385"/>
      <c r="O43" s="119" t="s">
        <v>30</v>
      </c>
      <c r="P43" s="385"/>
      <c r="Q43" s="385"/>
      <c r="R43" s="385"/>
      <c r="S43" s="385"/>
    </row>
    <row r="44" ht="9.75" customHeight="1"/>
    <row r="45" ht="30" customHeight="1">
      <c r="A45" s="118" t="s">
        <v>17</v>
      </c>
    </row>
    <row r="46" spans="2:11" ht="19.5" customHeight="1">
      <c r="B46" s="117" t="s">
        <v>151</v>
      </c>
      <c r="C46" s="386">
        <v>0.7291666666666666</v>
      </c>
      <c r="D46" s="386"/>
      <c r="I46" s="117" t="s">
        <v>150</v>
      </c>
      <c r="J46" s="387">
        <v>19</v>
      </c>
      <c r="K46" s="387"/>
    </row>
    <row r="47" spans="2:19" ht="19.5" customHeight="1">
      <c r="B47" s="117" t="s">
        <v>149</v>
      </c>
      <c r="C47" s="386">
        <v>0.9166666666666666</v>
      </c>
      <c r="D47" s="386"/>
      <c r="I47" s="117" t="s">
        <v>148</v>
      </c>
      <c r="J47" s="388">
        <v>10</v>
      </c>
      <c r="K47" s="388"/>
      <c r="P47" s="117" t="s">
        <v>147</v>
      </c>
      <c r="Q47" s="389">
        <v>42252</v>
      </c>
      <c r="R47" s="389"/>
      <c r="S47" s="389"/>
    </row>
    <row r="48" ht="9.75" customHeight="1"/>
    <row r="49" spans="1:19" ht="15" customHeight="1">
      <c r="A49" s="377" t="s">
        <v>23</v>
      </c>
      <c r="B49" s="377"/>
      <c r="C49" s="377"/>
      <c r="D49" s="377"/>
      <c r="E49" s="377"/>
      <c r="F49" s="377"/>
      <c r="G49" s="377"/>
      <c r="H49" s="377"/>
      <c r="I49" s="377"/>
      <c r="J49" s="377"/>
      <c r="K49" s="377"/>
      <c r="L49" s="377"/>
      <c r="M49" s="377"/>
      <c r="N49" s="377"/>
      <c r="O49" s="377"/>
      <c r="P49" s="377"/>
      <c r="Q49" s="377"/>
      <c r="R49" s="377"/>
      <c r="S49" s="377"/>
    </row>
    <row r="50" spans="1:19" ht="81" customHeight="1">
      <c r="A50" s="383"/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</row>
    <row r="51" ht="4.5" customHeight="1"/>
    <row r="52" spans="1:19" ht="15" customHeight="1">
      <c r="A52" s="377" t="s">
        <v>24</v>
      </c>
      <c r="B52" s="377"/>
      <c r="C52" s="377"/>
      <c r="D52" s="377"/>
      <c r="E52" s="377"/>
      <c r="F52" s="377"/>
      <c r="G52" s="377"/>
      <c r="H52" s="377"/>
      <c r="I52" s="377"/>
      <c r="J52" s="377"/>
      <c r="K52" s="377"/>
      <c r="L52" s="377"/>
      <c r="M52" s="377"/>
      <c r="N52" s="377"/>
      <c r="O52" s="377"/>
      <c r="P52" s="377"/>
      <c r="Q52" s="377"/>
      <c r="R52" s="377"/>
      <c r="S52" s="377"/>
    </row>
    <row r="53" spans="1:19" ht="6" customHeight="1">
      <c r="A53" s="116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113"/>
    </row>
    <row r="54" spans="1:19" ht="21" customHeight="1">
      <c r="A54" s="115" t="s">
        <v>3</v>
      </c>
      <c r="B54" s="97"/>
      <c r="C54" s="97"/>
      <c r="D54" s="97"/>
      <c r="E54" s="97"/>
      <c r="F54" s="97"/>
      <c r="G54" s="97"/>
      <c r="H54" s="97"/>
      <c r="I54" s="97"/>
      <c r="J54" s="97"/>
      <c r="K54" s="114" t="s">
        <v>4</v>
      </c>
      <c r="L54" s="97"/>
      <c r="M54" s="97"/>
      <c r="N54" s="97"/>
      <c r="O54" s="97"/>
      <c r="P54" s="97"/>
      <c r="Q54" s="97"/>
      <c r="R54" s="97"/>
      <c r="S54" s="113"/>
    </row>
    <row r="55" spans="1:19" ht="21" customHeight="1">
      <c r="A55" s="112"/>
      <c r="B55" s="109" t="s">
        <v>34</v>
      </c>
      <c r="C55" s="108"/>
      <c r="D55" s="110"/>
      <c r="E55" s="109" t="s">
        <v>35</v>
      </c>
      <c r="F55" s="108"/>
      <c r="G55" s="108"/>
      <c r="H55" s="108"/>
      <c r="I55" s="110"/>
      <c r="J55" s="97"/>
      <c r="K55" s="111"/>
      <c r="L55" s="109" t="s">
        <v>34</v>
      </c>
      <c r="M55" s="108"/>
      <c r="N55" s="110"/>
      <c r="O55" s="109" t="s">
        <v>35</v>
      </c>
      <c r="P55" s="108"/>
      <c r="Q55" s="108"/>
      <c r="R55" s="108"/>
      <c r="S55" s="107"/>
    </row>
    <row r="56" spans="1:19" ht="21" customHeight="1">
      <c r="A56" s="106" t="s">
        <v>36</v>
      </c>
      <c r="B56" s="102" t="s">
        <v>37</v>
      </c>
      <c r="C56" s="104"/>
      <c r="D56" s="103" t="s">
        <v>38</v>
      </c>
      <c r="E56" s="102" t="s">
        <v>37</v>
      </c>
      <c r="F56" s="101"/>
      <c r="G56" s="101"/>
      <c r="H56" s="100"/>
      <c r="I56" s="103" t="s">
        <v>38</v>
      </c>
      <c r="J56" s="97"/>
      <c r="K56" s="105" t="s">
        <v>36</v>
      </c>
      <c r="L56" s="102" t="s">
        <v>37</v>
      </c>
      <c r="M56" s="104"/>
      <c r="N56" s="103" t="s">
        <v>38</v>
      </c>
      <c r="O56" s="102" t="s">
        <v>37</v>
      </c>
      <c r="P56" s="101"/>
      <c r="Q56" s="101"/>
      <c r="R56" s="100"/>
      <c r="S56" s="99" t="s">
        <v>38</v>
      </c>
    </row>
    <row r="57" spans="1:19" ht="21" customHeight="1">
      <c r="A57" s="98"/>
      <c r="B57" s="384"/>
      <c r="C57" s="384"/>
      <c r="D57" s="95"/>
      <c r="E57" s="384"/>
      <c r="F57" s="384"/>
      <c r="G57" s="384"/>
      <c r="H57" s="384"/>
      <c r="I57" s="95"/>
      <c r="J57" s="97"/>
      <c r="K57" s="96"/>
      <c r="L57" s="384"/>
      <c r="M57" s="384"/>
      <c r="N57" s="95"/>
      <c r="O57" s="384"/>
      <c r="P57" s="384"/>
      <c r="Q57" s="384"/>
      <c r="R57" s="384"/>
      <c r="S57" s="94"/>
    </row>
    <row r="58" spans="1:19" ht="21" customHeight="1">
      <c r="A58" s="98"/>
      <c r="B58" s="384"/>
      <c r="C58" s="384"/>
      <c r="D58" s="95"/>
      <c r="E58" s="384"/>
      <c r="F58" s="384"/>
      <c r="G58" s="384"/>
      <c r="H58" s="384"/>
      <c r="I58" s="95"/>
      <c r="J58" s="97"/>
      <c r="K58" s="96"/>
      <c r="L58" s="384"/>
      <c r="M58" s="384"/>
      <c r="N58" s="95"/>
      <c r="O58" s="384"/>
      <c r="P58" s="384"/>
      <c r="Q58" s="384"/>
      <c r="R58" s="384"/>
      <c r="S58" s="94"/>
    </row>
    <row r="59" spans="1:19" ht="12" customHeight="1">
      <c r="A59" s="93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1"/>
    </row>
    <row r="60" ht="4.5" customHeight="1"/>
    <row r="61" spans="1:19" ht="15" customHeight="1">
      <c r="A61" s="377" t="s">
        <v>25</v>
      </c>
      <c r="B61" s="377"/>
      <c r="C61" s="377"/>
      <c r="D61" s="377"/>
      <c r="E61" s="377"/>
      <c r="F61" s="377"/>
      <c r="G61" s="377"/>
      <c r="H61" s="377"/>
      <c r="I61" s="377"/>
      <c r="J61" s="377"/>
      <c r="K61" s="377"/>
      <c r="L61" s="377"/>
      <c r="M61" s="377"/>
      <c r="N61" s="377"/>
      <c r="O61" s="377"/>
      <c r="P61" s="377"/>
      <c r="Q61" s="377"/>
      <c r="R61" s="377"/>
      <c r="S61" s="377"/>
    </row>
    <row r="62" spans="1:19" ht="81" customHeight="1">
      <c r="A62" s="383"/>
      <c r="B62" s="383"/>
      <c r="C62" s="383"/>
      <c r="D62" s="383"/>
      <c r="E62" s="383"/>
      <c r="F62" s="383"/>
      <c r="G62" s="383"/>
      <c r="H62" s="383"/>
      <c r="I62" s="383"/>
      <c r="J62" s="383"/>
      <c r="K62" s="383"/>
      <c r="L62" s="383"/>
      <c r="M62" s="383"/>
      <c r="N62" s="383"/>
      <c r="O62" s="383"/>
      <c r="P62" s="383"/>
      <c r="Q62" s="383"/>
      <c r="R62" s="383"/>
      <c r="S62" s="383"/>
    </row>
    <row r="63" ht="4.5" customHeight="1"/>
    <row r="64" spans="1:19" ht="15" customHeight="1">
      <c r="A64" s="377" t="s">
        <v>26</v>
      </c>
      <c r="B64" s="377"/>
      <c r="C64" s="377"/>
      <c r="D64" s="377"/>
      <c r="E64" s="377"/>
      <c r="F64" s="377"/>
      <c r="G64" s="377"/>
      <c r="H64" s="377"/>
      <c r="I64" s="377"/>
      <c r="J64" s="377"/>
      <c r="K64" s="377"/>
      <c r="L64" s="377"/>
      <c r="M64" s="377"/>
      <c r="N64" s="377"/>
      <c r="O64" s="377"/>
      <c r="P64" s="377"/>
      <c r="Q64" s="377"/>
      <c r="R64" s="377"/>
      <c r="S64" s="377"/>
    </row>
    <row r="65" spans="1:19" ht="81" customHeight="1">
      <c r="A65" s="383"/>
      <c r="B65" s="383"/>
      <c r="C65" s="383"/>
      <c r="D65" s="383"/>
      <c r="E65" s="383"/>
      <c r="F65" s="383"/>
      <c r="G65" s="383"/>
      <c r="H65" s="383"/>
      <c r="I65" s="383"/>
      <c r="J65" s="383"/>
      <c r="K65" s="383"/>
      <c r="L65" s="383"/>
      <c r="M65" s="383"/>
      <c r="N65" s="383"/>
      <c r="O65" s="383"/>
      <c r="P65" s="383"/>
      <c r="Q65" s="383"/>
      <c r="R65" s="383"/>
      <c r="S65" s="383"/>
    </row>
    <row r="66" spans="1:8" ht="30" customHeight="1">
      <c r="A66" s="90"/>
      <c r="B66" s="89" t="s">
        <v>146</v>
      </c>
      <c r="C66" s="382"/>
      <c r="D66" s="382"/>
      <c r="E66" s="382"/>
      <c r="F66" s="382"/>
      <c r="G66" s="382"/>
      <c r="H66" s="382"/>
    </row>
  </sheetData>
  <sheetProtection sheet="1"/>
  <mergeCells count="95">
    <mergeCell ref="H5:I5"/>
    <mergeCell ref="K5:L5"/>
    <mergeCell ref="M5:M6"/>
    <mergeCell ref="N5:Q5"/>
    <mergeCell ref="D1:I1"/>
    <mergeCell ref="L1:N1"/>
    <mergeCell ref="O1:P1"/>
    <mergeCell ref="Q1:S1"/>
    <mergeCell ref="R5:S5"/>
    <mergeCell ref="A6:B6"/>
    <mergeCell ref="K6:L6"/>
    <mergeCell ref="A8:B9"/>
    <mergeCell ref="K8:L9"/>
    <mergeCell ref="A2:H2"/>
    <mergeCell ref="B3:I3"/>
    <mergeCell ref="L3:S3"/>
    <mergeCell ref="A5:B5"/>
    <mergeCell ref="C5:C6"/>
    <mergeCell ref="D5:G5"/>
    <mergeCell ref="A10:B11"/>
    <mergeCell ref="K10:L11"/>
    <mergeCell ref="I11:I12"/>
    <mergeCell ref="S11:S12"/>
    <mergeCell ref="A12:B12"/>
    <mergeCell ref="K12:L12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A20:B21"/>
    <mergeCell ref="K20:L21"/>
    <mergeCell ref="I21:I22"/>
    <mergeCell ref="S21:S22"/>
    <mergeCell ref="A22:B22"/>
    <mergeCell ref="K22:L22"/>
    <mergeCell ref="S26:S27"/>
    <mergeCell ref="A27:B27"/>
    <mergeCell ref="K27:L27"/>
    <mergeCell ref="A28:B29"/>
    <mergeCell ref="K28:L29"/>
    <mergeCell ref="A23:B24"/>
    <mergeCell ref="K23:L24"/>
    <mergeCell ref="A25:B26"/>
    <mergeCell ref="K25:L26"/>
    <mergeCell ref="I26:I27"/>
    <mergeCell ref="A30:B31"/>
    <mergeCell ref="K30:L31"/>
    <mergeCell ref="I31:I32"/>
    <mergeCell ref="S31:S32"/>
    <mergeCell ref="A32:B32"/>
    <mergeCell ref="K32:L32"/>
    <mergeCell ref="Q41:R41"/>
    <mergeCell ref="A33:B34"/>
    <mergeCell ref="K33:L34"/>
    <mergeCell ref="A35:B36"/>
    <mergeCell ref="K35:L36"/>
    <mergeCell ref="I36:I37"/>
    <mergeCell ref="C42:E42"/>
    <mergeCell ref="M42:O42"/>
    <mergeCell ref="C43:H43"/>
    <mergeCell ref="L43:M43"/>
    <mergeCell ref="S36:S37"/>
    <mergeCell ref="A37:B37"/>
    <mergeCell ref="K37:L37"/>
    <mergeCell ref="C41:E41"/>
    <mergeCell ref="G41:H41"/>
    <mergeCell ref="M41:O41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date" allowBlank="1" showErrorMessage="1" errorTitle="Špatný fromát !" error="Zadej datum ve tvaru D.M.RRRR." sqref="R1:S1">
      <formula1>38718</formula1>
      <formula2>40543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A57:A58 K57:K58">
      <formula1>1</formula1>
      <formula2>200</formula2>
    </dataValidation>
    <dataValidation type="whole" allowBlank="1" showErrorMessage="1" errorTitle="Zadej číslo !" error="Pozor, musíš zadat celé číslo." sqref="D57:D58 I57:I58 N57:N58 S57:S58">
      <formula1>0</formula1>
      <formula2>99999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9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9">
      <selection activeCell="E34" sqref="E34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81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334" t="s">
        <v>39</v>
      </c>
      <c r="C1" s="334"/>
      <c r="D1" s="336" t="s">
        <v>0</v>
      </c>
      <c r="E1" s="336"/>
      <c r="F1" s="336"/>
      <c r="G1" s="336"/>
      <c r="H1" s="336"/>
      <c r="I1" s="336"/>
      <c r="K1" s="1" t="s">
        <v>1</v>
      </c>
      <c r="L1" s="337" t="s">
        <v>71</v>
      </c>
      <c r="M1" s="337"/>
      <c r="N1" s="337"/>
      <c r="O1" s="338" t="s">
        <v>2</v>
      </c>
      <c r="P1" s="338"/>
      <c r="Q1" s="342">
        <v>42668</v>
      </c>
      <c r="R1" s="342"/>
      <c r="S1" s="342"/>
    </row>
    <row r="2" spans="2:3" ht="9.75" customHeight="1" thickBot="1">
      <c r="B2" s="335"/>
      <c r="C2" s="335"/>
    </row>
    <row r="3" spans="1:19" ht="19.5" customHeight="1" thickBot="1">
      <c r="A3" s="25" t="s">
        <v>3</v>
      </c>
      <c r="B3" s="331" t="s">
        <v>93</v>
      </c>
      <c r="C3" s="332"/>
      <c r="D3" s="332"/>
      <c r="E3" s="332"/>
      <c r="F3" s="332"/>
      <c r="G3" s="332"/>
      <c r="H3" s="332"/>
      <c r="I3" s="333"/>
      <c r="K3" s="25" t="s">
        <v>4</v>
      </c>
      <c r="L3" s="331" t="s">
        <v>89</v>
      </c>
      <c r="M3" s="332"/>
      <c r="N3" s="332"/>
      <c r="O3" s="332"/>
      <c r="P3" s="332"/>
      <c r="Q3" s="332"/>
      <c r="R3" s="332"/>
      <c r="S3" s="333"/>
    </row>
    <row r="4" ht="4.5" customHeight="1" thickBot="1"/>
    <row r="5" spans="1:19" ht="12.75" customHeight="1">
      <c r="A5" s="327" t="s">
        <v>5</v>
      </c>
      <c r="B5" s="328"/>
      <c r="C5" s="325" t="s">
        <v>6</v>
      </c>
      <c r="D5" s="339" t="s">
        <v>7</v>
      </c>
      <c r="E5" s="340"/>
      <c r="F5" s="340"/>
      <c r="G5" s="341"/>
      <c r="H5" s="15"/>
      <c r="I5" s="17" t="s">
        <v>8</v>
      </c>
      <c r="K5" s="327" t="s">
        <v>5</v>
      </c>
      <c r="L5" s="328"/>
      <c r="M5" s="325" t="s">
        <v>6</v>
      </c>
      <c r="N5" s="339" t="s">
        <v>7</v>
      </c>
      <c r="O5" s="340"/>
      <c r="P5" s="340"/>
      <c r="Q5" s="341"/>
      <c r="R5" s="15"/>
      <c r="S5" s="17" t="s">
        <v>8</v>
      </c>
    </row>
    <row r="6" spans="1:19" ht="12.75" customHeight="1" thickBot="1">
      <c r="A6" s="329" t="s">
        <v>9</v>
      </c>
      <c r="B6" s="330"/>
      <c r="C6" s="326"/>
      <c r="D6" s="3" t="s">
        <v>10</v>
      </c>
      <c r="E6" s="4" t="s">
        <v>11</v>
      </c>
      <c r="F6" s="4" t="s">
        <v>12</v>
      </c>
      <c r="G6" s="5" t="s">
        <v>13</v>
      </c>
      <c r="H6" s="16"/>
      <c r="I6" s="14" t="s">
        <v>14</v>
      </c>
      <c r="K6" s="329" t="s">
        <v>9</v>
      </c>
      <c r="L6" s="330"/>
      <c r="M6" s="326"/>
      <c r="N6" s="3" t="s">
        <v>10</v>
      </c>
      <c r="O6" s="4" t="s">
        <v>11</v>
      </c>
      <c r="P6" s="4" t="s">
        <v>12</v>
      </c>
      <c r="Q6" s="5" t="s">
        <v>13</v>
      </c>
      <c r="R6" s="16"/>
      <c r="S6" s="14" t="s">
        <v>14</v>
      </c>
    </row>
    <row r="7" spans="1:12" ht="4.5" customHeight="1" thickBot="1">
      <c r="A7" s="6"/>
      <c r="B7" s="6"/>
      <c r="K7" s="6"/>
      <c r="L7" s="6"/>
    </row>
    <row r="8" spans="1:19" ht="12.75" customHeight="1">
      <c r="A8" s="321" t="s">
        <v>265</v>
      </c>
      <c r="B8" s="322"/>
      <c r="C8" s="60">
        <v>1</v>
      </c>
      <c r="D8" s="20">
        <v>129</v>
      </c>
      <c r="E8" s="9">
        <v>45</v>
      </c>
      <c r="F8" s="9">
        <v>8</v>
      </c>
      <c r="G8" s="22">
        <f>IF(ISBLANK(D8),"",D8+E8)</f>
        <v>174</v>
      </c>
      <c r="H8" s="12"/>
      <c r="I8" s="7"/>
      <c r="K8" s="321" t="s">
        <v>264</v>
      </c>
      <c r="L8" s="322"/>
      <c r="M8" s="60">
        <v>2</v>
      </c>
      <c r="N8" s="20">
        <v>121</v>
      </c>
      <c r="O8" s="9">
        <v>51</v>
      </c>
      <c r="P8" s="9">
        <v>6</v>
      </c>
      <c r="Q8" s="22">
        <f>IF(ISBLANK(N8),"",N8+O8)</f>
        <v>172</v>
      </c>
      <c r="R8" s="12"/>
      <c r="S8" s="7"/>
    </row>
    <row r="9" spans="1:19" ht="12.75" customHeight="1">
      <c r="A9" s="323"/>
      <c r="B9" s="324"/>
      <c r="C9" s="61">
        <v>2</v>
      </c>
      <c r="D9" s="21">
        <v>141</v>
      </c>
      <c r="E9" s="10">
        <v>62</v>
      </c>
      <c r="F9" s="10">
        <v>2</v>
      </c>
      <c r="G9" s="23">
        <f>IF(ISBLANK(D9),"",D9+E9)</f>
        <v>203</v>
      </c>
      <c r="H9" s="12"/>
      <c r="I9" s="7"/>
      <c r="K9" s="323"/>
      <c r="L9" s="324"/>
      <c r="M9" s="61">
        <v>1</v>
      </c>
      <c r="N9" s="21">
        <v>130</v>
      </c>
      <c r="O9" s="10">
        <v>50</v>
      </c>
      <c r="P9" s="10">
        <v>6</v>
      </c>
      <c r="Q9" s="23">
        <f>IF(ISBLANK(N9),"",N9+O9)</f>
        <v>180</v>
      </c>
      <c r="R9" s="12"/>
      <c r="S9" s="7"/>
    </row>
    <row r="10" spans="1:19" ht="9.75" customHeight="1" thickBot="1">
      <c r="A10" s="319" t="s">
        <v>134</v>
      </c>
      <c r="B10" s="320"/>
      <c r="C10" s="62"/>
      <c r="D10" s="63"/>
      <c r="E10" s="63"/>
      <c r="F10" s="63"/>
      <c r="G10" s="64">
        <f>IF(ISBLANK(D10),"",D10+E10)</f>
      </c>
      <c r="H10" s="11"/>
      <c r="I10" s="18"/>
      <c r="K10" s="319" t="s">
        <v>263</v>
      </c>
      <c r="L10" s="320"/>
      <c r="M10" s="62"/>
      <c r="N10" s="63"/>
      <c r="O10" s="63"/>
      <c r="P10" s="63"/>
      <c r="Q10" s="64">
        <f>IF(ISBLANK(N10),"",N10+O10)</f>
      </c>
      <c r="R10" s="11"/>
      <c r="S10" s="18"/>
    </row>
    <row r="11" spans="1:19" ht="9.75" customHeight="1" thickBot="1">
      <c r="A11" s="319"/>
      <c r="B11" s="320"/>
      <c r="C11" s="65"/>
      <c r="D11" s="66"/>
      <c r="E11" s="66"/>
      <c r="F11" s="66"/>
      <c r="G11" s="72">
        <f>IF(ISBLANK(D11),"",D11+E11)</f>
      </c>
      <c r="H11" s="11"/>
      <c r="I11" s="315">
        <f>IF(ISNUMBER(G12),IF(G12&gt;Q12,2,IF(G12=Q12,1,0)),"")</f>
        <v>2</v>
      </c>
      <c r="K11" s="319"/>
      <c r="L11" s="320"/>
      <c r="M11" s="65"/>
      <c r="N11" s="66"/>
      <c r="O11" s="66"/>
      <c r="P11" s="66"/>
      <c r="Q11" s="67">
        <f>IF(ISBLANK(N11),"",N11+O11)</f>
      </c>
      <c r="R11" s="11"/>
      <c r="S11" s="315">
        <f>IF(ISNUMBER(Q12),IF(G12&lt;Q12,2,IF(G12=Q12,1,0)),"")</f>
        <v>0</v>
      </c>
    </row>
    <row r="12" spans="1:19" ht="15.75" customHeight="1" thickBot="1">
      <c r="A12" s="317">
        <v>868</v>
      </c>
      <c r="B12" s="318"/>
      <c r="C12" s="68" t="s">
        <v>13</v>
      </c>
      <c r="D12" s="69">
        <f>IF(ISNUMBER(D8),SUM(D8:D11),"")</f>
        <v>270</v>
      </c>
      <c r="E12" s="70">
        <f>IF(ISNUMBER(E8),SUM(E8:E11),"")</f>
        <v>107</v>
      </c>
      <c r="F12" s="71">
        <f>IF(ISNUMBER(F8),SUM(F8:F11),"")</f>
        <v>10</v>
      </c>
      <c r="G12" s="73">
        <f>IF(ISNUMBER(G8),SUM(G8:G11),"")</f>
        <v>377</v>
      </c>
      <c r="H12" s="19"/>
      <c r="I12" s="316"/>
      <c r="K12" s="317">
        <v>5400</v>
      </c>
      <c r="L12" s="318"/>
      <c r="M12" s="68" t="s">
        <v>13</v>
      </c>
      <c r="N12" s="69">
        <f>IF(ISNUMBER(N8),SUM(N8:N11),"")</f>
        <v>251</v>
      </c>
      <c r="O12" s="70">
        <f>IF(ISNUMBER(O8),SUM(O8:O11),"")</f>
        <v>101</v>
      </c>
      <c r="P12" s="71">
        <f>IF(ISNUMBER(P8),SUM(P8:P11),"")</f>
        <v>12</v>
      </c>
      <c r="Q12" s="73">
        <f>IF(ISNUMBER(Q8),SUM(Q8:Q11),"")</f>
        <v>352</v>
      </c>
      <c r="R12" s="19"/>
      <c r="S12" s="316"/>
    </row>
    <row r="13" spans="1:19" ht="12.75" customHeight="1" thickTop="1">
      <c r="A13" s="321" t="s">
        <v>262</v>
      </c>
      <c r="B13" s="322"/>
      <c r="C13" s="60">
        <v>1</v>
      </c>
      <c r="D13" s="20">
        <v>125</v>
      </c>
      <c r="E13" s="9">
        <v>50</v>
      </c>
      <c r="F13" s="9">
        <v>3</v>
      </c>
      <c r="G13" s="22">
        <f>IF(ISBLANK(D13),"",D13+E13)</f>
        <v>175</v>
      </c>
      <c r="H13" s="12"/>
      <c r="I13" s="7"/>
      <c r="K13" s="321" t="s">
        <v>261</v>
      </c>
      <c r="L13" s="322"/>
      <c r="M13" s="60">
        <v>2</v>
      </c>
      <c r="N13" s="20">
        <v>143</v>
      </c>
      <c r="O13" s="9">
        <v>62</v>
      </c>
      <c r="P13" s="9">
        <v>7</v>
      </c>
      <c r="Q13" s="22">
        <f>IF(ISBLANK(N13),"",N13+O13)</f>
        <v>205</v>
      </c>
      <c r="R13" s="12"/>
      <c r="S13" s="7"/>
    </row>
    <row r="14" spans="1:19" ht="12.75" customHeight="1">
      <c r="A14" s="323"/>
      <c r="B14" s="324"/>
      <c r="C14" s="61">
        <v>2</v>
      </c>
      <c r="D14" s="21">
        <v>140</v>
      </c>
      <c r="E14" s="10">
        <v>35</v>
      </c>
      <c r="F14" s="10">
        <v>5</v>
      </c>
      <c r="G14" s="23">
        <f>IF(ISBLANK(D14),"",D14+E14)</f>
        <v>175</v>
      </c>
      <c r="H14" s="12"/>
      <c r="I14" s="7"/>
      <c r="K14" s="323"/>
      <c r="L14" s="324"/>
      <c r="M14" s="61">
        <v>1</v>
      </c>
      <c r="N14" s="21">
        <v>121</v>
      </c>
      <c r="O14" s="10">
        <v>44</v>
      </c>
      <c r="P14" s="10">
        <v>10</v>
      </c>
      <c r="Q14" s="23">
        <f>IF(ISBLANK(N14),"",N14+O14)</f>
        <v>165</v>
      </c>
      <c r="R14" s="12"/>
      <c r="S14" s="7"/>
    </row>
    <row r="15" spans="1:19" ht="9.75" customHeight="1" thickBot="1">
      <c r="A15" s="319" t="s">
        <v>186</v>
      </c>
      <c r="B15" s="320"/>
      <c r="C15" s="62"/>
      <c r="D15" s="63"/>
      <c r="E15" s="63"/>
      <c r="F15" s="63"/>
      <c r="G15" s="64">
        <f>IF(ISBLANK(D15),"",D15+E15)</f>
      </c>
      <c r="H15" s="11"/>
      <c r="I15" s="18"/>
      <c r="K15" s="319" t="s">
        <v>260</v>
      </c>
      <c r="L15" s="320"/>
      <c r="M15" s="62"/>
      <c r="N15" s="63"/>
      <c r="O15" s="63"/>
      <c r="P15" s="63"/>
      <c r="Q15" s="64">
        <f>IF(ISBLANK(N15),"",N15+O15)</f>
      </c>
      <c r="R15" s="11"/>
      <c r="S15" s="18"/>
    </row>
    <row r="16" spans="1:19" ht="9.75" customHeight="1" thickBot="1">
      <c r="A16" s="319"/>
      <c r="B16" s="320"/>
      <c r="C16" s="65"/>
      <c r="D16" s="66"/>
      <c r="E16" s="66"/>
      <c r="F16" s="66"/>
      <c r="G16" s="67">
        <f>IF(ISBLANK(D16),"",D16+E16)</f>
      </c>
      <c r="H16" s="11"/>
      <c r="I16" s="315">
        <f>IF(ISNUMBER(G17),IF(G17&gt;Q17,2,IF(G17=Q17,1,0)),"")</f>
        <v>0</v>
      </c>
      <c r="K16" s="319"/>
      <c r="L16" s="320"/>
      <c r="M16" s="65"/>
      <c r="N16" s="66"/>
      <c r="O16" s="66"/>
      <c r="P16" s="66"/>
      <c r="Q16" s="67">
        <f>IF(ISBLANK(N16),"",N16+O16)</f>
      </c>
      <c r="R16" s="11"/>
      <c r="S16" s="315">
        <f>IF(ISNUMBER(Q17),IF(G17&lt;Q17,2,IF(G17=Q17,1,0)),"")</f>
        <v>2</v>
      </c>
    </row>
    <row r="17" spans="1:19" ht="15.75" customHeight="1" thickBot="1">
      <c r="A17" s="317">
        <v>22375</v>
      </c>
      <c r="B17" s="318"/>
      <c r="C17" s="68" t="s">
        <v>13</v>
      </c>
      <c r="D17" s="69">
        <f>IF(ISNUMBER(D13),SUM(D13:D16),"")</f>
        <v>265</v>
      </c>
      <c r="E17" s="70">
        <f>IF(ISNUMBER(E13),SUM(E13:E16),"")</f>
        <v>85</v>
      </c>
      <c r="F17" s="71">
        <f>IF(ISNUMBER(F13),SUM(F13:F16),"")</f>
        <v>8</v>
      </c>
      <c r="G17" s="73">
        <f>IF(ISNUMBER(G13),SUM(G13:G16),"")</f>
        <v>350</v>
      </c>
      <c r="H17" s="19"/>
      <c r="I17" s="316"/>
      <c r="K17" s="317">
        <v>1092</v>
      </c>
      <c r="L17" s="318"/>
      <c r="M17" s="68" t="s">
        <v>13</v>
      </c>
      <c r="N17" s="69">
        <f>IF(ISNUMBER(N13),SUM(N13:N16),"")</f>
        <v>264</v>
      </c>
      <c r="O17" s="70">
        <f>IF(ISNUMBER(O13),SUM(O13:O16),"")</f>
        <v>106</v>
      </c>
      <c r="P17" s="71">
        <f>IF(ISNUMBER(P13),SUM(P13:P16),"")</f>
        <v>17</v>
      </c>
      <c r="Q17" s="73">
        <f>IF(ISNUMBER(Q13),SUM(Q13:Q16),"")</f>
        <v>370</v>
      </c>
      <c r="R17" s="19"/>
      <c r="S17" s="316"/>
    </row>
    <row r="18" spans="1:19" ht="12.75" customHeight="1" thickTop="1">
      <c r="A18" s="321" t="s">
        <v>259</v>
      </c>
      <c r="B18" s="322"/>
      <c r="C18" s="60">
        <v>1</v>
      </c>
      <c r="D18" s="20">
        <v>131</v>
      </c>
      <c r="E18" s="9">
        <v>53</v>
      </c>
      <c r="F18" s="9">
        <v>7</v>
      </c>
      <c r="G18" s="22">
        <f>IF(ISBLANK(D18),"",D18+E18)</f>
        <v>184</v>
      </c>
      <c r="H18" s="12"/>
      <c r="I18" s="7"/>
      <c r="K18" s="321" t="s">
        <v>258</v>
      </c>
      <c r="L18" s="322"/>
      <c r="M18" s="60">
        <v>2</v>
      </c>
      <c r="N18" s="20">
        <v>144</v>
      </c>
      <c r="O18" s="9">
        <v>79</v>
      </c>
      <c r="P18" s="9">
        <v>1</v>
      </c>
      <c r="Q18" s="22">
        <f>IF(ISBLANK(N18),"",N18+O18)</f>
        <v>223</v>
      </c>
      <c r="R18" s="12"/>
      <c r="S18" s="7"/>
    </row>
    <row r="19" spans="1:19" ht="12.75" customHeight="1">
      <c r="A19" s="323"/>
      <c r="B19" s="324"/>
      <c r="C19" s="61">
        <v>2</v>
      </c>
      <c r="D19" s="21">
        <v>130</v>
      </c>
      <c r="E19" s="10">
        <v>58</v>
      </c>
      <c r="F19" s="10">
        <v>4</v>
      </c>
      <c r="G19" s="23">
        <f>IF(ISBLANK(D19),"",D19+E19)</f>
        <v>188</v>
      </c>
      <c r="H19" s="12"/>
      <c r="I19" s="7"/>
      <c r="K19" s="323"/>
      <c r="L19" s="324"/>
      <c r="M19" s="61">
        <v>1</v>
      </c>
      <c r="N19" s="21">
        <v>132</v>
      </c>
      <c r="O19" s="10">
        <v>48</v>
      </c>
      <c r="P19" s="10">
        <v>3</v>
      </c>
      <c r="Q19" s="23">
        <f>IF(ISBLANK(N19),"",N19+O19)</f>
        <v>180</v>
      </c>
      <c r="R19" s="12"/>
      <c r="S19" s="7"/>
    </row>
    <row r="20" spans="1:19" ht="9.75" customHeight="1" thickBot="1">
      <c r="A20" s="319" t="s">
        <v>116</v>
      </c>
      <c r="B20" s="320"/>
      <c r="C20" s="62"/>
      <c r="D20" s="63"/>
      <c r="E20" s="63"/>
      <c r="F20" s="63"/>
      <c r="G20" s="64">
        <f>IF(ISBLANK(D20),"",D20+E20)</f>
      </c>
      <c r="H20" s="11"/>
      <c r="I20" s="18"/>
      <c r="K20" s="319" t="s">
        <v>257</v>
      </c>
      <c r="L20" s="320"/>
      <c r="M20" s="62"/>
      <c r="N20" s="63"/>
      <c r="O20" s="63"/>
      <c r="P20" s="63"/>
      <c r="Q20" s="64">
        <f>IF(ISBLANK(N20),"",N20+O20)</f>
      </c>
      <c r="R20" s="11"/>
      <c r="S20" s="18"/>
    </row>
    <row r="21" spans="1:19" ht="9.75" customHeight="1" thickBot="1">
      <c r="A21" s="319"/>
      <c r="B21" s="320"/>
      <c r="C21" s="65"/>
      <c r="D21" s="66"/>
      <c r="E21" s="66"/>
      <c r="F21" s="66"/>
      <c r="G21" s="67">
        <f>IF(ISBLANK(D21),"",D21+E21)</f>
      </c>
      <c r="H21" s="11"/>
      <c r="I21" s="315">
        <f>IF(ISNUMBER(G22),IF(G22&gt;Q22,2,IF(G22=Q22,1,0)),"")</f>
        <v>0</v>
      </c>
      <c r="K21" s="319"/>
      <c r="L21" s="320"/>
      <c r="M21" s="65"/>
      <c r="N21" s="66"/>
      <c r="O21" s="66"/>
      <c r="P21" s="66"/>
      <c r="Q21" s="67">
        <f>IF(ISBLANK(N21),"",N21+O21)</f>
      </c>
      <c r="R21" s="11"/>
      <c r="S21" s="315">
        <f>IF(ISNUMBER(Q22),IF(G22&lt;Q22,2,IF(G22=Q22,1,0)),"")</f>
        <v>2</v>
      </c>
    </row>
    <row r="22" spans="1:19" ht="15.75" customHeight="1" thickBot="1">
      <c r="A22" s="317">
        <v>819</v>
      </c>
      <c r="B22" s="318"/>
      <c r="C22" s="68" t="s">
        <v>13</v>
      </c>
      <c r="D22" s="69">
        <f>IF(ISNUMBER(D18),SUM(D18:D21),"")</f>
        <v>261</v>
      </c>
      <c r="E22" s="70">
        <f>IF(ISNUMBER(E18),SUM(E18:E21),"")</f>
        <v>111</v>
      </c>
      <c r="F22" s="71">
        <f>IF(ISNUMBER(F18),SUM(F18:F21),"")</f>
        <v>11</v>
      </c>
      <c r="G22" s="73">
        <f>IF(ISNUMBER(G18),SUM(G18:G21),"")</f>
        <v>372</v>
      </c>
      <c r="H22" s="19"/>
      <c r="I22" s="316"/>
      <c r="K22" s="317">
        <v>1198</v>
      </c>
      <c r="L22" s="318"/>
      <c r="M22" s="68" t="s">
        <v>13</v>
      </c>
      <c r="N22" s="69">
        <f>IF(ISNUMBER(N18),SUM(N18:N21),"")</f>
        <v>276</v>
      </c>
      <c r="O22" s="70">
        <f>IF(ISNUMBER(O18),SUM(O18:O21),"")</f>
        <v>127</v>
      </c>
      <c r="P22" s="71">
        <f>IF(ISNUMBER(P18),SUM(P18:P21),"")</f>
        <v>4</v>
      </c>
      <c r="Q22" s="73">
        <f>IF(ISNUMBER(Q18),SUM(Q18:Q21),"")</f>
        <v>403</v>
      </c>
      <c r="R22" s="19"/>
      <c r="S22" s="316"/>
    </row>
    <row r="23" spans="1:19" ht="12.75" customHeight="1" thickTop="1">
      <c r="A23" s="321" t="s">
        <v>256</v>
      </c>
      <c r="B23" s="322"/>
      <c r="C23" s="60">
        <v>1</v>
      </c>
      <c r="D23" s="20">
        <v>134</v>
      </c>
      <c r="E23" s="9">
        <v>70</v>
      </c>
      <c r="F23" s="9">
        <v>0</v>
      </c>
      <c r="G23" s="22">
        <f>IF(ISBLANK(D23),"",D23+E23)</f>
        <v>204</v>
      </c>
      <c r="H23" s="12"/>
      <c r="I23" s="7"/>
      <c r="K23" s="321" t="s">
        <v>255</v>
      </c>
      <c r="L23" s="322"/>
      <c r="M23" s="60">
        <v>2</v>
      </c>
      <c r="N23" s="20">
        <v>143</v>
      </c>
      <c r="O23" s="9">
        <v>36</v>
      </c>
      <c r="P23" s="9">
        <v>11</v>
      </c>
      <c r="Q23" s="22">
        <f>IF(ISBLANK(N23),"",N23+O23)</f>
        <v>179</v>
      </c>
      <c r="R23" s="12"/>
      <c r="S23" s="7"/>
    </row>
    <row r="24" spans="1:19" ht="12.75" customHeight="1">
      <c r="A24" s="323"/>
      <c r="B24" s="324"/>
      <c r="C24" s="61">
        <v>2</v>
      </c>
      <c r="D24" s="21">
        <v>145</v>
      </c>
      <c r="E24" s="10">
        <v>63</v>
      </c>
      <c r="F24" s="10">
        <v>2</v>
      </c>
      <c r="G24" s="23">
        <f>IF(ISBLANK(D24),"",D24+E24)</f>
        <v>208</v>
      </c>
      <c r="H24" s="12"/>
      <c r="I24" s="7"/>
      <c r="K24" s="323"/>
      <c r="L24" s="324"/>
      <c r="M24" s="61">
        <v>1</v>
      </c>
      <c r="N24" s="21">
        <v>143</v>
      </c>
      <c r="O24" s="10">
        <v>52</v>
      </c>
      <c r="P24" s="10">
        <v>5</v>
      </c>
      <c r="Q24" s="23">
        <f>IF(ISBLANK(N24),"",N24+O24)</f>
        <v>195</v>
      </c>
      <c r="R24" s="12"/>
      <c r="S24" s="7"/>
    </row>
    <row r="25" spans="1:19" ht="9.75" customHeight="1" thickBot="1">
      <c r="A25" s="319" t="s">
        <v>192</v>
      </c>
      <c r="B25" s="320"/>
      <c r="C25" s="62"/>
      <c r="D25" s="63"/>
      <c r="E25" s="63"/>
      <c r="F25" s="63"/>
      <c r="G25" s="64">
        <f>IF(ISBLANK(D25),"",D25+E25)</f>
      </c>
      <c r="H25" s="11"/>
      <c r="I25" s="18"/>
      <c r="K25" s="319" t="s">
        <v>254</v>
      </c>
      <c r="L25" s="320"/>
      <c r="M25" s="62"/>
      <c r="N25" s="63"/>
      <c r="O25" s="63"/>
      <c r="P25" s="63"/>
      <c r="Q25" s="64">
        <f>IF(ISBLANK(N25),"",N25+O25)</f>
      </c>
      <c r="R25" s="11"/>
      <c r="S25" s="18"/>
    </row>
    <row r="26" spans="1:19" ht="9.75" customHeight="1" thickBot="1">
      <c r="A26" s="319"/>
      <c r="B26" s="320"/>
      <c r="C26" s="65"/>
      <c r="D26" s="66"/>
      <c r="E26" s="66"/>
      <c r="F26" s="66"/>
      <c r="G26" s="67">
        <f>IF(ISBLANK(D26),"",D26+E26)</f>
      </c>
      <c r="H26" s="11"/>
      <c r="I26" s="315">
        <f>IF(ISNUMBER(G27),IF(G27&gt;Q27,2,IF(G27=Q27,1,0)),"")</f>
        <v>2</v>
      </c>
      <c r="K26" s="319"/>
      <c r="L26" s="320"/>
      <c r="M26" s="65"/>
      <c r="N26" s="66"/>
      <c r="O26" s="66"/>
      <c r="P26" s="66"/>
      <c r="Q26" s="67">
        <f>IF(ISBLANK(N26),"",N26+O26)</f>
      </c>
      <c r="R26" s="11"/>
      <c r="S26" s="315">
        <f>IF(ISNUMBER(Q27),IF(G27&lt;Q27,2,IF(G27=Q27,1,0)),"")</f>
        <v>0</v>
      </c>
    </row>
    <row r="27" spans="1:19" ht="15.75" customHeight="1" thickBot="1">
      <c r="A27" s="317">
        <v>841</v>
      </c>
      <c r="B27" s="318"/>
      <c r="C27" s="68" t="s">
        <v>13</v>
      </c>
      <c r="D27" s="69">
        <f>IF(ISNUMBER(D23),SUM(D23:D26),"")</f>
        <v>279</v>
      </c>
      <c r="E27" s="70">
        <f>IF(ISNUMBER(E23),SUM(E23:E26),"")</f>
        <v>133</v>
      </c>
      <c r="F27" s="71">
        <f>IF(ISNUMBER(F23),SUM(F23:F26),"")</f>
        <v>2</v>
      </c>
      <c r="G27" s="73">
        <f>IF(ISNUMBER(G23),SUM(G23:G26),"")</f>
        <v>412</v>
      </c>
      <c r="H27" s="19"/>
      <c r="I27" s="316"/>
      <c r="K27" s="317">
        <v>10013</v>
      </c>
      <c r="L27" s="318"/>
      <c r="M27" s="68" t="s">
        <v>13</v>
      </c>
      <c r="N27" s="69">
        <f>IF(ISNUMBER(N23),SUM(N23:N26),"")</f>
        <v>286</v>
      </c>
      <c r="O27" s="70">
        <f>IF(ISNUMBER(O23),SUM(O23:O26),"")</f>
        <v>88</v>
      </c>
      <c r="P27" s="71">
        <f>IF(ISNUMBER(P23),SUM(P23:P26),"")</f>
        <v>16</v>
      </c>
      <c r="Q27" s="73">
        <f>IF(ISNUMBER(Q23),SUM(Q23:Q26),"")</f>
        <v>374</v>
      </c>
      <c r="R27" s="19"/>
      <c r="S27" s="316"/>
    </row>
    <row r="28" spans="1:19" ht="12.75" customHeight="1" thickTop="1">
      <c r="A28" s="321" t="s">
        <v>253</v>
      </c>
      <c r="B28" s="322"/>
      <c r="C28" s="60">
        <v>1</v>
      </c>
      <c r="D28" s="20">
        <v>148</v>
      </c>
      <c r="E28" s="9">
        <v>44</v>
      </c>
      <c r="F28" s="9">
        <v>7</v>
      </c>
      <c r="G28" s="22">
        <f>IF(ISBLANK(D28),"",D28+E28)</f>
        <v>192</v>
      </c>
      <c r="H28" s="12"/>
      <c r="I28" s="7"/>
      <c r="K28" s="321" t="s">
        <v>252</v>
      </c>
      <c r="L28" s="322"/>
      <c r="M28" s="60">
        <v>2</v>
      </c>
      <c r="N28" s="20">
        <v>151</v>
      </c>
      <c r="O28" s="9">
        <v>62</v>
      </c>
      <c r="P28" s="9">
        <v>5</v>
      </c>
      <c r="Q28" s="22">
        <f>IF(ISBLANK(N28),"",N28+O28)</f>
        <v>213</v>
      </c>
      <c r="R28" s="12"/>
      <c r="S28" s="7"/>
    </row>
    <row r="29" spans="1:19" ht="12.75" customHeight="1">
      <c r="A29" s="323"/>
      <c r="B29" s="324"/>
      <c r="C29" s="61">
        <v>2</v>
      </c>
      <c r="D29" s="21">
        <v>145</v>
      </c>
      <c r="E29" s="10">
        <v>50</v>
      </c>
      <c r="F29" s="10">
        <v>5</v>
      </c>
      <c r="G29" s="23">
        <f>IF(ISBLANK(D29),"",D29+E29)</f>
        <v>195</v>
      </c>
      <c r="H29" s="12"/>
      <c r="I29" s="7"/>
      <c r="K29" s="323"/>
      <c r="L29" s="324"/>
      <c r="M29" s="61">
        <v>1</v>
      </c>
      <c r="N29" s="21">
        <v>142</v>
      </c>
      <c r="O29" s="10">
        <v>52</v>
      </c>
      <c r="P29" s="10">
        <v>2</v>
      </c>
      <c r="Q29" s="23">
        <f>IF(ISBLANK(N29),"",N29+O29)</f>
        <v>194</v>
      </c>
      <c r="R29" s="12"/>
      <c r="S29" s="7"/>
    </row>
    <row r="30" spans="1:19" ht="9.75" customHeight="1" thickBot="1">
      <c r="A30" s="319" t="s">
        <v>109</v>
      </c>
      <c r="B30" s="320"/>
      <c r="C30" s="62"/>
      <c r="D30" s="63"/>
      <c r="E30" s="63"/>
      <c r="F30" s="63"/>
      <c r="G30" s="64">
        <f>IF(ISBLANK(D30),"",D30+E30)</f>
      </c>
      <c r="H30" s="11"/>
      <c r="I30" s="18"/>
      <c r="K30" s="319" t="s">
        <v>191</v>
      </c>
      <c r="L30" s="320"/>
      <c r="M30" s="62"/>
      <c r="N30" s="63"/>
      <c r="O30" s="63"/>
      <c r="P30" s="63"/>
      <c r="Q30" s="64">
        <f>IF(ISBLANK(N30),"",N30+O30)</f>
      </c>
      <c r="R30" s="11"/>
      <c r="S30" s="18"/>
    </row>
    <row r="31" spans="1:19" ht="9.75" customHeight="1" thickBot="1">
      <c r="A31" s="319"/>
      <c r="B31" s="320"/>
      <c r="C31" s="65"/>
      <c r="D31" s="66"/>
      <c r="E31" s="66"/>
      <c r="F31" s="66"/>
      <c r="G31" s="67">
        <f>IF(ISBLANK(D31),"",D31+E31)</f>
      </c>
      <c r="H31" s="11"/>
      <c r="I31" s="315">
        <f>IF(ISNUMBER(G32),IF(G32&gt;Q32,2,IF(G32=Q32,1,0)),"")</f>
        <v>0</v>
      </c>
      <c r="K31" s="319"/>
      <c r="L31" s="320"/>
      <c r="M31" s="65"/>
      <c r="N31" s="66"/>
      <c r="O31" s="66"/>
      <c r="P31" s="66"/>
      <c r="Q31" s="67">
        <f>IF(ISBLANK(N31),"",N31+O31)</f>
      </c>
      <c r="R31" s="11"/>
      <c r="S31" s="315">
        <f>IF(ISNUMBER(Q32),IF(G32&lt;Q32,2,IF(G32=Q32,1,0)),"")</f>
        <v>2</v>
      </c>
    </row>
    <row r="32" spans="1:19" ht="15.75" customHeight="1" thickBot="1">
      <c r="A32" s="317">
        <v>807</v>
      </c>
      <c r="B32" s="318"/>
      <c r="C32" s="68" t="s">
        <v>13</v>
      </c>
      <c r="D32" s="69">
        <f>IF(ISNUMBER(D28),SUM(D28:D31),"")</f>
        <v>293</v>
      </c>
      <c r="E32" s="70">
        <f>IF(ISNUMBER(E28),SUM(E28:E31),"")</f>
        <v>94</v>
      </c>
      <c r="F32" s="71">
        <f>IF(ISNUMBER(F28),SUM(F28:F31),"")</f>
        <v>12</v>
      </c>
      <c r="G32" s="73">
        <f>IF(ISNUMBER(G28),SUM(G28:G31),"")</f>
        <v>387</v>
      </c>
      <c r="H32" s="19"/>
      <c r="I32" s="316"/>
      <c r="K32" s="317">
        <v>1062</v>
      </c>
      <c r="L32" s="318"/>
      <c r="M32" s="68" t="s">
        <v>13</v>
      </c>
      <c r="N32" s="69">
        <f>IF(ISNUMBER(N28),SUM(N28:N31),"")</f>
        <v>293</v>
      </c>
      <c r="O32" s="70">
        <f>IF(ISNUMBER(O28),SUM(O28:O31),"")</f>
        <v>114</v>
      </c>
      <c r="P32" s="71">
        <f>IF(ISNUMBER(P28),SUM(P28:P31),"")</f>
        <v>7</v>
      </c>
      <c r="Q32" s="73">
        <f>IF(ISNUMBER(Q28),SUM(Q28:Q31),"")</f>
        <v>407</v>
      </c>
      <c r="R32" s="19"/>
      <c r="S32" s="316"/>
    </row>
    <row r="33" spans="1:19" ht="12.75" customHeight="1" thickTop="1">
      <c r="A33" s="321" t="s">
        <v>251</v>
      </c>
      <c r="B33" s="322"/>
      <c r="C33" s="60">
        <v>1</v>
      </c>
      <c r="D33" s="20">
        <v>145</v>
      </c>
      <c r="E33" s="9">
        <v>71</v>
      </c>
      <c r="F33" s="9">
        <v>4</v>
      </c>
      <c r="G33" s="22">
        <f>IF(ISBLANK(D33),"",D33+E33)</f>
        <v>216</v>
      </c>
      <c r="H33" s="12"/>
      <c r="I33" s="7"/>
      <c r="K33" s="321" t="s">
        <v>250</v>
      </c>
      <c r="L33" s="322"/>
      <c r="M33" s="60">
        <v>2</v>
      </c>
      <c r="N33" s="20">
        <v>141</v>
      </c>
      <c r="O33" s="9">
        <v>88</v>
      </c>
      <c r="P33" s="9">
        <v>1</v>
      </c>
      <c r="Q33" s="22">
        <f>IF(ISBLANK(N33),"",N33+O33)</f>
        <v>229</v>
      </c>
      <c r="R33" s="12"/>
      <c r="S33" s="7"/>
    </row>
    <row r="34" spans="1:19" ht="12.75" customHeight="1">
      <c r="A34" s="323"/>
      <c r="B34" s="324"/>
      <c r="C34" s="61">
        <v>2</v>
      </c>
      <c r="D34" s="21">
        <v>144</v>
      </c>
      <c r="E34" s="10">
        <v>51</v>
      </c>
      <c r="F34" s="10">
        <v>8</v>
      </c>
      <c r="G34" s="23">
        <f>IF(ISBLANK(D34),"",D34+E34)</f>
        <v>195</v>
      </c>
      <c r="H34" s="12"/>
      <c r="I34" s="7"/>
      <c r="K34" s="323"/>
      <c r="L34" s="324"/>
      <c r="M34" s="61">
        <v>1</v>
      </c>
      <c r="N34" s="21">
        <v>132</v>
      </c>
      <c r="O34" s="10">
        <v>54</v>
      </c>
      <c r="P34" s="10">
        <v>3</v>
      </c>
      <c r="Q34" s="23">
        <f>IF(ISBLANK(N34),"",N34+O34)</f>
        <v>186</v>
      </c>
      <c r="R34" s="12"/>
      <c r="S34" s="7"/>
    </row>
    <row r="35" spans="1:19" ht="9.75" customHeight="1" thickBot="1">
      <c r="A35" s="319" t="s">
        <v>249</v>
      </c>
      <c r="B35" s="320"/>
      <c r="C35" s="62"/>
      <c r="D35" s="63"/>
      <c r="E35" s="63"/>
      <c r="F35" s="63"/>
      <c r="G35" s="64">
        <f>IF(ISBLANK(D35),"",D35+E35)</f>
      </c>
      <c r="H35" s="11"/>
      <c r="I35" s="18"/>
      <c r="K35" s="319" t="s">
        <v>103</v>
      </c>
      <c r="L35" s="320"/>
      <c r="M35" s="62"/>
      <c r="N35" s="63"/>
      <c r="O35" s="63"/>
      <c r="P35" s="63"/>
      <c r="Q35" s="64">
        <f>IF(ISBLANK(N35),"",N35+O35)</f>
      </c>
      <c r="R35" s="11"/>
      <c r="S35" s="18"/>
    </row>
    <row r="36" spans="1:19" ht="9.75" customHeight="1" thickBot="1">
      <c r="A36" s="319"/>
      <c r="B36" s="320"/>
      <c r="C36" s="65"/>
      <c r="D36" s="66"/>
      <c r="E36" s="66"/>
      <c r="F36" s="66"/>
      <c r="G36" s="67">
        <f>IF(ISBLANK(D36),"",D36+E36)</f>
      </c>
      <c r="H36" s="11"/>
      <c r="I36" s="315">
        <f>IF(ISNUMBER(G37),IF(G37&gt;Q37,2,IF(G37=Q37,1,0)),"")</f>
        <v>0</v>
      </c>
      <c r="K36" s="319"/>
      <c r="L36" s="320"/>
      <c r="M36" s="65"/>
      <c r="N36" s="66"/>
      <c r="O36" s="66"/>
      <c r="P36" s="66"/>
      <c r="Q36" s="67">
        <f>IF(ISBLANK(N36),"",N36+O36)</f>
      </c>
      <c r="R36" s="11"/>
      <c r="S36" s="315">
        <f>IF(ISNUMBER(Q37),IF(G37&lt;Q37,2,IF(G37=Q37,1,0)),"")</f>
        <v>2</v>
      </c>
    </row>
    <row r="37" spans="1:19" ht="15.75" customHeight="1" thickBot="1">
      <c r="A37" s="317"/>
      <c r="B37" s="318"/>
      <c r="C37" s="68" t="s">
        <v>13</v>
      </c>
      <c r="D37" s="69">
        <f>IF(ISNUMBER(D33),SUM(D33:D36),"")</f>
        <v>289</v>
      </c>
      <c r="E37" s="70">
        <f>IF(ISNUMBER(E33),SUM(E33:E36),"")</f>
        <v>122</v>
      </c>
      <c r="F37" s="71">
        <f>IF(ISNUMBER(F33),SUM(F33:F36),"")</f>
        <v>12</v>
      </c>
      <c r="G37" s="73">
        <f>IF(ISNUMBER(G33),SUM(G33:G36),"")</f>
        <v>411</v>
      </c>
      <c r="H37" s="19"/>
      <c r="I37" s="316"/>
      <c r="K37" s="317">
        <v>910</v>
      </c>
      <c r="L37" s="318"/>
      <c r="M37" s="68" t="s">
        <v>13</v>
      </c>
      <c r="N37" s="69">
        <f>IF(ISNUMBER(N33),SUM(N33:N36),"")</f>
        <v>273</v>
      </c>
      <c r="O37" s="70">
        <f>IF(ISNUMBER(O33),SUM(O33:O36),"")</f>
        <v>142</v>
      </c>
      <c r="P37" s="71">
        <f>IF(ISNUMBER(P33),SUM(P33:P36),"")</f>
        <v>4</v>
      </c>
      <c r="Q37" s="73">
        <f>IF(ISNUMBER(Q33),SUM(Q33:Q36),"")</f>
        <v>415</v>
      </c>
      <c r="R37" s="19"/>
      <c r="S37" s="316"/>
    </row>
    <row r="38" ht="4.5" customHeight="1" thickBot="1" thickTop="1"/>
    <row r="39" spans="1:19" ht="19.5" customHeight="1" thickBot="1">
      <c r="A39" s="75"/>
      <c r="B39" s="76"/>
      <c r="C39" s="77" t="s">
        <v>15</v>
      </c>
      <c r="D39" s="78">
        <f>IF(ISNUMBER(D12),SUM(D12,D17,D22,D27,D32,D37),"")</f>
        <v>1657</v>
      </c>
      <c r="E39" s="79">
        <f>IF(ISNUMBER(E12),SUM(E12,E17,E22,E27,E32,E37),"")</f>
        <v>652</v>
      </c>
      <c r="F39" s="80">
        <f>IF(ISNUMBER(F12),SUM(F12,F17,F22,F27,F32,F37),"")</f>
        <v>55</v>
      </c>
      <c r="G39" s="74">
        <f>IF(ISNUMBER(G12),SUM(G12,G17,G22,G27,G32,G37),"")</f>
        <v>2309</v>
      </c>
      <c r="H39" s="13"/>
      <c r="I39" s="24">
        <f>IF(ISNUMBER(G39),IF(G39&gt;Q39,4,IF(G39=Q39,2,0)),"")</f>
        <v>0</v>
      </c>
      <c r="K39" s="75"/>
      <c r="L39" s="76"/>
      <c r="M39" s="77" t="s">
        <v>15</v>
      </c>
      <c r="N39" s="78">
        <f>IF(ISNUMBER(N12),SUM(N12,N17,N22,N27,N32,N37),"")</f>
        <v>1643</v>
      </c>
      <c r="O39" s="79">
        <f>IF(ISNUMBER(O12),SUM(O12,O17,O22,O27,O32,O37),"")</f>
        <v>678</v>
      </c>
      <c r="P39" s="80">
        <f>IF(ISNUMBER(P12),SUM(P12,P17,P22,P27,P32,P37),"")</f>
        <v>60</v>
      </c>
      <c r="Q39" s="74">
        <f>IF(ISNUMBER(Q12),SUM(Q12,Q17,Q22,Q27,Q32,Q37),"")</f>
        <v>2321</v>
      </c>
      <c r="R39" s="13"/>
      <c r="S39" s="24">
        <f>IF(ISNUMBER(Q39),IF(G39&lt;Q39,4,IF(G39=Q39,2,0)),"")</f>
        <v>4</v>
      </c>
    </row>
    <row r="40" ht="4.5" customHeight="1" thickBot="1"/>
    <row r="41" spans="1:19" ht="19.5" customHeight="1" thickBot="1">
      <c r="A41" s="26"/>
      <c r="B41" s="27" t="s">
        <v>29</v>
      </c>
      <c r="C41" s="290" t="s">
        <v>248</v>
      </c>
      <c r="D41" s="290"/>
      <c r="E41" s="290"/>
      <c r="G41" s="306" t="s">
        <v>16</v>
      </c>
      <c r="H41" s="307"/>
      <c r="I41" s="82">
        <f>IF(ISNUMBER(I11),SUM(I11,I16,I21,I26,I31,I36,I39),"")</f>
        <v>4</v>
      </c>
      <c r="K41" s="26"/>
      <c r="L41" s="27" t="s">
        <v>29</v>
      </c>
      <c r="M41" s="290" t="s">
        <v>247</v>
      </c>
      <c r="N41" s="290"/>
      <c r="O41" s="290"/>
      <c r="Q41" s="306" t="s">
        <v>16</v>
      </c>
      <c r="R41" s="307"/>
      <c r="S41" s="82">
        <f>IF(ISNUMBER(S11),SUM(S11,S16,S21,S26,S31,S36,S39),"")</f>
        <v>12</v>
      </c>
    </row>
    <row r="42" spans="1:19" ht="19.5" customHeight="1">
      <c r="A42" s="26"/>
      <c r="B42" s="27" t="s">
        <v>30</v>
      </c>
      <c r="C42" s="308"/>
      <c r="D42" s="308"/>
      <c r="E42" s="308"/>
      <c r="F42" s="30"/>
      <c r="G42" s="30"/>
      <c r="H42" s="30"/>
      <c r="I42" s="30"/>
      <c r="J42" s="30"/>
      <c r="K42" s="26"/>
      <c r="L42" s="27" t="s">
        <v>30</v>
      </c>
      <c r="M42" s="308"/>
      <c r="N42" s="308"/>
      <c r="O42" s="308"/>
      <c r="P42" s="28"/>
      <c r="Q42" s="29"/>
      <c r="R42" s="29"/>
      <c r="S42" s="29"/>
    </row>
    <row r="43" spans="1:19" ht="20.25" customHeight="1">
      <c r="A43" s="27" t="s">
        <v>31</v>
      </c>
      <c r="B43" s="27" t="s">
        <v>32</v>
      </c>
      <c r="C43" s="346"/>
      <c r="D43" s="346"/>
      <c r="E43" s="346"/>
      <c r="F43" s="346"/>
      <c r="G43" s="346"/>
      <c r="H43" s="346"/>
      <c r="I43" s="27"/>
      <c r="J43" s="27"/>
      <c r="K43" s="27" t="s">
        <v>33</v>
      </c>
      <c r="L43" s="305"/>
      <c r="M43" s="305"/>
      <c r="N43" s="31"/>
      <c r="O43" s="27" t="s">
        <v>30</v>
      </c>
      <c r="P43" s="347"/>
      <c r="Q43" s="347"/>
      <c r="R43" s="347"/>
      <c r="S43" s="347"/>
    </row>
    <row r="44" spans="1:19" ht="9.75" customHeight="1">
      <c r="A44" s="27"/>
      <c r="B44" s="27"/>
      <c r="C44" s="32"/>
      <c r="D44" s="32"/>
      <c r="E44" s="32"/>
      <c r="F44" s="32"/>
      <c r="G44" s="32"/>
      <c r="H44" s="32"/>
      <c r="I44" s="27"/>
      <c r="J44" s="27"/>
      <c r="K44" s="27"/>
      <c r="L44" s="33"/>
      <c r="M44" s="33"/>
      <c r="N44" s="31"/>
      <c r="O44" s="27"/>
      <c r="P44" s="32"/>
      <c r="Q44" s="32"/>
      <c r="R44" s="32"/>
      <c r="S44" s="32"/>
    </row>
    <row r="45" ht="30" customHeight="1">
      <c r="A45" s="8" t="s">
        <v>17</v>
      </c>
    </row>
    <row r="46" spans="2:11" ht="19.5" customHeight="1">
      <c r="B46" s="2" t="s">
        <v>18</v>
      </c>
      <c r="C46" s="314" t="s">
        <v>28</v>
      </c>
      <c r="D46" s="314"/>
      <c r="I46" s="2" t="s">
        <v>19</v>
      </c>
      <c r="J46" s="287">
        <v>21</v>
      </c>
      <c r="K46" s="287"/>
    </row>
    <row r="47" spans="2:19" ht="19.5" customHeight="1">
      <c r="B47" s="2" t="s">
        <v>20</v>
      </c>
      <c r="C47" s="288" t="s">
        <v>55</v>
      </c>
      <c r="D47" s="288"/>
      <c r="I47" s="2" t="s">
        <v>21</v>
      </c>
      <c r="J47" s="289">
        <v>2</v>
      </c>
      <c r="K47" s="289"/>
      <c r="P47" s="2" t="s">
        <v>22</v>
      </c>
      <c r="Q47" s="312">
        <v>42916</v>
      </c>
      <c r="R47" s="313"/>
      <c r="S47" s="313"/>
    </row>
    <row r="48" ht="9.75" customHeight="1"/>
    <row r="49" spans="1:19" ht="15" customHeight="1">
      <c r="A49" s="299" t="s">
        <v>23</v>
      </c>
      <c r="B49" s="300"/>
      <c r="C49" s="300"/>
      <c r="D49" s="300"/>
      <c r="E49" s="300"/>
      <c r="F49" s="300"/>
      <c r="G49" s="300"/>
      <c r="H49" s="300"/>
      <c r="I49" s="300"/>
      <c r="J49" s="300"/>
      <c r="K49" s="300"/>
      <c r="L49" s="300"/>
      <c r="M49" s="300"/>
      <c r="N49" s="300"/>
      <c r="O49" s="300"/>
      <c r="P49" s="300"/>
      <c r="Q49" s="300"/>
      <c r="R49" s="300"/>
      <c r="S49" s="301"/>
    </row>
    <row r="50" spans="1:19" ht="90" customHeight="1">
      <c r="A50" s="302"/>
      <c r="B50" s="303"/>
      <c r="C50" s="303"/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3"/>
      <c r="O50" s="303"/>
      <c r="P50" s="303"/>
      <c r="Q50" s="303"/>
      <c r="R50" s="303"/>
      <c r="S50" s="304"/>
    </row>
    <row r="51" ht="4.5" customHeight="1"/>
    <row r="52" spans="1:19" ht="15" customHeight="1">
      <c r="A52" s="309" t="s">
        <v>24</v>
      </c>
      <c r="B52" s="310"/>
      <c r="C52" s="310"/>
      <c r="D52" s="310"/>
      <c r="E52" s="310"/>
      <c r="F52" s="310"/>
      <c r="G52" s="310"/>
      <c r="H52" s="310"/>
      <c r="I52" s="310"/>
      <c r="J52" s="310"/>
      <c r="K52" s="310"/>
      <c r="L52" s="310"/>
      <c r="M52" s="310"/>
      <c r="N52" s="310"/>
      <c r="O52" s="310"/>
      <c r="P52" s="310"/>
      <c r="Q52" s="310"/>
      <c r="R52" s="310"/>
      <c r="S52" s="311"/>
    </row>
    <row r="53" spans="1:19" ht="6.75" customHeight="1">
      <c r="A53" s="38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7"/>
    </row>
    <row r="54" spans="1:19" ht="18" customHeight="1">
      <c r="A54" s="34" t="s">
        <v>3</v>
      </c>
      <c r="B54" s="35"/>
      <c r="C54" s="35"/>
      <c r="D54" s="35"/>
      <c r="E54" s="35"/>
      <c r="F54" s="35"/>
      <c r="G54" s="35"/>
      <c r="H54" s="35"/>
      <c r="I54" s="35"/>
      <c r="J54" s="35"/>
      <c r="K54" s="36" t="s">
        <v>4</v>
      </c>
      <c r="L54" s="35"/>
      <c r="M54" s="35"/>
      <c r="N54" s="35"/>
      <c r="O54" s="35"/>
      <c r="P54" s="35"/>
      <c r="Q54" s="35"/>
      <c r="R54" s="35"/>
      <c r="S54" s="37"/>
    </row>
    <row r="55" spans="1:19" ht="18" customHeight="1">
      <c r="A55" s="39"/>
      <c r="B55" s="40" t="s">
        <v>34</v>
      </c>
      <c r="C55" s="41"/>
      <c r="D55" s="42"/>
      <c r="E55" s="40" t="s">
        <v>35</v>
      </c>
      <c r="F55" s="41"/>
      <c r="G55" s="41"/>
      <c r="H55" s="41"/>
      <c r="I55" s="42"/>
      <c r="J55" s="35"/>
      <c r="K55" s="43"/>
      <c r="L55" s="40" t="s">
        <v>34</v>
      </c>
      <c r="M55" s="41"/>
      <c r="N55" s="42"/>
      <c r="O55" s="40" t="s">
        <v>35</v>
      </c>
      <c r="P55" s="41"/>
      <c r="Q55" s="41"/>
      <c r="R55" s="41"/>
      <c r="S55" s="44"/>
    </row>
    <row r="56" spans="1:19" ht="18" customHeight="1">
      <c r="A56" s="45" t="s">
        <v>36</v>
      </c>
      <c r="B56" s="46" t="s">
        <v>37</v>
      </c>
      <c r="C56" s="47"/>
      <c r="D56" s="48" t="s">
        <v>38</v>
      </c>
      <c r="E56" s="46" t="s">
        <v>37</v>
      </c>
      <c r="F56" s="49"/>
      <c r="G56" s="49"/>
      <c r="H56" s="50"/>
      <c r="I56" s="48" t="s">
        <v>38</v>
      </c>
      <c r="J56" s="35"/>
      <c r="K56" s="51" t="s">
        <v>36</v>
      </c>
      <c r="L56" s="46" t="s">
        <v>37</v>
      </c>
      <c r="M56" s="47"/>
      <c r="N56" s="48" t="s">
        <v>38</v>
      </c>
      <c r="O56" s="46" t="s">
        <v>37</v>
      </c>
      <c r="P56" s="49"/>
      <c r="Q56" s="49"/>
      <c r="R56" s="50"/>
      <c r="S56" s="52" t="s">
        <v>38</v>
      </c>
    </row>
    <row r="57" spans="1:19" ht="18" customHeight="1">
      <c r="A57" s="53"/>
      <c r="B57" s="343"/>
      <c r="C57" s="345"/>
      <c r="D57" s="54"/>
      <c r="E57" s="343"/>
      <c r="F57" s="344"/>
      <c r="G57" s="344"/>
      <c r="H57" s="345"/>
      <c r="I57" s="54"/>
      <c r="J57" s="35"/>
      <c r="K57" s="55">
        <v>51</v>
      </c>
      <c r="L57" s="343" t="s">
        <v>246</v>
      </c>
      <c r="M57" s="345"/>
      <c r="N57" s="54">
        <v>1367</v>
      </c>
      <c r="O57" s="343" t="s">
        <v>245</v>
      </c>
      <c r="P57" s="344"/>
      <c r="Q57" s="344"/>
      <c r="R57" s="345"/>
      <c r="S57" s="56">
        <v>1092</v>
      </c>
    </row>
    <row r="58" spans="1:19" ht="18" customHeight="1">
      <c r="A58" s="53"/>
      <c r="B58" s="343"/>
      <c r="C58" s="345"/>
      <c r="D58" s="54"/>
      <c r="E58" s="343"/>
      <c r="F58" s="344"/>
      <c r="G58" s="344"/>
      <c r="H58" s="345"/>
      <c r="I58" s="54"/>
      <c r="J58" s="35"/>
      <c r="K58" s="55"/>
      <c r="L58" s="343"/>
      <c r="M58" s="345"/>
      <c r="N58" s="54"/>
      <c r="O58" s="343"/>
      <c r="P58" s="344"/>
      <c r="Q58" s="344"/>
      <c r="R58" s="345"/>
      <c r="S58" s="56"/>
    </row>
    <row r="59" spans="1:19" ht="11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3.75" customHeight="1">
      <c r="A60" s="36"/>
      <c r="B60" s="35"/>
      <c r="C60" s="35"/>
      <c r="D60" s="35"/>
      <c r="E60" s="35"/>
      <c r="F60" s="35"/>
      <c r="G60" s="35"/>
      <c r="H60" s="35"/>
      <c r="I60" s="35"/>
      <c r="J60" s="35"/>
      <c r="K60" s="36"/>
      <c r="L60" s="35"/>
      <c r="M60" s="35"/>
      <c r="N60" s="35"/>
      <c r="O60" s="35"/>
      <c r="P60" s="35"/>
      <c r="Q60" s="35"/>
      <c r="R60" s="35"/>
      <c r="S60" s="35"/>
    </row>
    <row r="61" spans="1:19" ht="19.5" customHeight="1">
      <c r="A61" s="293" t="s">
        <v>25</v>
      </c>
      <c r="B61" s="294"/>
      <c r="C61" s="294"/>
      <c r="D61" s="294"/>
      <c r="E61" s="294"/>
      <c r="F61" s="294"/>
      <c r="G61" s="294"/>
      <c r="H61" s="294"/>
      <c r="I61" s="294"/>
      <c r="J61" s="294"/>
      <c r="K61" s="294"/>
      <c r="L61" s="294"/>
      <c r="M61" s="294"/>
      <c r="N61" s="294"/>
      <c r="O61" s="294"/>
      <c r="P61" s="294"/>
      <c r="Q61" s="294"/>
      <c r="R61" s="294"/>
      <c r="S61" s="295"/>
    </row>
    <row r="62" spans="1:19" ht="90" customHeight="1">
      <c r="A62" s="296"/>
      <c r="B62" s="297"/>
      <c r="C62" s="297"/>
      <c r="D62" s="297"/>
      <c r="E62" s="297"/>
      <c r="F62" s="297"/>
      <c r="G62" s="297"/>
      <c r="H62" s="297"/>
      <c r="I62" s="297"/>
      <c r="J62" s="297"/>
      <c r="K62" s="297"/>
      <c r="L62" s="297"/>
      <c r="M62" s="297"/>
      <c r="N62" s="297"/>
      <c r="O62" s="297"/>
      <c r="P62" s="297"/>
      <c r="Q62" s="297"/>
      <c r="R62" s="297"/>
      <c r="S62" s="298"/>
    </row>
    <row r="63" ht="4.5" customHeight="1"/>
    <row r="64" spans="1:19" ht="15" customHeight="1">
      <c r="A64" s="299" t="s">
        <v>26</v>
      </c>
      <c r="B64" s="300"/>
      <c r="C64" s="300"/>
      <c r="D64" s="300"/>
      <c r="E64" s="300"/>
      <c r="F64" s="300"/>
      <c r="G64" s="300"/>
      <c r="H64" s="300"/>
      <c r="I64" s="300"/>
      <c r="J64" s="300"/>
      <c r="K64" s="300"/>
      <c r="L64" s="300"/>
      <c r="M64" s="300"/>
      <c r="N64" s="300"/>
      <c r="O64" s="300"/>
      <c r="P64" s="300"/>
      <c r="Q64" s="300"/>
      <c r="R64" s="300"/>
      <c r="S64" s="301"/>
    </row>
    <row r="65" spans="1:19" ht="90" customHeight="1">
      <c r="A65" s="302"/>
      <c r="B65" s="303"/>
      <c r="C65" s="303"/>
      <c r="D65" s="303"/>
      <c r="E65" s="303"/>
      <c r="F65" s="303"/>
      <c r="G65" s="303"/>
      <c r="H65" s="303"/>
      <c r="I65" s="303"/>
      <c r="J65" s="303"/>
      <c r="K65" s="303"/>
      <c r="L65" s="303"/>
      <c r="M65" s="303"/>
      <c r="N65" s="303"/>
      <c r="O65" s="303"/>
      <c r="P65" s="303"/>
      <c r="Q65" s="303"/>
      <c r="R65" s="303"/>
      <c r="S65" s="304"/>
    </row>
    <row r="66" spans="1:8" ht="30" customHeight="1">
      <c r="A66" s="291" t="s">
        <v>27</v>
      </c>
      <c r="B66" s="291"/>
      <c r="C66" s="292"/>
      <c r="D66" s="292"/>
      <c r="E66" s="292"/>
      <c r="F66" s="292"/>
      <c r="G66" s="292"/>
      <c r="H66" s="292"/>
    </row>
    <row r="67" spans="11:16" ht="12.75">
      <c r="K67" s="83" t="s">
        <v>40</v>
      </c>
      <c r="L67" s="84" t="s">
        <v>92</v>
      </c>
      <c r="M67" s="85"/>
      <c r="N67" s="85"/>
      <c r="O67" s="84" t="s">
        <v>83</v>
      </c>
      <c r="P67" s="86"/>
    </row>
    <row r="68" spans="11:16" ht="12.75">
      <c r="K68" s="83" t="s">
        <v>42</v>
      </c>
      <c r="L68" s="84" t="s">
        <v>93</v>
      </c>
      <c r="M68" s="85"/>
      <c r="N68" s="85"/>
      <c r="O68" s="84" t="s">
        <v>84</v>
      </c>
      <c r="P68" s="86"/>
    </row>
    <row r="69" spans="11:16" ht="12.75">
      <c r="K69" s="83" t="s">
        <v>28</v>
      </c>
      <c r="L69" s="84" t="s">
        <v>94</v>
      </c>
      <c r="M69" s="85"/>
      <c r="N69" s="85"/>
      <c r="O69" s="84" t="s">
        <v>78</v>
      </c>
      <c r="P69" s="86"/>
    </row>
    <row r="70" spans="11:16" ht="12.75">
      <c r="K70" s="83" t="s">
        <v>43</v>
      </c>
      <c r="L70" s="84" t="s">
        <v>95</v>
      </c>
      <c r="M70" s="85"/>
      <c r="N70" s="85"/>
      <c r="O70" s="84" t="s">
        <v>72</v>
      </c>
      <c r="P70" s="86"/>
    </row>
    <row r="71" spans="11:16" ht="12.75">
      <c r="K71" s="83" t="s">
        <v>41</v>
      </c>
      <c r="L71" s="84" t="s">
        <v>96</v>
      </c>
      <c r="M71" s="85"/>
      <c r="N71" s="85"/>
      <c r="O71" s="84" t="s">
        <v>70</v>
      </c>
      <c r="P71" s="86"/>
    </row>
    <row r="72" spans="11:16" ht="12.75">
      <c r="K72" s="83" t="s">
        <v>44</v>
      </c>
      <c r="L72" s="84" t="s">
        <v>97</v>
      </c>
      <c r="M72" s="85"/>
      <c r="N72" s="85"/>
      <c r="O72" s="84" t="s">
        <v>75</v>
      </c>
      <c r="P72" s="86"/>
    </row>
    <row r="73" spans="11:16" ht="12.75">
      <c r="K73" s="83" t="s">
        <v>45</v>
      </c>
      <c r="L73" s="84" t="s">
        <v>88</v>
      </c>
      <c r="M73" s="85"/>
      <c r="N73" s="85"/>
      <c r="O73" s="84" t="s">
        <v>76</v>
      </c>
      <c r="P73" s="86"/>
    </row>
    <row r="74" spans="11:16" ht="12.75">
      <c r="K74" s="83" t="s">
        <v>46</v>
      </c>
      <c r="L74" s="84" t="s">
        <v>98</v>
      </c>
      <c r="M74" s="85"/>
      <c r="N74" s="85"/>
      <c r="O74" s="84" t="s">
        <v>67</v>
      </c>
      <c r="P74" s="86"/>
    </row>
    <row r="75" spans="11:16" ht="12.75">
      <c r="K75" s="83" t="s">
        <v>47</v>
      </c>
      <c r="L75" s="84" t="s">
        <v>89</v>
      </c>
      <c r="M75" s="85"/>
      <c r="N75" s="85"/>
      <c r="O75" s="84" t="s">
        <v>79</v>
      </c>
      <c r="P75" s="86"/>
    </row>
    <row r="76" spans="11:16" ht="12.75">
      <c r="K76" s="83" t="s">
        <v>48</v>
      </c>
      <c r="L76" s="84" t="s">
        <v>99</v>
      </c>
      <c r="M76" s="85"/>
      <c r="N76" s="85"/>
      <c r="O76" s="84" t="s">
        <v>65</v>
      </c>
      <c r="P76" s="86"/>
    </row>
    <row r="77" spans="11:16" ht="12.75">
      <c r="K77" s="83" t="s">
        <v>49</v>
      </c>
      <c r="L77" s="84" t="s">
        <v>100</v>
      </c>
      <c r="M77" s="85"/>
      <c r="N77" s="85"/>
      <c r="O77" s="84" t="s">
        <v>71</v>
      </c>
      <c r="P77" s="86"/>
    </row>
    <row r="78" spans="11:16" ht="12.75">
      <c r="K78" s="83" t="s">
        <v>50</v>
      </c>
      <c r="L78" s="84" t="s">
        <v>90</v>
      </c>
      <c r="M78" s="85"/>
      <c r="N78" s="85"/>
      <c r="O78" s="84" t="s">
        <v>74</v>
      </c>
      <c r="P78" s="86"/>
    </row>
    <row r="79" spans="11:16" ht="12.75">
      <c r="K79" s="83" t="s">
        <v>51</v>
      </c>
      <c r="L79" s="84" t="s">
        <v>91</v>
      </c>
      <c r="M79" s="85"/>
      <c r="N79" s="85"/>
      <c r="O79" s="84" t="s">
        <v>82</v>
      </c>
      <c r="P79" s="86"/>
    </row>
    <row r="80" spans="11:16" ht="12.75">
      <c r="K80" s="83" t="s">
        <v>52</v>
      </c>
      <c r="L80" s="84" t="s">
        <v>101</v>
      </c>
      <c r="M80" s="85"/>
      <c r="N80" s="85"/>
      <c r="O80" s="84" t="s">
        <v>66</v>
      </c>
      <c r="P80" s="86"/>
    </row>
    <row r="81" spans="11:16" ht="12.75">
      <c r="K81" s="83" t="s">
        <v>53</v>
      </c>
      <c r="L81" s="84"/>
      <c r="M81" s="85"/>
      <c r="N81" s="85"/>
      <c r="O81" s="84" t="s">
        <v>68</v>
      </c>
      <c r="P81" s="86"/>
    </row>
    <row r="82" spans="11:16" ht="12.75">
      <c r="K82" s="83" t="s">
        <v>54</v>
      </c>
      <c r="L82" s="84"/>
      <c r="M82" s="85"/>
      <c r="N82" s="85"/>
      <c r="O82" s="84" t="s">
        <v>81</v>
      </c>
      <c r="P82" s="86"/>
    </row>
    <row r="83" spans="11:16" ht="12.75">
      <c r="K83" s="83" t="s">
        <v>55</v>
      </c>
      <c r="L83" s="87"/>
      <c r="M83" s="87"/>
      <c r="N83" s="87"/>
      <c r="O83" s="84" t="s">
        <v>73</v>
      </c>
      <c r="P83" s="86"/>
    </row>
    <row r="84" spans="11:16" ht="12.75">
      <c r="K84" s="83" t="s">
        <v>56</v>
      </c>
      <c r="L84" s="87"/>
      <c r="M84" s="87"/>
      <c r="N84" s="87"/>
      <c r="O84" s="84" t="s">
        <v>80</v>
      </c>
      <c r="P84" s="86"/>
    </row>
    <row r="85" spans="11:16" ht="12.75">
      <c r="K85" s="83" t="s">
        <v>57</v>
      </c>
      <c r="L85" s="87"/>
      <c r="M85" s="87"/>
      <c r="N85" s="87"/>
      <c r="O85" s="84" t="s">
        <v>64</v>
      </c>
      <c r="P85" s="86"/>
    </row>
    <row r="86" spans="11:16" ht="12.75">
      <c r="K86" s="83" t="s">
        <v>58</v>
      </c>
      <c r="L86" s="87"/>
      <c r="M86" s="87"/>
      <c r="N86" s="87"/>
      <c r="O86" s="84" t="s">
        <v>69</v>
      </c>
      <c r="P86" s="86"/>
    </row>
    <row r="87" spans="11:16" ht="12.75">
      <c r="K87" s="83" t="s">
        <v>59</v>
      </c>
      <c r="L87" s="87"/>
      <c r="M87" s="87"/>
      <c r="N87" s="87"/>
      <c r="O87" s="84" t="s">
        <v>77</v>
      </c>
      <c r="P87" s="86"/>
    </row>
    <row r="88" spans="11:16" ht="12.75">
      <c r="K88" s="83" t="s">
        <v>60</v>
      </c>
      <c r="L88" s="87"/>
      <c r="M88" s="87"/>
      <c r="N88" s="87"/>
      <c r="O88" s="84" t="s">
        <v>85</v>
      </c>
      <c r="P88" s="86"/>
    </row>
    <row r="89" spans="11:16" ht="12.75">
      <c r="K89" s="83" t="s">
        <v>61</v>
      </c>
      <c r="L89" s="87"/>
      <c r="M89" s="87"/>
      <c r="N89" s="87"/>
      <c r="O89" s="84" t="s">
        <v>86</v>
      </c>
      <c r="P89" s="86"/>
    </row>
    <row r="90" spans="11:16" ht="12.75">
      <c r="K90" s="83" t="s">
        <v>62</v>
      </c>
      <c r="L90" s="87"/>
      <c r="M90" s="87"/>
      <c r="N90" s="87"/>
      <c r="O90" s="84" t="s">
        <v>87</v>
      </c>
      <c r="P90" s="86"/>
    </row>
    <row r="91" spans="11:16" ht="12.75">
      <c r="K91" s="83" t="s">
        <v>63</v>
      </c>
      <c r="L91" s="87"/>
      <c r="M91" s="87"/>
      <c r="N91" s="87"/>
      <c r="O91" s="87"/>
      <c r="P91" s="87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L58:M58"/>
    <mergeCell ref="O58:R58"/>
    <mergeCell ref="K23:L24"/>
    <mergeCell ref="I21:I22"/>
    <mergeCell ref="K28:L29"/>
    <mergeCell ref="K27:L27"/>
    <mergeCell ref="K22:L22"/>
    <mergeCell ref="P43:S43"/>
    <mergeCell ref="L57:M57"/>
    <mergeCell ref="O57:R57"/>
    <mergeCell ref="A35:B36"/>
    <mergeCell ref="A33:B34"/>
    <mergeCell ref="A22:B22"/>
    <mergeCell ref="E58:H58"/>
    <mergeCell ref="B58:C58"/>
    <mergeCell ref="A37:B37"/>
    <mergeCell ref="A28:B29"/>
    <mergeCell ref="B57:C57"/>
    <mergeCell ref="E57:H57"/>
    <mergeCell ref="A30:B31"/>
    <mergeCell ref="A32:B32"/>
    <mergeCell ref="A12:B12"/>
    <mergeCell ref="A20:B21"/>
    <mergeCell ref="A25:B26"/>
    <mergeCell ref="A23:B24"/>
    <mergeCell ref="A27:B27"/>
    <mergeCell ref="A18:B19"/>
    <mergeCell ref="A15:B16"/>
    <mergeCell ref="A17:B17"/>
    <mergeCell ref="A10:B11"/>
    <mergeCell ref="A13:B14"/>
    <mergeCell ref="C5:C6"/>
    <mergeCell ref="A6:B6"/>
    <mergeCell ref="A5:B5"/>
    <mergeCell ref="K8:L9"/>
    <mergeCell ref="L1:N1"/>
    <mergeCell ref="O1:P1"/>
    <mergeCell ref="N5:Q5"/>
    <mergeCell ref="Q1:S1"/>
    <mergeCell ref="A8:B9"/>
    <mergeCell ref="D5:G5"/>
    <mergeCell ref="B3:I3"/>
    <mergeCell ref="B1:C2"/>
    <mergeCell ref="D1:I1"/>
    <mergeCell ref="L3:S3"/>
    <mergeCell ref="M5:M6"/>
    <mergeCell ref="K5:L5"/>
    <mergeCell ref="K6:L6"/>
    <mergeCell ref="K13:L14"/>
    <mergeCell ref="K12:L12"/>
    <mergeCell ref="I16:I17"/>
    <mergeCell ref="I11:I12"/>
    <mergeCell ref="K10:L11"/>
    <mergeCell ref="S11:S12"/>
    <mergeCell ref="S31:S32"/>
    <mergeCell ref="S16:S17"/>
    <mergeCell ref="S21:S22"/>
    <mergeCell ref="K18:L19"/>
    <mergeCell ref="K20:L21"/>
    <mergeCell ref="K25:L26"/>
    <mergeCell ref="K15:L16"/>
    <mergeCell ref="K17:L17"/>
    <mergeCell ref="K33:L34"/>
    <mergeCell ref="S36:S37"/>
    <mergeCell ref="S26:S27"/>
    <mergeCell ref="I26:I27"/>
    <mergeCell ref="I36:I37"/>
    <mergeCell ref="K37:L37"/>
    <mergeCell ref="K30:L31"/>
    <mergeCell ref="K32:L32"/>
    <mergeCell ref="K35:L36"/>
    <mergeCell ref="I31:I32"/>
    <mergeCell ref="M42:O42"/>
    <mergeCell ref="C43:H43"/>
    <mergeCell ref="L43:M43"/>
    <mergeCell ref="G41:H41"/>
    <mergeCell ref="C41:E41"/>
    <mergeCell ref="C42:E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A66:B66"/>
    <mergeCell ref="C66:H66"/>
    <mergeCell ref="A61:S61"/>
    <mergeCell ref="A62:S62"/>
    <mergeCell ref="A64:S64"/>
    <mergeCell ref="A65:S65"/>
  </mergeCells>
  <dataValidations count="6">
    <dataValidation type="list" allowBlank="1" showInputMessage="1" showErrorMessage="1" sqref="B3:I3 L3:S3">
      <formula1>$L$67:$L$83</formula1>
    </dataValidation>
    <dataValidation type="list" allowBlank="1" showInputMessage="1" showErrorMessage="1" prompt="Vyber dráhu" sqref="L1:N1">
      <formula1>$O$67:$O$91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0"/>
  <sheetViews>
    <sheetView showGridLines="0" showRowColHeaders="0" zoomScale="95" zoomScaleNormal="95" zoomScalePageLayoutView="0" workbookViewId="0" topLeftCell="A1">
      <selection activeCell="E39" sqref="E39"/>
    </sheetView>
  </sheetViews>
  <sheetFormatPr defaultColWidth="9.00390625" defaultRowHeight="12.75" zeroHeight="1"/>
  <cols>
    <col min="1" max="1" width="10.75390625" style="223" customWidth="1"/>
    <col min="2" max="2" width="15.75390625" style="223" customWidth="1"/>
    <col min="3" max="3" width="5.75390625" style="223" customWidth="1"/>
    <col min="4" max="5" width="6.75390625" style="223" customWidth="1"/>
    <col min="6" max="6" width="4.75390625" style="223" customWidth="1"/>
    <col min="7" max="7" width="6.75390625" style="223" customWidth="1"/>
    <col min="8" max="8" width="5.75390625" style="31" customWidth="1"/>
    <col min="9" max="9" width="6.75390625" style="31" customWidth="1"/>
    <col min="10" max="10" width="1.75390625" style="31" customWidth="1"/>
    <col min="11" max="11" width="10.75390625" style="31" customWidth="1"/>
    <col min="12" max="12" width="15.75390625" style="31" customWidth="1"/>
    <col min="13" max="13" width="5.75390625" style="31" customWidth="1"/>
    <col min="14" max="15" width="6.75390625" style="31" customWidth="1"/>
    <col min="16" max="16" width="4.75390625" style="31" customWidth="1"/>
    <col min="17" max="17" width="6.75390625" style="31" customWidth="1"/>
    <col min="18" max="18" width="5.75390625" style="31" customWidth="1"/>
    <col min="19" max="19" width="6.75390625" style="31" customWidth="1"/>
    <col min="20" max="20" width="1.625" style="31" customWidth="1"/>
    <col min="21" max="21" width="0" style="222" hidden="1" customWidth="1"/>
    <col min="22" max="254" width="0" style="31" hidden="1" customWidth="1"/>
    <col min="255" max="255" width="5.25390625" style="31" customWidth="1"/>
    <col min="256" max="16384" width="9.125" style="31" customWidth="1"/>
  </cols>
  <sheetData>
    <row r="1" spans="1:19" ht="40.5" customHeight="1">
      <c r="A1" s="31"/>
      <c r="B1" s="448" t="s">
        <v>39</v>
      </c>
      <c r="C1" s="448"/>
      <c r="D1" s="450" t="s">
        <v>0</v>
      </c>
      <c r="E1" s="450"/>
      <c r="F1" s="450"/>
      <c r="G1" s="450"/>
      <c r="H1" s="450"/>
      <c r="I1" s="450"/>
      <c r="K1" s="286" t="s">
        <v>1</v>
      </c>
      <c r="L1" s="442" t="s">
        <v>199</v>
      </c>
      <c r="M1" s="442"/>
      <c r="N1" s="442"/>
      <c r="O1" s="443" t="s">
        <v>2</v>
      </c>
      <c r="P1" s="443"/>
      <c r="Q1" s="444" t="s">
        <v>244</v>
      </c>
      <c r="R1" s="444"/>
      <c r="S1" s="444"/>
    </row>
    <row r="2" spans="1:7" ht="9.75" customHeight="1" thickBot="1">
      <c r="A2" s="31"/>
      <c r="B2" s="449"/>
      <c r="C2" s="449"/>
      <c r="D2" s="31"/>
      <c r="E2" s="31"/>
      <c r="F2" s="31"/>
      <c r="G2" s="31"/>
    </row>
    <row r="3" spans="1:19" ht="19.5" customHeight="1" thickBot="1">
      <c r="A3" s="285" t="s">
        <v>3</v>
      </c>
      <c r="B3" s="445" t="s">
        <v>94</v>
      </c>
      <c r="C3" s="446"/>
      <c r="D3" s="446"/>
      <c r="E3" s="446"/>
      <c r="F3" s="446"/>
      <c r="G3" s="446"/>
      <c r="H3" s="446"/>
      <c r="I3" s="447"/>
      <c r="K3" s="285" t="s">
        <v>4</v>
      </c>
      <c r="L3" s="445" t="s">
        <v>95</v>
      </c>
      <c r="M3" s="446"/>
      <c r="N3" s="446"/>
      <c r="O3" s="446"/>
      <c r="P3" s="446"/>
      <c r="Q3" s="446"/>
      <c r="R3" s="446"/>
      <c r="S3" s="447"/>
    </row>
    <row r="4" spans="1:7" ht="4.5" customHeight="1">
      <c r="A4" s="31"/>
      <c r="B4" s="31"/>
      <c r="C4" s="31"/>
      <c r="D4" s="31"/>
      <c r="E4" s="31"/>
      <c r="F4" s="31"/>
      <c r="G4" s="31"/>
    </row>
    <row r="5" spans="1:19" ht="12.75" customHeight="1">
      <c r="A5" s="413" t="s">
        <v>5</v>
      </c>
      <c r="B5" s="408"/>
      <c r="C5" s="451" t="s">
        <v>6</v>
      </c>
      <c r="D5" s="437" t="s">
        <v>7</v>
      </c>
      <c r="E5" s="438"/>
      <c r="F5" s="438"/>
      <c r="G5" s="439"/>
      <c r="H5" s="229"/>
      <c r="I5" s="284" t="s">
        <v>8</v>
      </c>
      <c r="K5" s="413" t="s">
        <v>5</v>
      </c>
      <c r="L5" s="408"/>
      <c r="M5" s="451" t="s">
        <v>6</v>
      </c>
      <c r="N5" s="437" t="s">
        <v>7</v>
      </c>
      <c r="O5" s="438"/>
      <c r="P5" s="438"/>
      <c r="Q5" s="439"/>
      <c r="R5" s="229"/>
      <c r="S5" s="284" t="s">
        <v>8</v>
      </c>
    </row>
    <row r="6" spans="1:19" ht="12.75" customHeight="1">
      <c r="A6" s="453" t="s">
        <v>9</v>
      </c>
      <c r="B6" s="454"/>
      <c r="C6" s="452"/>
      <c r="D6" s="283" t="s">
        <v>10</v>
      </c>
      <c r="E6" s="282" t="s">
        <v>11</v>
      </c>
      <c r="F6" s="282" t="s">
        <v>12</v>
      </c>
      <c r="G6" s="281" t="s">
        <v>13</v>
      </c>
      <c r="H6" s="280"/>
      <c r="I6" s="279" t="s">
        <v>14</v>
      </c>
      <c r="K6" s="453" t="s">
        <v>9</v>
      </c>
      <c r="L6" s="454"/>
      <c r="M6" s="452"/>
      <c r="N6" s="283" t="s">
        <v>10</v>
      </c>
      <c r="O6" s="282" t="s">
        <v>11</v>
      </c>
      <c r="P6" s="282" t="s">
        <v>12</v>
      </c>
      <c r="Q6" s="281" t="s">
        <v>13</v>
      </c>
      <c r="R6" s="280"/>
      <c r="S6" s="279" t="s">
        <v>14</v>
      </c>
    </row>
    <row r="7" spans="1:12" ht="4.5" customHeight="1" thickBot="1">
      <c r="A7" s="234"/>
      <c r="B7" s="234"/>
      <c r="C7" s="31"/>
      <c r="D7" s="31"/>
      <c r="E7" s="31"/>
      <c r="F7" s="31"/>
      <c r="G7" s="31"/>
      <c r="K7" s="234"/>
      <c r="L7" s="234"/>
    </row>
    <row r="8" spans="1:19" ht="12.75" customHeight="1" thickTop="1">
      <c r="A8" s="419" t="str">
        <f>DGET('[3]soupisky'!$B$1:$D$481,"příjmení",A12:A13)</f>
        <v>KRATOCHVIL</v>
      </c>
      <c r="B8" s="420"/>
      <c r="C8" s="271">
        <v>1</v>
      </c>
      <c r="D8" s="277">
        <v>119</v>
      </c>
      <c r="E8" s="276">
        <v>36</v>
      </c>
      <c r="F8" s="276">
        <v>10</v>
      </c>
      <c r="G8" s="275">
        <f>IF(ISBLANK(D8),"",D8+E8)</f>
        <v>155</v>
      </c>
      <c r="H8" s="252"/>
      <c r="I8" s="278" t="s">
        <v>242</v>
      </c>
      <c r="K8" s="419" t="str">
        <f>DGET('[3]soupisky'!$B$1:$D$481,"příjmení",K12:K13)</f>
        <v>BENDL</v>
      </c>
      <c r="L8" s="420"/>
      <c r="M8" s="271">
        <v>1</v>
      </c>
      <c r="N8" s="277">
        <v>137</v>
      </c>
      <c r="O8" s="276">
        <v>71</v>
      </c>
      <c r="P8" s="276">
        <v>3</v>
      </c>
      <c r="Q8" s="275">
        <f>IF(ISBLANK(N8),"",N8+O8)</f>
        <v>208</v>
      </c>
      <c r="R8" s="252"/>
      <c r="S8" s="263"/>
    </row>
    <row r="9" spans="1:19" ht="12.75" customHeight="1" thickBot="1">
      <c r="A9" s="421"/>
      <c r="B9" s="422"/>
      <c r="C9" s="267">
        <v>2</v>
      </c>
      <c r="D9" s="266">
        <v>150</v>
      </c>
      <c r="E9" s="265">
        <v>35</v>
      </c>
      <c r="F9" s="265">
        <v>10</v>
      </c>
      <c r="G9" s="264">
        <f>IF(ISBLANK(D9),"",D9+E9)</f>
        <v>185</v>
      </c>
      <c r="H9" s="252"/>
      <c r="I9" s="274">
        <f>IF(COUNT(Q13),SUM(G13-Q13),"")</f>
        <v>-67</v>
      </c>
      <c r="K9" s="421"/>
      <c r="L9" s="422"/>
      <c r="M9" s="267">
        <v>2</v>
      </c>
      <c r="N9" s="266">
        <v>137</v>
      </c>
      <c r="O9" s="265">
        <v>62</v>
      </c>
      <c r="P9" s="265">
        <v>4</v>
      </c>
      <c r="Q9" s="264">
        <f>IF(ISBLANK(N9),"",N9+O9)</f>
        <v>199</v>
      </c>
      <c r="R9" s="252"/>
      <c r="S9" s="263"/>
    </row>
    <row r="10" spans="1:19" ht="9.75" customHeight="1" thickTop="1">
      <c r="A10" s="421" t="str">
        <f>DGET('[3]soupisky'!$B$1:$D$481,"JMéNO",A12:A13)</f>
        <v>Jan</v>
      </c>
      <c r="B10" s="422"/>
      <c r="C10" s="262"/>
      <c r="D10" s="261"/>
      <c r="E10" s="261"/>
      <c r="F10" s="261"/>
      <c r="G10" s="260"/>
      <c r="H10" s="252"/>
      <c r="I10" s="259"/>
      <c r="K10" s="421" t="str">
        <f>DGET('[3]soupisky'!$B$1:$D$481,"JMéNO",K12:K13)</f>
        <v>Jiří</v>
      </c>
      <c r="L10" s="422"/>
      <c r="M10" s="262"/>
      <c r="N10" s="261"/>
      <c r="O10" s="261"/>
      <c r="P10" s="261"/>
      <c r="Q10" s="260"/>
      <c r="R10" s="252"/>
      <c r="S10" s="259"/>
    </row>
    <row r="11" spans="1:19" ht="9.75" customHeight="1" thickBot="1">
      <c r="A11" s="435"/>
      <c r="B11" s="436"/>
      <c r="C11" s="258"/>
      <c r="D11" s="257"/>
      <c r="E11" s="257"/>
      <c r="F11" s="257"/>
      <c r="G11" s="273"/>
      <c r="H11" s="252"/>
      <c r="I11" s="423">
        <f>IF(ISNUMBER(G13),IF(G13&gt;Q13,2,IF(G13=Q13,1,0)),"")</f>
        <v>0</v>
      </c>
      <c r="K11" s="435"/>
      <c r="L11" s="436"/>
      <c r="M11" s="258"/>
      <c r="N11" s="257"/>
      <c r="O11" s="257"/>
      <c r="P11" s="257"/>
      <c r="Q11" s="273"/>
      <c r="R11" s="252"/>
      <c r="S11" s="423">
        <f>IF(ISNUMBER(Q13),IF(G13&lt;Q13,2,IF(G13=Q13,1,0)),"")</f>
        <v>2</v>
      </c>
    </row>
    <row r="12" spans="1:19" ht="9.75" customHeight="1" hidden="1" thickBot="1">
      <c r="A12" s="255" t="s">
        <v>241</v>
      </c>
      <c r="B12" s="254"/>
      <c r="C12" s="253"/>
      <c r="D12" s="252"/>
      <c r="E12" s="252"/>
      <c r="F12" s="252"/>
      <c r="G12" s="252"/>
      <c r="H12" s="252"/>
      <c r="I12" s="424"/>
      <c r="K12" s="255" t="s">
        <v>241</v>
      </c>
      <c r="L12" s="254"/>
      <c r="M12" s="253"/>
      <c r="N12" s="252"/>
      <c r="O12" s="252"/>
      <c r="P12" s="252"/>
      <c r="Q12" s="252"/>
      <c r="R12" s="252"/>
      <c r="S12" s="424"/>
    </row>
    <row r="13" spans="1:19" ht="15.75" customHeight="1" thickBot="1">
      <c r="A13" s="460">
        <v>10264</v>
      </c>
      <c r="B13" s="434"/>
      <c r="C13" s="251" t="s">
        <v>13</v>
      </c>
      <c r="D13" s="250">
        <f>IF(ISNUMBER(D8),SUM(D8:D11),"")</f>
        <v>269</v>
      </c>
      <c r="E13" s="249">
        <f>IF(ISNUMBER(E8),SUM(E8:E11),"")</f>
        <v>71</v>
      </c>
      <c r="F13" s="248">
        <f>IF(ISNUMBER(F8),SUM(F8:F11),"")</f>
        <v>20</v>
      </c>
      <c r="G13" s="247">
        <f>IF(ISNUMBER(G8),SUM(G8:G11),"")</f>
        <v>340</v>
      </c>
      <c r="H13" s="246"/>
      <c r="I13" s="425"/>
      <c r="K13" s="433">
        <v>1248</v>
      </c>
      <c r="L13" s="434"/>
      <c r="M13" s="251" t="s">
        <v>13</v>
      </c>
      <c r="N13" s="250">
        <f>IF(ISNUMBER(N8),SUM(N8:N11),"")</f>
        <v>274</v>
      </c>
      <c r="O13" s="249">
        <f>IF(ISNUMBER(O8),SUM(O8:O11),"")</f>
        <v>133</v>
      </c>
      <c r="P13" s="248">
        <f>IF(ISNUMBER(P8),SUM(P8:P11),"")</f>
        <v>7</v>
      </c>
      <c r="Q13" s="247">
        <f>IF(ISNUMBER(Q8),SUM(Q8:Q11),"")</f>
        <v>407</v>
      </c>
      <c r="R13" s="246"/>
      <c r="S13" s="425"/>
    </row>
    <row r="14" spans="1:19" ht="12.75" customHeight="1" thickTop="1">
      <c r="A14" s="419" t="str">
        <f>DGET('[3]soupisky'!$B$1:$D$481,"příjmení",A18:A19)</f>
        <v>VODEŠIL</v>
      </c>
      <c r="B14" s="420"/>
      <c r="C14" s="272">
        <v>1</v>
      </c>
      <c r="D14" s="270">
        <v>130</v>
      </c>
      <c r="E14" s="269">
        <v>59</v>
      </c>
      <c r="F14" s="269">
        <v>5</v>
      </c>
      <c r="G14" s="268">
        <f>IF(ISBLANK(D14),"",D14+E14)</f>
        <v>189</v>
      </c>
      <c r="H14" s="252"/>
      <c r="I14" s="461">
        <f>IF(COUNT(Q19),SUM(I9+G19-Q19),"")</f>
        <v>-71</v>
      </c>
      <c r="K14" s="419" t="str">
        <f>DGET('[3]soupisky'!$B$1:$D$481,"příjmení",K18:K19)</f>
        <v>ŠKOLOVÁ </v>
      </c>
      <c r="L14" s="420"/>
      <c r="M14" s="271">
        <v>1</v>
      </c>
      <c r="N14" s="270">
        <v>135</v>
      </c>
      <c r="O14" s="269">
        <v>51</v>
      </c>
      <c r="P14" s="269">
        <v>5</v>
      </c>
      <c r="Q14" s="268">
        <f>IF(ISBLANK(N14),"",N14+O14)</f>
        <v>186</v>
      </c>
      <c r="R14" s="252"/>
      <c r="S14" s="263"/>
    </row>
    <row r="15" spans="1:19" ht="12.75" customHeight="1" thickBot="1">
      <c r="A15" s="421"/>
      <c r="B15" s="422"/>
      <c r="C15" s="267">
        <v>2</v>
      </c>
      <c r="D15" s="266">
        <v>146</v>
      </c>
      <c r="E15" s="265">
        <v>45</v>
      </c>
      <c r="F15" s="265">
        <v>8</v>
      </c>
      <c r="G15" s="264">
        <f>IF(ISBLANK(D15),"",D15+E15)</f>
        <v>191</v>
      </c>
      <c r="H15" s="252"/>
      <c r="I15" s="462"/>
      <c r="K15" s="421"/>
      <c r="L15" s="422"/>
      <c r="M15" s="267">
        <v>2</v>
      </c>
      <c r="N15" s="266">
        <v>141</v>
      </c>
      <c r="O15" s="265">
        <v>57</v>
      </c>
      <c r="P15" s="265">
        <v>6</v>
      </c>
      <c r="Q15" s="264">
        <f>IF(ISBLANK(N15),"",N15+O15)</f>
        <v>198</v>
      </c>
      <c r="R15" s="252"/>
      <c r="S15" s="263"/>
    </row>
    <row r="16" spans="1:19" ht="9.75" customHeight="1" thickTop="1">
      <c r="A16" s="421" t="str">
        <f>DGET('[3]soupisky'!$B$1:$D$481,"JMéNO",A18:A19)</f>
        <v>Josef</v>
      </c>
      <c r="B16" s="422"/>
      <c r="C16" s="262"/>
      <c r="D16" s="261"/>
      <c r="E16" s="261"/>
      <c r="F16" s="261"/>
      <c r="G16" s="260"/>
      <c r="H16" s="252"/>
      <c r="I16" s="259"/>
      <c r="K16" s="421" t="str">
        <f>DGET('[3]soupisky'!$B$1:$D$481,"JMéNO",K18:K19)</f>
        <v>Dana</v>
      </c>
      <c r="L16" s="422"/>
      <c r="M16" s="262"/>
      <c r="N16" s="261"/>
      <c r="O16" s="261"/>
      <c r="P16" s="261"/>
      <c r="Q16" s="260"/>
      <c r="R16" s="252"/>
      <c r="S16" s="259"/>
    </row>
    <row r="17" spans="1:19" ht="9.75" customHeight="1" thickBot="1">
      <c r="A17" s="435"/>
      <c r="B17" s="436"/>
      <c r="C17" s="258"/>
      <c r="D17" s="257"/>
      <c r="E17" s="257"/>
      <c r="F17" s="257"/>
      <c r="G17" s="256"/>
      <c r="H17" s="252"/>
      <c r="I17" s="423">
        <f>IF(ISNUMBER(G19),IF(G19&gt;Q19,2,IF(G19=Q19,1,0)),"")</f>
        <v>0</v>
      </c>
      <c r="K17" s="435"/>
      <c r="L17" s="436"/>
      <c r="M17" s="258"/>
      <c r="N17" s="257"/>
      <c r="O17" s="257"/>
      <c r="P17" s="257"/>
      <c r="Q17" s="256"/>
      <c r="R17" s="252"/>
      <c r="S17" s="423">
        <f>IF(ISNUMBER(Q19),IF(G19&lt;Q19,2,IF(G19=Q19,1,0)),"")</f>
        <v>2</v>
      </c>
    </row>
    <row r="18" spans="1:19" ht="9.75" customHeight="1" hidden="1" thickBot="1">
      <c r="A18" s="255" t="s">
        <v>241</v>
      </c>
      <c r="B18" s="254"/>
      <c r="C18" s="253"/>
      <c r="D18" s="252"/>
      <c r="E18" s="252"/>
      <c r="F18" s="252"/>
      <c r="G18" s="252"/>
      <c r="H18" s="252"/>
      <c r="I18" s="424"/>
      <c r="K18" s="255" t="s">
        <v>241</v>
      </c>
      <c r="L18" s="254"/>
      <c r="M18" s="253"/>
      <c r="N18" s="252"/>
      <c r="O18" s="252"/>
      <c r="P18" s="252"/>
      <c r="Q18" s="252"/>
      <c r="R18" s="252"/>
      <c r="S18" s="424"/>
    </row>
    <row r="19" spans="1:19" ht="15.75" customHeight="1" thickBot="1">
      <c r="A19" s="433">
        <v>2585</v>
      </c>
      <c r="B19" s="434"/>
      <c r="C19" s="251" t="s">
        <v>13</v>
      </c>
      <c r="D19" s="250">
        <f>IF(ISNUMBER(D14),SUM(D14:D17),"")</f>
        <v>276</v>
      </c>
      <c r="E19" s="249">
        <f>IF(ISNUMBER(E14),SUM(E14:E17),"")</f>
        <v>104</v>
      </c>
      <c r="F19" s="248">
        <f>IF(ISNUMBER(F14),SUM(F14:F17),"")</f>
        <v>13</v>
      </c>
      <c r="G19" s="247">
        <f>IF(ISNUMBER(G14),SUM(G14:G17),"")</f>
        <v>380</v>
      </c>
      <c r="H19" s="246"/>
      <c r="I19" s="425"/>
      <c r="K19" s="433">
        <v>22752</v>
      </c>
      <c r="L19" s="434"/>
      <c r="M19" s="251" t="s">
        <v>13</v>
      </c>
      <c r="N19" s="250">
        <f>IF(ISNUMBER(N14),SUM(N14:N17),"")</f>
        <v>276</v>
      </c>
      <c r="O19" s="249">
        <f>IF(ISNUMBER(O14),SUM(O14:O17),"")</f>
        <v>108</v>
      </c>
      <c r="P19" s="248">
        <f>IF(ISNUMBER(P14),SUM(P14:P17),"")</f>
        <v>11</v>
      </c>
      <c r="Q19" s="247">
        <f>IF(ISNUMBER(Q14),SUM(Q14:Q17),"")</f>
        <v>384</v>
      </c>
      <c r="R19" s="246"/>
      <c r="S19" s="425"/>
    </row>
    <row r="20" spans="1:19" ht="12.75" customHeight="1" thickTop="1">
      <c r="A20" s="419" t="str">
        <f>DGET('[3]soupisky'!$B$1:$D$481,"příjmení",A24:A25)</f>
        <v>HAVRDOVÁ</v>
      </c>
      <c r="B20" s="420"/>
      <c r="C20" s="272">
        <v>1</v>
      </c>
      <c r="D20" s="270">
        <v>158</v>
      </c>
      <c r="E20" s="269">
        <v>45</v>
      </c>
      <c r="F20" s="269">
        <v>7</v>
      </c>
      <c r="G20" s="268">
        <f>IF(ISBLANK(D20),"",D20+E20)</f>
        <v>203</v>
      </c>
      <c r="H20" s="252"/>
      <c r="I20" s="461">
        <f>IF(COUNT(Q25),SUM(I14+G25-Q25),"")</f>
        <v>-38</v>
      </c>
      <c r="K20" s="419" t="str">
        <f>DGET('[3]soupisky'!$B$1:$D$481,"příjmení",K24:K25)</f>
        <v>Štich</v>
      </c>
      <c r="L20" s="420"/>
      <c r="M20" s="271">
        <v>1</v>
      </c>
      <c r="N20" s="270">
        <v>126</v>
      </c>
      <c r="O20" s="269">
        <v>52</v>
      </c>
      <c r="P20" s="269">
        <v>6</v>
      </c>
      <c r="Q20" s="268">
        <f>IF(ISBLANK(N20),"",N20+O20)</f>
        <v>178</v>
      </c>
      <c r="R20" s="252"/>
      <c r="S20" s="263"/>
    </row>
    <row r="21" spans="1:19" ht="12.75" customHeight="1" thickBot="1">
      <c r="A21" s="421"/>
      <c r="B21" s="422"/>
      <c r="C21" s="267">
        <v>2</v>
      </c>
      <c r="D21" s="266">
        <v>145</v>
      </c>
      <c r="E21" s="265">
        <v>51</v>
      </c>
      <c r="F21" s="265">
        <v>5</v>
      </c>
      <c r="G21" s="264">
        <f>IF(ISBLANK(D21),"",D21+E21)</f>
        <v>196</v>
      </c>
      <c r="H21" s="252"/>
      <c r="I21" s="462"/>
      <c r="K21" s="421"/>
      <c r="L21" s="422"/>
      <c r="M21" s="267">
        <v>2</v>
      </c>
      <c r="N21" s="266">
        <v>128</v>
      </c>
      <c r="O21" s="265">
        <v>60</v>
      </c>
      <c r="P21" s="265">
        <v>3</v>
      </c>
      <c r="Q21" s="264">
        <f>IF(ISBLANK(N21),"",N21+O21)</f>
        <v>188</v>
      </c>
      <c r="R21" s="252"/>
      <c r="S21" s="263"/>
    </row>
    <row r="22" spans="1:19" ht="9.75" customHeight="1" thickTop="1">
      <c r="A22" s="421" t="str">
        <f>DGET('[3]soupisky'!$B$1:$D$481,"JMéNO",A24:A25)</f>
        <v>Jaruška</v>
      </c>
      <c r="B22" s="422"/>
      <c r="C22" s="262"/>
      <c r="D22" s="261"/>
      <c r="E22" s="261"/>
      <c r="F22" s="261"/>
      <c r="G22" s="260"/>
      <c r="H22" s="252"/>
      <c r="I22" s="259"/>
      <c r="K22" s="421" t="str">
        <f>DGET('[3]soupisky'!$B$1:$D$481,"JMéNO",K24:K25)</f>
        <v>Petr    (N)</v>
      </c>
      <c r="L22" s="422"/>
      <c r="M22" s="262"/>
      <c r="N22" s="261"/>
      <c r="O22" s="261"/>
      <c r="P22" s="261"/>
      <c r="Q22" s="260"/>
      <c r="R22" s="252"/>
      <c r="S22" s="259"/>
    </row>
    <row r="23" spans="1:19" ht="9.75" customHeight="1" thickBot="1">
      <c r="A23" s="435"/>
      <c r="B23" s="436"/>
      <c r="C23" s="258"/>
      <c r="D23" s="257"/>
      <c r="E23" s="257"/>
      <c r="F23" s="257"/>
      <c r="G23" s="256"/>
      <c r="H23" s="252"/>
      <c r="I23" s="423">
        <f>IF(ISNUMBER(G25),IF(G25&gt;Q25,2,IF(G25=Q25,1,0)),"")</f>
        <v>2</v>
      </c>
      <c r="K23" s="435"/>
      <c r="L23" s="436"/>
      <c r="M23" s="258"/>
      <c r="N23" s="257"/>
      <c r="O23" s="257"/>
      <c r="P23" s="257"/>
      <c r="Q23" s="256"/>
      <c r="R23" s="252"/>
      <c r="S23" s="423">
        <f>IF(ISNUMBER(Q25),IF(G25&lt;Q25,2,IF(G25=Q25,1,0)),"")</f>
        <v>0</v>
      </c>
    </row>
    <row r="24" spans="1:19" ht="9.75" customHeight="1" hidden="1" thickBot="1">
      <c r="A24" s="255" t="s">
        <v>241</v>
      </c>
      <c r="B24" s="254"/>
      <c r="C24" s="253"/>
      <c r="D24" s="252"/>
      <c r="E24" s="252"/>
      <c r="F24" s="252"/>
      <c r="G24" s="252"/>
      <c r="H24" s="252"/>
      <c r="I24" s="424"/>
      <c r="K24" s="255" t="s">
        <v>241</v>
      </c>
      <c r="L24" s="254"/>
      <c r="M24" s="253"/>
      <c r="N24" s="252"/>
      <c r="O24" s="252"/>
      <c r="P24" s="252"/>
      <c r="Q24" s="252"/>
      <c r="R24" s="252"/>
      <c r="S24" s="424"/>
    </row>
    <row r="25" spans="1:19" ht="15.75" customHeight="1" thickBot="1">
      <c r="A25" s="433">
        <v>14501</v>
      </c>
      <c r="B25" s="434"/>
      <c r="C25" s="251" t="s">
        <v>13</v>
      </c>
      <c r="D25" s="250">
        <f>IF(ISNUMBER(D20),SUM(D20:D23),"")</f>
        <v>303</v>
      </c>
      <c r="E25" s="249">
        <f>IF(ISNUMBER(E20),SUM(E20:E23),"")</f>
        <v>96</v>
      </c>
      <c r="F25" s="248">
        <f>IF(ISNUMBER(F20),SUM(F20:F23),"")</f>
        <v>12</v>
      </c>
      <c r="G25" s="247">
        <f>IF(ISNUMBER(G20),SUM(G20:G23),"")</f>
        <v>399</v>
      </c>
      <c r="H25" s="246"/>
      <c r="I25" s="425"/>
      <c r="K25" s="433">
        <v>23251</v>
      </c>
      <c r="L25" s="434"/>
      <c r="M25" s="251" t="s">
        <v>13</v>
      </c>
      <c r="N25" s="250">
        <f>IF(ISNUMBER(N20),SUM(N20:N23),"")</f>
        <v>254</v>
      </c>
      <c r="O25" s="249">
        <f>IF(ISNUMBER(O20),SUM(O20:O23),"")</f>
        <v>112</v>
      </c>
      <c r="P25" s="248">
        <f>IF(ISNUMBER(P20),SUM(P20:P23),"")</f>
        <v>9</v>
      </c>
      <c r="Q25" s="247">
        <f>IF(ISNUMBER(Q20),SUM(Q20:Q23),"")</f>
        <v>366</v>
      </c>
      <c r="R25" s="246"/>
      <c r="S25" s="425"/>
    </row>
    <row r="26" spans="1:19" ht="12.75" customHeight="1" thickTop="1">
      <c r="A26" s="419" t="str">
        <f>DGET('[3]soupisky'!$B$1:$D$481,"příjmení",A30:A31)</f>
        <v>ŠVEC</v>
      </c>
      <c r="B26" s="420"/>
      <c r="C26" s="272">
        <v>1</v>
      </c>
      <c r="D26" s="270">
        <v>127</v>
      </c>
      <c r="E26" s="269">
        <v>61</v>
      </c>
      <c r="F26" s="269">
        <v>4</v>
      </c>
      <c r="G26" s="268">
        <f>IF(ISBLANK(D26),"",D26+E26)</f>
        <v>188</v>
      </c>
      <c r="H26" s="252"/>
      <c r="I26" s="461">
        <f>IF(COUNT(Q31),SUM(I20+G31-Q31),"")</f>
        <v>-80</v>
      </c>
      <c r="K26" s="419" t="str">
        <f>DGET('[3]soupisky'!$B$1:$D$481,"příjmení",K30:K31)</f>
        <v>JAKOUBEK</v>
      </c>
      <c r="L26" s="420"/>
      <c r="M26" s="271">
        <v>1</v>
      </c>
      <c r="N26" s="270">
        <v>132</v>
      </c>
      <c r="O26" s="269">
        <v>80</v>
      </c>
      <c r="P26" s="269">
        <v>4</v>
      </c>
      <c r="Q26" s="268">
        <f>IF(ISBLANK(N26),"",N26+O26)</f>
        <v>212</v>
      </c>
      <c r="R26" s="252"/>
      <c r="S26" s="263"/>
    </row>
    <row r="27" spans="1:19" ht="12.75" customHeight="1" thickBot="1">
      <c r="A27" s="421"/>
      <c r="B27" s="422"/>
      <c r="C27" s="267">
        <v>2</v>
      </c>
      <c r="D27" s="266">
        <v>133</v>
      </c>
      <c r="E27" s="265">
        <v>60</v>
      </c>
      <c r="F27" s="265">
        <v>5</v>
      </c>
      <c r="G27" s="264">
        <f>IF(ISBLANK(D27),"",D27+E27)</f>
        <v>193</v>
      </c>
      <c r="H27" s="252"/>
      <c r="I27" s="462"/>
      <c r="K27" s="421"/>
      <c r="L27" s="422"/>
      <c r="M27" s="267">
        <v>2</v>
      </c>
      <c r="N27" s="266">
        <v>140</v>
      </c>
      <c r="O27" s="265">
        <v>71</v>
      </c>
      <c r="P27" s="265">
        <v>5</v>
      </c>
      <c r="Q27" s="264">
        <f>IF(ISBLANK(N27),"",N27+O27)</f>
        <v>211</v>
      </c>
      <c r="R27" s="252"/>
      <c r="S27" s="263"/>
    </row>
    <row r="28" spans="1:19" ht="9.75" customHeight="1" thickTop="1">
      <c r="A28" s="421" t="str">
        <f>DGET('[3]soupisky'!$B$1:$D$481,"JMéNO",A30:A31)</f>
        <v>Bedřich</v>
      </c>
      <c r="B28" s="422"/>
      <c r="C28" s="262"/>
      <c r="D28" s="261"/>
      <c r="E28" s="261"/>
      <c r="F28" s="261"/>
      <c r="G28" s="260"/>
      <c r="H28" s="252"/>
      <c r="I28" s="259"/>
      <c r="K28" s="421" t="str">
        <f>DGET('[3]soupisky'!$B$1:$D$481,"JMéNO",K30:K31)</f>
        <v>Otakar</v>
      </c>
      <c r="L28" s="422"/>
      <c r="M28" s="262"/>
      <c r="N28" s="261"/>
      <c r="O28" s="261"/>
      <c r="P28" s="261"/>
      <c r="Q28" s="260"/>
      <c r="R28" s="252"/>
      <c r="S28" s="259"/>
    </row>
    <row r="29" spans="1:19" ht="9.75" customHeight="1" thickBot="1">
      <c r="A29" s="435"/>
      <c r="B29" s="436"/>
      <c r="C29" s="258"/>
      <c r="D29" s="257"/>
      <c r="E29" s="257"/>
      <c r="F29" s="257"/>
      <c r="G29" s="256"/>
      <c r="H29" s="252"/>
      <c r="I29" s="423">
        <f>IF(ISNUMBER(G31),IF(G31&gt;Q31,2,IF(G31=Q31,1,0)),"")</f>
        <v>0</v>
      </c>
      <c r="K29" s="435"/>
      <c r="L29" s="436"/>
      <c r="M29" s="258"/>
      <c r="N29" s="257"/>
      <c r="O29" s="257"/>
      <c r="P29" s="257"/>
      <c r="Q29" s="256"/>
      <c r="R29" s="252"/>
      <c r="S29" s="423">
        <f>IF(ISNUMBER(Q31),IF(G31&lt;Q31,2,IF(G31=Q31,1,0)),"")</f>
        <v>2</v>
      </c>
    </row>
    <row r="30" spans="1:19" ht="9.75" customHeight="1" hidden="1" thickBot="1">
      <c r="A30" s="255" t="s">
        <v>241</v>
      </c>
      <c r="B30" s="254"/>
      <c r="C30" s="253"/>
      <c r="D30" s="252"/>
      <c r="E30" s="252"/>
      <c r="F30" s="252"/>
      <c r="G30" s="252"/>
      <c r="H30" s="252"/>
      <c r="I30" s="424"/>
      <c r="K30" s="255" t="s">
        <v>241</v>
      </c>
      <c r="L30" s="254"/>
      <c r="M30" s="253"/>
      <c r="N30" s="252"/>
      <c r="O30" s="252"/>
      <c r="P30" s="252"/>
      <c r="Q30" s="252"/>
      <c r="R30" s="252"/>
      <c r="S30" s="424"/>
    </row>
    <row r="31" spans="1:19" ht="15.75" customHeight="1" thickBot="1">
      <c r="A31" s="433">
        <v>8577</v>
      </c>
      <c r="B31" s="434"/>
      <c r="C31" s="251" t="s">
        <v>13</v>
      </c>
      <c r="D31" s="250">
        <f>IF(ISNUMBER(D26),SUM(D26:D29),"")</f>
        <v>260</v>
      </c>
      <c r="E31" s="249">
        <f>IF(ISNUMBER(E26),SUM(E26:E29),"")</f>
        <v>121</v>
      </c>
      <c r="F31" s="248">
        <f>IF(ISNUMBER(F26),SUM(F26:F29),"")</f>
        <v>9</v>
      </c>
      <c r="G31" s="247">
        <f>IF(ISNUMBER(G26),SUM(G26:G29),"")</f>
        <v>381</v>
      </c>
      <c r="H31" s="246"/>
      <c r="I31" s="425"/>
      <c r="K31" s="433">
        <v>1254</v>
      </c>
      <c r="L31" s="434"/>
      <c r="M31" s="251" t="s">
        <v>13</v>
      </c>
      <c r="N31" s="250">
        <f>IF(ISNUMBER(N26),SUM(N26:N29),"")</f>
        <v>272</v>
      </c>
      <c r="O31" s="249">
        <f>IF(ISNUMBER(O26),SUM(O26:O29),"")</f>
        <v>151</v>
      </c>
      <c r="P31" s="248">
        <f>IF(ISNUMBER(P26),SUM(P26:P29),"")</f>
        <v>9</v>
      </c>
      <c r="Q31" s="247">
        <f>IF(ISNUMBER(Q26),SUM(Q26:Q29),"")</f>
        <v>423</v>
      </c>
      <c r="R31" s="246"/>
      <c r="S31" s="425"/>
    </row>
    <row r="32" spans="1:19" ht="12.75" customHeight="1" thickTop="1">
      <c r="A32" s="419" t="str">
        <f>DGET('[3]soupisky'!$B$1:$D$481,"příjmení",A36:A37)</f>
        <v>MRZÍLEK</v>
      </c>
      <c r="B32" s="420"/>
      <c r="C32" s="272">
        <v>1</v>
      </c>
      <c r="D32" s="270">
        <v>149</v>
      </c>
      <c r="E32" s="269">
        <v>78</v>
      </c>
      <c r="F32" s="269">
        <v>1</v>
      </c>
      <c r="G32" s="268">
        <f>IF(ISBLANK(D32),"",D32+E32)</f>
        <v>227</v>
      </c>
      <c r="H32" s="252"/>
      <c r="I32" s="461">
        <f>IF(COUNT(Q37),SUM(I26+G37-Q37),"")</f>
        <v>-35</v>
      </c>
      <c r="K32" s="419" t="str">
        <f>DGET('[3]soupisky'!$B$1:$D$481,"příjmení",K36:K37)</f>
        <v>DUŠEK</v>
      </c>
      <c r="L32" s="420"/>
      <c r="M32" s="271">
        <v>1</v>
      </c>
      <c r="N32" s="270">
        <v>131</v>
      </c>
      <c r="O32" s="269">
        <v>72</v>
      </c>
      <c r="P32" s="269">
        <v>2</v>
      </c>
      <c r="Q32" s="268">
        <f>IF(ISBLANK(N32),"",N32+O32)</f>
        <v>203</v>
      </c>
      <c r="R32" s="252"/>
      <c r="S32" s="263"/>
    </row>
    <row r="33" spans="1:19" ht="12.75" customHeight="1" thickBot="1">
      <c r="A33" s="421"/>
      <c r="B33" s="422"/>
      <c r="C33" s="267">
        <v>2</v>
      </c>
      <c r="D33" s="266">
        <v>151</v>
      </c>
      <c r="E33" s="265">
        <v>72</v>
      </c>
      <c r="F33" s="265">
        <v>1</v>
      </c>
      <c r="G33" s="264">
        <f>IF(ISBLANK(D33),"",D33+E33)</f>
        <v>223</v>
      </c>
      <c r="H33" s="252"/>
      <c r="I33" s="462"/>
      <c r="K33" s="421"/>
      <c r="L33" s="422"/>
      <c r="M33" s="267">
        <v>2</v>
      </c>
      <c r="N33" s="266">
        <v>149</v>
      </c>
      <c r="O33" s="265">
        <v>53</v>
      </c>
      <c r="P33" s="265">
        <v>4</v>
      </c>
      <c r="Q33" s="264">
        <f>IF(ISBLANK(N33),"",N33+O33)</f>
        <v>202</v>
      </c>
      <c r="R33" s="252"/>
      <c r="S33" s="263"/>
    </row>
    <row r="34" spans="1:19" ht="9.75" customHeight="1" thickTop="1">
      <c r="A34" s="421" t="str">
        <f>DGET('[3]soupisky'!$B$1:$D$481,"JMéNO",A36:A37)</f>
        <v>Jiří</v>
      </c>
      <c r="B34" s="422"/>
      <c r="C34" s="262"/>
      <c r="D34" s="261"/>
      <c r="E34" s="261"/>
      <c r="F34" s="261"/>
      <c r="G34" s="260"/>
      <c r="H34" s="252"/>
      <c r="I34" s="259"/>
      <c r="K34" s="421" t="str">
        <f>DGET('[3]soupisky'!$B$1:$D$481,"JMéNO",K36:K37)</f>
        <v>Miloslav</v>
      </c>
      <c r="L34" s="422"/>
      <c r="M34" s="262"/>
      <c r="N34" s="261"/>
      <c r="O34" s="261"/>
      <c r="P34" s="261"/>
      <c r="Q34" s="260"/>
      <c r="R34" s="252"/>
      <c r="S34" s="259"/>
    </row>
    <row r="35" spans="1:19" ht="9.75" customHeight="1" thickBot="1">
      <c r="A35" s="435"/>
      <c r="B35" s="436"/>
      <c r="C35" s="258"/>
      <c r="D35" s="257"/>
      <c r="E35" s="257"/>
      <c r="F35" s="257"/>
      <c r="G35" s="256"/>
      <c r="H35" s="252"/>
      <c r="I35" s="423">
        <f>IF(ISNUMBER(G37),IF(G37&gt;Q37,2,IF(G37=Q37,1,0)),"")</f>
        <v>2</v>
      </c>
      <c r="K35" s="435"/>
      <c r="L35" s="436"/>
      <c r="M35" s="258"/>
      <c r="N35" s="257"/>
      <c r="O35" s="257"/>
      <c r="P35" s="257"/>
      <c r="Q35" s="256"/>
      <c r="R35" s="252"/>
      <c r="S35" s="423">
        <f>IF(ISNUMBER(Q37),IF(G37&lt;Q37,2,IF(G37=Q37,1,0)),"")</f>
        <v>0</v>
      </c>
    </row>
    <row r="36" spans="1:19" ht="9.75" customHeight="1" hidden="1" thickBot="1">
      <c r="A36" s="255" t="s">
        <v>241</v>
      </c>
      <c r="B36" s="254"/>
      <c r="C36" s="253"/>
      <c r="D36" s="252"/>
      <c r="E36" s="252"/>
      <c r="F36" s="252"/>
      <c r="G36" s="252"/>
      <c r="H36" s="252"/>
      <c r="I36" s="424"/>
      <c r="K36" s="255" t="s">
        <v>241</v>
      </c>
      <c r="L36" s="254"/>
      <c r="M36" s="253"/>
      <c r="N36" s="252"/>
      <c r="O36" s="252"/>
      <c r="P36" s="252"/>
      <c r="Q36" s="252"/>
      <c r="R36" s="252"/>
      <c r="S36" s="424"/>
    </row>
    <row r="37" spans="1:19" ht="15.75" customHeight="1" thickBot="1">
      <c r="A37" s="433">
        <v>20060</v>
      </c>
      <c r="B37" s="434"/>
      <c r="C37" s="251" t="s">
        <v>13</v>
      </c>
      <c r="D37" s="250">
        <f>IF(ISNUMBER(D32),SUM(D32:D35),"")</f>
        <v>300</v>
      </c>
      <c r="E37" s="249">
        <f>IF(ISNUMBER(E32),SUM(E32:E35),"")</f>
        <v>150</v>
      </c>
      <c r="F37" s="248">
        <f>IF(ISNUMBER(F32),SUM(F32:F35),"")</f>
        <v>2</v>
      </c>
      <c r="G37" s="247">
        <f>IF(ISNUMBER(G32),SUM(G32:G35),"")</f>
        <v>450</v>
      </c>
      <c r="H37" s="246"/>
      <c r="I37" s="425"/>
      <c r="K37" s="433">
        <v>18892</v>
      </c>
      <c r="L37" s="434"/>
      <c r="M37" s="251" t="s">
        <v>13</v>
      </c>
      <c r="N37" s="250">
        <f>IF(ISNUMBER(N32),SUM(N32:N35),"")</f>
        <v>280</v>
      </c>
      <c r="O37" s="249">
        <f>IF(ISNUMBER(O32),SUM(O32:O35),"")</f>
        <v>125</v>
      </c>
      <c r="P37" s="248">
        <f>IF(ISNUMBER(P32),SUM(P32:P35),"")</f>
        <v>6</v>
      </c>
      <c r="Q37" s="247">
        <f>IF(ISNUMBER(Q32),SUM(Q32:Q35),"")</f>
        <v>405</v>
      </c>
      <c r="R37" s="246"/>
      <c r="S37" s="425"/>
    </row>
    <row r="38" spans="1:19" ht="12.75" customHeight="1" thickTop="1">
      <c r="A38" s="419" t="str">
        <f>DGET('[3]soupisky'!$B$1:$D$481,"příjmení",A42:A43)</f>
        <v>KUČERKA</v>
      </c>
      <c r="B38" s="420"/>
      <c r="C38" s="272">
        <v>1</v>
      </c>
      <c r="D38" s="270">
        <v>143</v>
      </c>
      <c r="E38" s="269">
        <v>80</v>
      </c>
      <c r="F38" s="269">
        <v>1</v>
      </c>
      <c r="G38" s="268">
        <f>IF(ISBLANK(D38),"",D38+E38)</f>
        <v>223</v>
      </c>
      <c r="H38" s="252"/>
      <c r="I38" s="461">
        <f>IF(COUNT(Q43),SUM(I32+G43-Q43),"")</f>
        <v>27</v>
      </c>
      <c r="K38" s="419" t="str">
        <f>DGET('[3]soupisky'!$B$1:$D$481,"příjmení",K42:K43)</f>
        <v>MAŠEK</v>
      </c>
      <c r="L38" s="420"/>
      <c r="M38" s="271">
        <v>1</v>
      </c>
      <c r="N38" s="270">
        <v>127</v>
      </c>
      <c r="O38" s="269">
        <v>45</v>
      </c>
      <c r="P38" s="269">
        <v>4</v>
      </c>
      <c r="Q38" s="268">
        <f>IF(ISBLANK(N38),"",N38+O38)</f>
        <v>172</v>
      </c>
      <c r="R38" s="252"/>
      <c r="S38" s="263"/>
    </row>
    <row r="39" spans="1:19" ht="12.75" customHeight="1" thickBot="1">
      <c r="A39" s="421"/>
      <c r="B39" s="422"/>
      <c r="C39" s="267">
        <v>2</v>
      </c>
      <c r="D39" s="266">
        <v>139</v>
      </c>
      <c r="E39" s="265">
        <v>61</v>
      </c>
      <c r="F39" s="265">
        <v>5</v>
      </c>
      <c r="G39" s="264">
        <f>IF(ISBLANK(D39),"",D39+E39)</f>
        <v>200</v>
      </c>
      <c r="H39" s="252"/>
      <c r="I39" s="462"/>
      <c r="K39" s="421"/>
      <c r="L39" s="422"/>
      <c r="M39" s="267">
        <v>2</v>
      </c>
      <c r="N39" s="266">
        <v>128</v>
      </c>
      <c r="O39" s="265">
        <v>61</v>
      </c>
      <c r="P39" s="265">
        <v>6</v>
      </c>
      <c r="Q39" s="264">
        <f>IF(ISBLANK(N39),"",N39+O39)</f>
        <v>189</v>
      </c>
      <c r="R39" s="252"/>
      <c r="S39" s="263"/>
    </row>
    <row r="40" spans="1:19" ht="9.75" customHeight="1" thickTop="1">
      <c r="A40" s="421" t="str">
        <f>DGET('[3]soupisky'!$B$1:$D$481,"JMéNO",A42:A43)</f>
        <v>Martin</v>
      </c>
      <c r="B40" s="422"/>
      <c r="C40" s="262"/>
      <c r="D40" s="261"/>
      <c r="E40" s="261"/>
      <c r="F40" s="261"/>
      <c r="G40" s="260"/>
      <c r="H40" s="252"/>
      <c r="I40" s="259"/>
      <c r="K40" s="421" t="str">
        <f>DGET('[3]soupisky'!$B$1:$D$481,"JMéNO",K42:K43)</f>
        <v>Petr</v>
      </c>
      <c r="L40" s="422"/>
      <c r="M40" s="262"/>
      <c r="N40" s="261"/>
      <c r="O40" s="261"/>
      <c r="P40" s="261"/>
      <c r="Q40" s="260"/>
      <c r="R40" s="252"/>
      <c r="S40" s="259"/>
    </row>
    <row r="41" spans="1:19" ht="9.75" customHeight="1" thickBot="1">
      <c r="A41" s="435"/>
      <c r="B41" s="436"/>
      <c r="C41" s="258"/>
      <c r="D41" s="257"/>
      <c r="E41" s="257"/>
      <c r="F41" s="257"/>
      <c r="G41" s="256"/>
      <c r="H41" s="252"/>
      <c r="I41" s="423">
        <f>IF(ISNUMBER(G43),IF(G43&gt;Q43,2,IF(G43=Q43,1,0)),"")</f>
        <v>2</v>
      </c>
      <c r="K41" s="435"/>
      <c r="L41" s="436"/>
      <c r="M41" s="258"/>
      <c r="N41" s="257"/>
      <c r="O41" s="257"/>
      <c r="P41" s="257"/>
      <c r="Q41" s="256"/>
      <c r="R41" s="252"/>
      <c r="S41" s="423">
        <f>IF(ISNUMBER(Q43),IF(G43&lt;Q43,2,IF(G43=Q43,1,0)),"")</f>
        <v>0</v>
      </c>
    </row>
    <row r="42" spans="1:19" ht="9.75" customHeight="1" hidden="1" thickBot="1">
      <c r="A42" s="255" t="s">
        <v>241</v>
      </c>
      <c r="B42" s="254"/>
      <c r="C42" s="253"/>
      <c r="D42" s="252"/>
      <c r="E42" s="252"/>
      <c r="F42" s="252"/>
      <c r="G42" s="252"/>
      <c r="H42" s="252"/>
      <c r="I42" s="424"/>
      <c r="K42" s="255" t="s">
        <v>241</v>
      </c>
      <c r="L42" s="254"/>
      <c r="M42" s="253"/>
      <c r="N42" s="252"/>
      <c r="O42" s="252"/>
      <c r="P42" s="252"/>
      <c r="Q42" s="252"/>
      <c r="R42" s="252"/>
      <c r="S42" s="424"/>
    </row>
    <row r="43" spans="1:19" ht="15.75" customHeight="1" thickBot="1">
      <c r="A43" s="440">
        <v>20061</v>
      </c>
      <c r="B43" s="441"/>
      <c r="C43" s="251" t="s">
        <v>13</v>
      </c>
      <c r="D43" s="250">
        <f>IF(ISNUMBER(D38),SUM(D38:D41),"")</f>
        <v>282</v>
      </c>
      <c r="E43" s="249">
        <f>IF(ISNUMBER(E38),SUM(E38:E41),"")</f>
        <v>141</v>
      </c>
      <c r="F43" s="248">
        <f>IF(ISNUMBER(F38),SUM(F38:F41),"")</f>
        <v>6</v>
      </c>
      <c r="G43" s="247">
        <f>IF(ISNUMBER(G38),SUM(G38:G41),"")</f>
        <v>423</v>
      </c>
      <c r="H43" s="246"/>
      <c r="I43" s="425"/>
      <c r="K43" s="440">
        <v>22753</v>
      </c>
      <c r="L43" s="441"/>
      <c r="M43" s="251" t="s">
        <v>13</v>
      </c>
      <c r="N43" s="250">
        <f>IF(ISNUMBER(N38),SUM(N38:N41),"")</f>
        <v>255</v>
      </c>
      <c r="O43" s="249">
        <f>IF(ISNUMBER(O38),SUM(O38:O41),"")</f>
        <v>106</v>
      </c>
      <c r="P43" s="248">
        <f>IF(ISNUMBER(P38),SUM(P38:P41),"")</f>
        <v>10</v>
      </c>
      <c r="Q43" s="247">
        <f>IF(ISNUMBER(Q38),SUM(Q38:Q41),"")</f>
        <v>361</v>
      </c>
      <c r="R43" s="246"/>
      <c r="S43" s="425"/>
    </row>
    <row r="44" spans="1:7" ht="4.5" customHeight="1" thickBot="1" thickTop="1">
      <c r="A44" s="31"/>
      <c r="B44" s="31"/>
      <c r="C44" s="31"/>
      <c r="D44" s="31"/>
      <c r="E44" s="31"/>
      <c r="F44" s="31"/>
      <c r="G44" s="31"/>
    </row>
    <row r="45" spans="1:19" ht="19.5" customHeight="1" thickBot="1">
      <c r="A45" s="245"/>
      <c r="B45" s="244"/>
      <c r="C45" s="243" t="s">
        <v>15</v>
      </c>
      <c r="D45" s="242">
        <f>IF(ISNUMBER(D13),SUM(D13,D19,D25,D31,D37,D43),"")</f>
        <v>1690</v>
      </c>
      <c r="E45" s="241">
        <f>IF(ISNUMBER(E13),SUM(E13,E19,E25,E31,E37,E43),"")</f>
        <v>683</v>
      </c>
      <c r="F45" s="240">
        <f>IF(ISNUMBER(F13),SUM(F13,F19,F25,F31,F37,F43),"")</f>
        <v>62</v>
      </c>
      <c r="G45" s="239">
        <f>IF(ISNUMBER(G13),SUM(G13,G19,G25,G31,G37,G43),"")</f>
        <v>2373</v>
      </c>
      <c r="H45" s="238"/>
      <c r="I45" s="237">
        <f>IF(ISNUMBER(G45),IF(G45&gt;Q45,4,IF(G45=Q45,2,0)),"")</f>
        <v>4</v>
      </c>
      <c r="K45" s="245"/>
      <c r="L45" s="244"/>
      <c r="M45" s="243" t="s">
        <v>15</v>
      </c>
      <c r="N45" s="242">
        <f>IF(ISNUMBER(N13),SUM(N13,N19,N25,N31,N37,N43),"")</f>
        <v>1611</v>
      </c>
      <c r="O45" s="241">
        <f>IF(ISNUMBER(O13),SUM(O13,O19,O25,O31,O37,O43),"")</f>
        <v>735</v>
      </c>
      <c r="P45" s="240">
        <f>IF(ISNUMBER(P13),SUM(P13,P19,P25,P31,P37,P43),"")</f>
        <v>52</v>
      </c>
      <c r="Q45" s="239">
        <f>IF(ISNUMBER(Q13),SUM(Q13,Q19,Q25,Q31,Q37,Q43),"")</f>
        <v>2346</v>
      </c>
      <c r="R45" s="238"/>
      <c r="S45" s="237">
        <f>IF(ISNUMBER(Q45),IF(G45&lt;Q45,4,IF(G45=Q45,2,0)),"")</f>
        <v>0</v>
      </c>
    </row>
    <row r="46" spans="1:7" ht="4.5" customHeight="1" thickBot="1">
      <c r="A46" s="31"/>
      <c r="B46" s="31"/>
      <c r="C46" s="31"/>
      <c r="D46" s="31"/>
      <c r="E46" s="31"/>
      <c r="F46" s="31"/>
      <c r="G46" s="31"/>
    </row>
    <row r="47" spans="1:19" ht="21.75" customHeight="1" thickBot="1">
      <c r="A47" s="26"/>
      <c r="B47" s="27" t="s">
        <v>29</v>
      </c>
      <c r="C47" s="290"/>
      <c r="D47" s="290"/>
      <c r="E47" s="290"/>
      <c r="F47" s="31"/>
      <c r="G47" s="426" t="s">
        <v>16</v>
      </c>
      <c r="H47" s="427"/>
      <c r="I47" s="236">
        <f>IF(ISNUMBER(I11),SUM(I11,I17,I23,I29,I35,I41,I45),"")</f>
        <v>10</v>
      </c>
      <c r="K47" s="26"/>
      <c r="L47" s="27" t="s">
        <v>29</v>
      </c>
      <c r="M47" s="290"/>
      <c r="N47" s="290"/>
      <c r="O47" s="290"/>
      <c r="Q47" s="426" t="s">
        <v>16</v>
      </c>
      <c r="R47" s="427"/>
      <c r="S47" s="236">
        <f>IF(ISNUMBER(S11),SUM(S11,S17,S23,S29,S35,S41,S45),"")</f>
        <v>6</v>
      </c>
    </row>
    <row r="48" spans="1:19" ht="19.5" customHeight="1">
      <c r="A48" s="26"/>
      <c r="B48" s="27" t="s">
        <v>30</v>
      </c>
      <c r="C48" s="308"/>
      <c r="D48" s="308"/>
      <c r="E48" s="308"/>
      <c r="F48" s="233"/>
      <c r="G48" s="233"/>
      <c r="H48" s="233"/>
      <c r="I48" s="233"/>
      <c r="J48" s="233"/>
      <c r="K48" s="26"/>
      <c r="L48" s="27" t="s">
        <v>30</v>
      </c>
      <c r="M48" s="308"/>
      <c r="N48" s="308"/>
      <c r="O48" s="308"/>
      <c r="P48" s="235"/>
      <c r="Q48" s="234"/>
      <c r="R48" s="234"/>
      <c r="S48" s="234"/>
    </row>
    <row r="49" spans="1:19" ht="20.25" customHeight="1">
      <c r="A49" s="27" t="s">
        <v>31</v>
      </c>
      <c r="B49" s="27" t="s">
        <v>32</v>
      </c>
      <c r="C49" s="346" t="s">
        <v>243</v>
      </c>
      <c r="D49" s="346"/>
      <c r="E49" s="346"/>
      <c r="F49" s="346"/>
      <c r="G49" s="346"/>
      <c r="H49" s="346"/>
      <c r="I49" s="27"/>
      <c r="J49" s="27"/>
      <c r="K49" s="27" t="s">
        <v>33</v>
      </c>
      <c r="L49" s="305"/>
      <c r="M49" s="305"/>
      <c r="O49" s="27" t="s">
        <v>30</v>
      </c>
      <c r="P49" s="455"/>
      <c r="Q49" s="455"/>
      <c r="R49" s="455"/>
      <c r="S49" s="455"/>
    </row>
    <row r="50" spans="1:19" ht="9.75" customHeight="1">
      <c r="A50" s="27"/>
      <c r="B50" s="27"/>
      <c r="C50" s="232"/>
      <c r="D50" s="232"/>
      <c r="E50" s="232"/>
      <c r="F50" s="232"/>
      <c r="G50" s="232"/>
      <c r="H50" s="232"/>
      <c r="I50" s="27"/>
      <c r="J50" s="27"/>
      <c r="K50" s="27"/>
      <c r="L50" s="233"/>
      <c r="M50" s="233"/>
      <c r="O50" s="27"/>
      <c r="P50" s="232"/>
      <c r="Q50" s="232"/>
      <c r="R50" s="232"/>
      <c r="S50" s="232"/>
    </row>
    <row r="51" spans="1:7" ht="30" customHeight="1">
      <c r="A51" s="231" t="s">
        <v>17</v>
      </c>
      <c r="B51" s="31"/>
      <c r="C51" s="31"/>
      <c r="D51" s="31"/>
      <c r="E51" s="31"/>
      <c r="F51" s="31"/>
      <c r="G51" s="31"/>
    </row>
    <row r="52" spans="1:11" ht="19.5" customHeight="1">
      <c r="A52" s="31"/>
      <c r="B52" s="230" t="s">
        <v>18</v>
      </c>
      <c r="C52" s="430"/>
      <c r="D52" s="430"/>
      <c r="E52" s="31"/>
      <c r="F52" s="31"/>
      <c r="G52" s="31"/>
      <c r="I52" s="230" t="s">
        <v>19</v>
      </c>
      <c r="J52" s="431"/>
      <c r="K52" s="431"/>
    </row>
    <row r="53" spans="1:19" ht="19.5" customHeight="1">
      <c r="A53" s="31"/>
      <c r="B53" s="230" t="s">
        <v>20</v>
      </c>
      <c r="C53" s="432"/>
      <c r="D53" s="432"/>
      <c r="E53" s="31"/>
      <c r="F53" s="31"/>
      <c r="G53" s="31"/>
      <c r="I53" s="230" t="s">
        <v>21</v>
      </c>
      <c r="J53" s="459"/>
      <c r="K53" s="459"/>
      <c r="P53" s="230" t="s">
        <v>22</v>
      </c>
      <c r="Q53" s="428"/>
      <c r="R53" s="429"/>
      <c r="S53" s="429"/>
    </row>
    <row r="54" spans="1:7" ht="9.75" customHeight="1">
      <c r="A54" s="31"/>
      <c r="B54" s="31"/>
      <c r="C54" s="31"/>
      <c r="D54" s="31"/>
      <c r="E54" s="31"/>
      <c r="F54" s="31"/>
      <c r="G54" s="31"/>
    </row>
    <row r="55" spans="1:19" ht="15" customHeight="1">
      <c r="A55" s="413" t="s">
        <v>23</v>
      </c>
      <c r="B55" s="414"/>
      <c r="C55" s="414"/>
      <c r="D55" s="414"/>
      <c r="E55" s="414"/>
      <c r="F55" s="414"/>
      <c r="G55" s="414"/>
      <c r="H55" s="414"/>
      <c r="I55" s="414"/>
      <c r="J55" s="414"/>
      <c r="K55" s="414"/>
      <c r="L55" s="414"/>
      <c r="M55" s="414"/>
      <c r="N55" s="414"/>
      <c r="O55" s="414"/>
      <c r="P55" s="414"/>
      <c r="Q55" s="414"/>
      <c r="R55" s="414"/>
      <c r="S55" s="415"/>
    </row>
    <row r="56" spans="1:19" ht="90" customHeight="1">
      <c r="A56" s="416"/>
      <c r="B56" s="417"/>
      <c r="C56" s="417"/>
      <c r="D56" s="417"/>
      <c r="E56" s="417"/>
      <c r="F56" s="417"/>
      <c r="G56" s="417"/>
      <c r="H56" s="417"/>
      <c r="I56" s="417"/>
      <c r="J56" s="417"/>
      <c r="K56" s="417"/>
      <c r="L56" s="417"/>
      <c r="M56" s="417"/>
      <c r="N56" s="417"/>
      <c r="O56" s="417"/>
      <c r="P56" s="417"/>
      <c r="Q56" s="417"/>
      <c r="R56" s="417"/>
      <c r="S56" s="418"/>
    </row>
    <row r="57" spans="1:7" ht="4.5" customHeight="1">
      <c r="A57" s="31"/>
      <c r="B57" s="31"/>
      <c r="C57" s="31"/>
      <c r="D57" s="31"/>
      <c r="E57" s="31"/>
      <c r="F57" s="31"/>
      <c r="G57" s="31"/>
    </row>
    <row r="58" spans="1:19" ht="15" customHeight="1">
      <c r="A58" s="309" t="s">
        <v>24</v>
      </c>
      <c r="B58" s="310"/>
      <c r="C58" s="310"/>
      <c r="D58" s="310"/>
      <c r="E58" s="310"/>
      <c r="F58" s="310"/>
      <c r="G58" s="310"/>
      <c r="H58" s="310"/>
      <c r="I58" s="310"/>
      <c r="J58" s="310"/>
      <c r="K58" s="310"/>
      <c r="L58" s="310"/>
      <c r="M58" s="310"/>
      <c r="N58" s="310"/>
      <c r="O58" s="310"/>
      <c r="P58" s="310"/>
      <c r="Q58" s="310"/>
      <c r="R58" s="310"/>
      <c r="S58" s="311"/>
    </row>
    <row r="59" spans="1:19" ht="6.75" customHeight="1">
      <c r="A59" s="38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7"/>
    </row>
    <row r="60" spans="1:19" ht="18" customHeight="1">
      <c r="A60" s="34" t="s">
        <v>3</v>
      </c>
      <c r="B60" s="35"/>
      <c r="C60" s="35"/>
      <c r="D60" s="35"/>
      <c r="E60" s="35"/>
      <c r="F60" s="35"/>
      <c r="G60" s="35"/>
      <c r="H60" s="35"/>
      <c r="I60" s="35"/>
      <c r="J60" s="35"/>
      <c r="K60" s="36" t="s">
        <v>4</v>
      </c>
      <c r="L60" s="35"/>
      <c r="M60" s="35"/>
      <c r="N60" s="35"/>
      <c r="O60" s="35"/>
      <c r="P60" s="35"/>
      <c r="Q60" s="35"/>
      <c r="R60" s="35"/>
      <c r="S60" s="37"/>
    </row>
    <row r="61" spans="1:19" ht="18" customHeight="1">
      <c r="A61" s="39"/>
      <c r="B61" s="40" t="s">
        <v>34</v>
      </c>
      <c r="C61" s="41"/>
      <c r="D61" s="42"/>
      <c r="E61" s="40" t="s">
        <v>35</v>
      </c>
      <c r="F61" s="41"/>
      <c r="G61" s="41"/>
      <c r="H61" s="41"/>
      <c r="I61" s="42"/>
      <c r="J61" s="35"/>
      <c r="K61" s="43"/>
      <c r="L61" s="40" t="s">
        <v>34</v>
      </c>
      <c r="M61" s="41"/>
      <c r="N61" s="42"/>
      <c r="O61" s="40" t="s">
        <v>35</v>
      </c>
      <c r="P61" s="41"/>
      <c r="Q61" s="41"/>
      <c r="R61" s="41"/>
      <c r="S61" s="44"/>
    </row>
    <row r="62" spans="1:19" ht="18" customHeight="1">
      <c r="A62" s="45" t="s">
        <v>36</v>
      </c>
      <c r="B62" s="46" t="s">
        <v>37</v>
      </c>
      <c r="C62" s="47"/>
      <c r="D62" s="48" t="s">
        <v>38</v>
      </c>
      <c r="E62" s="46" t="s">
        <v>37</v>
      </c>
      <c r="F62" s="49"/>
      <c r="G62" s="49"/>
      <c r="H62" s="50"/>
      <c r="I62" s="48" t="s">
        <v>38</v>
      </c>
      <c r="J62" s="35"/>
      <c r="K62" s="51" t="s">
        <v>36</v>
      </c>
      <c r="L62" s="46" t="s">
        <v>37</v>
      </c>
      <c r="M62" s="47"/>
      <c r="N62" s="48" t="s">
        <v>38</v>
      </c>
      <c r="O62" s="46" t="s">
        <v>37</v>
      </c>
      <c r="P62" s="49"/>
      <c r="Q62" s="49"/>
      <c r="R62" s="50"/>
      <c r="S62" s="52" t="s">
        <v>38</v>
      </c>
    </row>
    <row r="63" spans="1:19" ht="18" customHeight="1">
      <c r="A63" s="53"/>
      <c r="B63" s="456" t="e">
        <f>DGET('[3]soupisky'!$B$1:$E$481,"celé",D62:D63)</f>
        <v>#NUM!</v>
      </c>
      <c r="C63" s="457"/>
      <c r="D63" s="54"/>
      <c r="E63" s="456" t="e">
        <f>DGET('[3]soupisky'!$B$1:$E$481,"celé",I62:I63)</f>
        <v>#NUM!</v>
      </c>
      <c r="F63" s="458"/>
      <c r="G63" s="458" t="e">
        <f>DGET('[3]soupisky'!$B$1:$E$481,"celé",I62:I63)</f>
        <v>#NUM!</v>
      </c>
      <c r="H63" s="457"/>
      <c r="I63" s="54"/>
      <c r="J63" s="35"/>
      <c r="K63" s="55"/>
      <c r="L63" s="456" t="e">
        <f>DGET('[3]soupisky'!$B$1:$E$481,"celé",N62:N63)</f>
        <v>#NUM!</v>
      </c>
      <c r="M63" s="457"/>
      <c r="N63" s="54"/>
      <c r="O63" s="456" t="e">
        <f>DGET('[3]soupisky'!$B$1:$E$481,"celé",S62:S63)</f>
        <v>#NUM!</v>
      </c>
      <c r="P63" s="458"/>
      <c r="Q63" s="458" t="e">
        <f>DGET('[3]soupisky'!$B$1:$E$481,"celé",S62:S63)</f>
        <v>#NUM!</v>
      </c>
      <c r="R63" s="457"/>
      <c r="S63" s="56"/>
    </row>
    <row r="64" spans="1:19" ht="18" customHeight="1">
      <c r="A64" s="53"/>
      <c r="B64" s="456"/>
      <c r="C64" s="457"/>
      <c r="D64" s="54"/>
      <c r="E64" s="456"/>
      <c r="F64" s="458"/>
      <c r="G64" s="458"/>
      <c r="H64" s="457"/>
      <c r="I64" s="54"/>
      <c r="J64" s="35"/>
      <c r="K64" s="55"/>
      <c r="L64" s="456"/>
      <c r="M64" s="457"/>
      <c r="N64" s="54"/>
      <c r="O64" s="456"/>
      <c r="P64" s="458"/>
      <c r="Q64" s="458"/>
      <c r="R64" s="457"/>
      <c r="S64" s="56"/>
    </row>
    <row r="65" spans="1:19" ht="11.25" customHeight="1">
      <c r="A65" s="57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9"/>
    </row>
    <row r="66" spans="1:19" ht="3.75" customHeight="1">
      <c r="A66" s="36"/>
      <c r="B66" s="35"/>
      <c r="C66" s="35"/>
      <c r="D66" s="35"/>
      <c r="E66" s="35"/>
      <c r="F66" s="35"/>
      <c r="G66" s="35"/>
      <c r="H66" s="35"/>
      <c r="I66" s="35"/>
      <c r="J66" s="35"/>
      <c r="K66" s="36"/>
      <c r="L66" s="35"/>
      <c r="M66" s="35"/>
      <c r="N66" s="35"/>
      <c r="O66" s="35"/>
      <c r="P66" s="35"/>
      <c r="Q66" s="35"/>
      <c r="R66" s="35"/>
      <c r="S66" s="35"/>
    </row>
    <row r="67" spans="1:19" ht="19.5" customHeight="1">
      <c r="A67" s="407" t="s">
        <v>25</v>
      </c>
      <c r="B67" s="408"/>
      <c r="C67" s="408"/>
      <c r="D67" s="408"/>
      <c r="E67" s="408"/>
      <c r="F67" s="408"/>
      <c r="G67" s="408"/>
      <c r="H67" s="408"/>
      <c r="I67" s="408"/>
      <c r="J67" s="408"/>
      <c r="K67" s="408"/>
      <c r="L67" s="408"/>
      <c r="M67" s="408"/>
      <c r="N67" s="408"/>
      <c r="O67" s="408"/>
      <c r="P67" s="408"/>
      <c r="Q67" s="408"/>
      <c r="R67" s="408"/>
      <c r="S67" s="409"/>
    </row>
    <row r="68" spans="1:19" ht="90" customHeight="1">
      <c r="A68" s="410"/>
      <c r="B68" s="411"/>
      <c r="C68" s="411"/>
      <c r="D68" s="411"/>
      <c r="E68" s="411"/>
      <c r="F68" s="411"/>
      <c r="G68" s="411"/>
      <c r="H68" s="411"/>
      <c r="I68" s="411"/>
      <c r="J68" s="411"/>
      <c r="K68" s="411"/>
      <c r="L68" s="411"/>
      <c r="M68" s="411"/>
      <c r="N68" s="411"/>
      <c r="O68" s="411"/>
      <c r="P68" s="411"/>
      <c r="Q68" s="411"/>
      <c r="R68" s="411"/>
      <c r="S68" s="412"/>
    </row>
    <row r="69" spans="1:7" ht="4.5" customHeight="1">
      <c r="A69" s="31"/>
      <c r="B69" s="31"/>
      <c r="C69" s="31"/>
      <c r="D69" s="31"/>
      <c r="E69" s="31"/>
      <c r="F69" s="31"/>
      <c r="G69" s="31"/>
    </row>
    <row r="70" spans="1:19" ht="15" customHeight="1">
      <c r="A70" s="413" t="s">
        <v>26</v>
      </c>
      <c r="B70" s="414"/>
      <c r="C70" s="414"/>
      <c r="D70" s="414"/>
      <c r="E70" s="414"/>
      <c r="F70" s="414"/>
      <c r="G70" s="414"/>
      <c r="H70" s="414"/>
      <c r="I70" s="414"/>
      <c r="J70" s="414"/>
      <c r="K70" s="414"/>
      <c r="L70" s="414"/>
      <c r="M70" s="414"/>
      <c r="N70" s="414"/>
      <c r="O70" s="414"/>
      <c r="P70" s="414"/>
      <c r="Q70" s="414"/>
      <c r="R70" s="414"/>
      <c r="S70" s="415"/>
    </row>
    <row r="71" spans="1:19" ht="90" customHeight="1">
      <c r="A71" s="416"/>
      <c r="B71" s="417"/>
      <c r="C71" s="417"/>
      <c r="D71" s="417"/>
      <c r="E71" s="417"/>
      <c r="F71" s="417"/>
      <c r="G71" s="417"/>
      <c r="H71" s="417"/>
      <c r="I71" s="417"/>
      <c r="J71" s="417"/>
      <c r="K71" s="417"/>
      <c r="L71" s="417"/>
      <c r="M71" s="417"/>
      <c r="N71" s="417"/>
      <c r="O71" s="417"/>
      <c r="P71" s="417"/>
      <c r="Q71" s="417"/>
      <c r="R71" s="417"/>
      <c r="S71" s="418"/>
    </row>
    <row r="72" spans="1:8" ht="30" customHeight="1">
      <c r="A72" s="405" t="s">
        <v>27</v>
      </c>
      <c r="B72" s="405"/>
      <c r="C72" s="406"/>
      <c r="D72" s="406"/>
      <c r="E72" s="406"/>
      <c r="F72" s="406"/>
      <c r="G72" s="406"/>
      <c r="H72" s="406"/>
    </row>
    <row r="73" spans="1:8" ht="30" customHeight="1">
      <c r="A73" s="229"/>
      <c r="B73" s="229"/>
      <c r="C73" s="228"/>
      <c r="D73" s="228"/>
      <c r="E73" s="228"/>
      <c r="F73" s="228"/>
      <c r="G73" s="228"/>
      <c r="H73" s="228"/>
    </row>
    <row r="74" spans="1:8" ht="11.25" customHeight="1">
      <c r="A74" s="229"/>
      <c r="B74" s="229"/>
      <c r="C74" s="228"/>
      <c r="D74" s="228"/>
      <c r="E74" s="228"/>
      <c r="F74" s="228" t="s">
        <v>239</v>
      </c>
      <c r="G74" s="228"/>
      <c r="H74" s="228"/>
    </row>
    <row r="75" spans="1:16" ht="12.75">
      <c r="A75" s="223">
        <v>1</v>
      </c>
      <c r="B75" s="223" t="s">
        <v>238</v>
      </c>
      <c r="C75" s="223" t="s">
        <v>237</v>
      </c>
      <c r="F75" s="87" t="s">
        <v>236</v>
      </c>
      <c r="K75" s="224" t="s">
        <v>40</v>
      </c>
      <c r="L75" s="227" t="s">
        <v>96</v>
      </c>
      <c r="M75" s="226"/>
      <c r="N75" s="226"/>
      <c r="O75" s="84" t="s">
        <v>83</v>
      </c>
      <c r="P75" s="86"/>
    </row>
    <row r="76" spans="1:16" ht="12.75">
      <c r="A76" s="223">
        <v>2</v>
      </c>
      <c r="B76" s="223" t="s">
        <v>235</v>
      </c>
      <c r="C76" s="223" t="s">
        <v>234</v>
      </c>
      <c r="F76" s="87" t="s">
        <v>233</v>
      </c>
      <c r="K76" s="224" t="s">
        <v>42</v>
      </c>
      <c r="L76" s="227" t="s">
        <v>98</v>
      </c>
      <c r="M76" s="226"/>
      <c r="N76" s="226"/>
      <c r="O76" s="84" t="s">
        <v>84</v>
      </c>
      <c r="P76" s="86"/>
    </row>
    <row r="77" spans="1:16" ht="12.75">
      <c r="A77" s="223">
        <v>3</v>
      </c>
      <c r="B77" s="223" t="s">
        <v>232</v>
      </c>
      <c r="C77" s="223" t="s">
        <v>231</v>
      </c>
      <c r="F77" s="87" t="s">
        <v>230</v>
      </c>
      <c r="K77" s="224" t="s">
        <v>28</v>
      </c>
      <c r="L77" s="227" t="s">
        <v>89</v>
      </c>
      <c r="M77" s="226"/>
      <c r="N77" s="226"/>
      <c r="O77" s="84" t="s">
        <v>78</v>
      </c>
      <c r="P77" s="86"/>
    </row>
    <row r="78" spans="1:16" ht="12.75">
      <c r="A78" s="223">
        <v>4</v>
      </c>
      <c r="B78" s="223" t="s">
        <v>229</v>
      </c>
      <c r="C78" s="223" t="s">
        <v>228</v>
      </c>
      <c r="F78" s="87" t="s">
        <v>227</v>
      </c>
      <c r="K78" s="224" t="s">
        <v>43</v>
      </c>
      <c r="L78" s="227" t="s">
        <v>88</v>
      </c>
      <c r="M78" s="226"/>
      <c r="N78" s="226"/>
      <c r="O78" s="84" t="s">
        <v>72</v>
      </c>
      <c r="P78" s="86"/>
    </row>
    <row r="79" spans="1:16" ht="12.75">
      <c r="A79" s="223">
        <v>5</v>
      </c>
      <c r="B79" s="223" t="s">
        <v>226</v>
      </c>
      <c r="C79" s="223" t="s">
        <v>180</v>
      </c>
      <c r="F79" s="87" t="s">
        <v>225</v>
      </c>
      <c r="K79" s="224" t="s">
        <v>41</v>
      </c>
      <c r="L79" s="227" t="s">
        <v>90</v>
      </c>
      <c r="M79" s="226"/>
      <c r="N79" s="226"/>
      <c r="O79" s="84" t="s">
        <v>70</v>
      </c>
      <c r="P79" s="86"/>
    </row>
    <row r="80" spans="1:16" ht="12.75">
      <c r="A80" s="223">
        <v>6</v>
      </c>
      <c r="B80" s="223" t="s">
        <v>224</v>
      </c>
      <c r="C80" s="223" t="s">
        <v>223</v>
      </c>
      <c r="F80" s="87" t="s">
        <v>222</v>
      </c>
      <c r="K80" s="224" t="s">
        <v>44</v>
      </c>
      <c r="L80" s="227" t="s">
        <v>95</v>
      </c>
      <c r="M80" s="226"/>
      <c r="N80" s="226"/>
      <c r="O80" s="84" t="s">
        <v>75</v>
      </c>
      <c r="P80" s="86"/>
    </row>
    <row r="81" spans="1:16" ht="12.75">
      <c r="A81" s="223">
        <v>7</v>
      </c>
      <c r="B81" s="223" t="s">
        <v>221</v>
      </c>
      <c r="C81" s="223" t="s">
        <v>220</v>
      </c>
      <c r="F81" s="87" t="s">
        <v>219</v>
      </c>
      <c r="K81" s="224" t="s">
        <v>45</v>
      </c>
      <c r="L81" s="227" t="s">
        <v>94</v>
      </c>
      <c r="M81" s="226"/>
      <c r="N81" s="226"/>
      <c r="O81" s="84" t="s">
        <v>76</v>
      </c>
      <c r="P81" s="86"/>
    </row>
    <row r="82" spans="1:16" ht="12.75">
      <c r="A82" s="223">
        <v>8</v>
      </c>
      <c r="B82" s="223" t="s">
        <v>218</v>
      </c>
      <c r="C82" s="223" t="s">
        <v>217</v>
      </c>
      <c r="F82" s="87" t="s">
        <v>216</v>
      </c>
      <c r="K82" s="224" t="s">
        <v>46</v>
      </c>
      <c r="L82" s="227" t="s">
        <v>93</v>
      </c>
      <c r="M82" s="226"/>
      <c r="N82" s="226"/>
      <c r="O82" s="84" t="s">
        <v>67</v>
      </c>
      <c r="P82" s="86"/>
    </row>
    <row r="83" spans="1:16" ht="12.75">
      <c r="A83" s="223">
        <v>9</v>
      </c>
      <c r="B83" s="223" t="s">
        <v>215</v>
      </c>
      <c r="C83" s="223" t="s">
        <v>214</v>
      </c>
      <c r="F83" s="87" t="s">
        <v>213</v>
      </c>
      <c r="K83" s="224" t="s">
        <v>47</v>
      </c>
      <c r="L83" s="227" t="s">
        <v>97</v>
      </c>
      <c r="M83" s="226"/>
      <c r="N83" s="226"/>
      <c r="O83" s="84" t="s">
        <v>79</v>
      </c>
      <c r="P83" s="86"/>
    </row>
    <row r="84" spans="1:16" ht="12.75">
      <c r="A84" s="223">
        <v>10</v>
      </c>
      <c r="B84" s="223" t="s">
        <v>212</v>
      </c>
      <c r="C84" s="223" t="s">
        <v>211</v>
      </c>
      <c r="F84" s="87" t="s">
        <v>210</v>
      </c>
      <c r="K84" s="224" t="s">
        <v>48</v>
      </c>
      <c r="L84" s="227" t="s">
        <v>99</v>
      </c>
      <c r="M84" s="226"/>
      <c r="N84" s="226"/>
      <c r="O84" s="84" t="s">
        <v>65</v>
      </c>
      <c r="P84" s="86"/>
    </row>
    <row r="85" spans="1:16" ht="12.75">
      <c r="A85" s="223">
        <v>11</v>
      </c>
      <c r="B85" s="223" t="s">
        <v>209</v>
      </c>
      <c r="C85" s="223" t="s">
        <v>208</v>
      </c>
      <c r="F85" s="87" t="s">
        <v>207</v>
      </c>
      <c r="K85" s="224" t="s">
        <v>49</v>
      </c>
      <c r="L85" s="227" t="s">
        <v>91</v>
      </c>
      <c r="M85" s="226"/>
      <c r="N85" s="226"/>
      <c r="O85" s="84" t="s">
        <v>71</v>
      </c>
      <c r="P85" s="86"/>
    </row>
    <row r="86" spans="1:16" ht="12.75">
      <c r="A86" s="223">
        <v>12</v>
      </c>
      <c r="B86" s="223" t="s">
        <v>206</v>
      </c>
      <c r="C86" s="223" t="s">
        <v>124</v>
      </c>
      <c r="F86" s="87" t="s">
        <v>205</v>
      </c>
      <c r="K86" s="224" t="s">
        <v>50</v>
      </c>
      <c r="L86" s="227" t="s">
        <v>204</v>
      </c>
      <c r="M86" s="226"/>
      <c r="N86" s="226"/>
      <c r="O86" s="84" t="s">
        <v>74</v>
      </c>
      <c r="P86" s="86"/>
    </row>
    <row r="87" spans="1:16" ht="12.75">
      <c r="A87" s="223">
        <v>13</v>
      </c>
      <c r="B87" s="223" t="s">
        <v>199</v>
      </c>
      <c r="C87" s="223" t="s">
        <v>203</v>
      </c>
      <c r="F87" s="87" t="s">
        <v>202</v>
      </c>
      <c r="K87" s="224"/>
      <c r="L87" s="227" t="s">
        <v>100</v>
      </c>
      <c r="M87" s="226"/>
      <c r="N87" s="226"/>
      <c r="O87" s="84" t="s">
        <v>82</v>
      </c>
      <c r="P87" s="86"/>
    </row>
    <row r="88" spans="1:16" ht="12.75">
      <c r="A88" s="223">
        <v>14</v>
      </c>
      <c r="B88" s="223" t="s">
        <v>201</v>
      </c>
      <c r="C88" s="223" t="s">
        <v>123</v>
      </c>
      <c r="F88" s="87" t="s">
        <v>200</v>
      </c>
      <c r="K88" s="224" t="s">
        <v>51</v>
      </c>
      <c r="L88" s="227" t="s">
        <v>92</v>
      </c>
      <c r="M88" s="226"/>
      <c r="N88" s="226"/>
      <c r="O88" s="84" t="s">
        <v>66</v>
      </c>
      <c r="P88" s="86"/>
    </row>
    <row r="89" spans="11:16" ht="12.75">
      <c r="K89" s="224" t="s">
        <v>52</v>
      </c>
      <c r="L89" s="227"/>
      <c r="M89" s="226"/>
      <c r="N89" s="226"/>
      <c r="O89" s="84" t="s">
        <v>68</v>
      </c>
      <c r="P89" s="86"/>
    </row>
    <row r="90" spans="11:16" ht="12.75">
      <c r="K90" s="224" t="s">
        <v>53</v>
      </c>
      <c r="L90" s="227"/>
      <c r="M90" s="226"/>
      <c r="N90" s="226"/>
      <c r="O90" s="84" t="s">
        <v>81</v>
      </c>
      <c r="P90" s="86"/>
    </row>
    <row r="91" spans="11:16" ht="12.75">
      <c r="K91" s="224" t="s">
        <v>54</v>
      </c>
      <c r="L91" s="223"/>
      <c r="M91" s="223"/>
      <c r="N91" s="223"/>
      <c r="O91" s="84" t="s">
        <v>73</v>
      </c>
      <c r="P91" s="86"/>
    </row>
    <row r="92" spans="11:16" ht="12.75">
      <c r="K92" s="224" t="s">
        <v>55</v>
      </c>
      <c r="L92" s="223"/>
      <c r="M92" s="223"/>
      <c r="N92" s="223"/>
      <c r="O92" s="84" t="s">
        <v>199</v>
      </c>
      <c r="P92" s="86"/>
    </row>
    <row r="93" spans="11:16" ht="12.75">
      <c r="K93" s="224" t="s">
        <v>56</v>
      </c>
      <c r="L93" s="223"/>
      <c r="M93" s="223"/>
      <c r="N93" s="223"/>
      <c r="O93" s="84" t="s">
        <v>64</v>
      </c>
      <c r="P93" s="86"/>
    </row>
    <row r="94" spans="11:16" ht="12.75">
      <c r="K94" s="224" t="s">
        <v>57</v>
      </c>
      <c r="L94" s="223"/>
      <c r="M94" s="223"/>
      <c r="N94" s="223"/>
      <c r="O94" s="225" t="s">
        <v>198</v>
      </c>
      <c r="P94" s="86"/>
    </row>
    <row r="95" spans="11:16" ht="12.75">
      <c r="K95" s="224" t="s">
        <v>58</v>
      </c>
      <c r="L95" s="223"/>
      <c r="M95" s="223"/>
      <c r="N95" s="223"/>
      <c r="O95" s="84" t="s">
        <v>77</v>
      </c>
      <c r="P95" s="86"/>
    </row>
    <row r="96" spans="11:16" ht="12.75">
      <c r="K96" s="224" t="s">
        <v>59</v>
      </c>
      <c r="L96" s="223"/>
      <c r="M96" s="223"/>
      <c r="N96" s="223"/>
      <c r="O96" s="84" t="s">
        <v>85</v>
      </c>
      <c r="P96" s="86"/>
    </row>
    <row r="97" spans="11:16" ht="12.75">
      <c r="K97" s="224" t="s">
        <v>60</v>
      </c>
      <c r="L97" s="223"/>
      <c r="M97" s="223"/>
      <c r="N97" s="223"/>
      <c r="O97" s="84" t="s">
        <v>86</v>
      </c>
      <c r="P97" s="86"/>
    </row>
    <row r="98" spans="11:16" ht="12.75">
      <c r="K98" s="224" t="s">
        <v>61</v>
      </c>
      <c r="L98" s="223"/>
      <c r="M98" s="223"/>
      <c r="N98" s="223"/>
      <c r="O98" s="84" t="s">
        <v>87</v>
      </c>
      <c r="P98" s="86"/>
    </row>
    <row r="99" spans="11:16" ht="12.75">
      <c r="K99" s="224" t="s">
        <v>62</v>
      </c>
      <c r="L99" s="223"/>
      <c r="M99" s="223"/>
      <c r="N99" s="223"/>
      <c r="O99" s="223"/>
      <c r="P99" s="223"/>
    </row>
    <row r="100" ht="12.75">
      <c r="K100" s="224" t="s">
        <v>63</v>
      </c>
    </row>
    <row r="101" ht="12.75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</sheetData>
  <sheetProtection password="C416" sheet="1" selectLockedCells="1"/>
  <mergeCells count="99">
    <mergeCell ref="I14:I15"/>
    <mergeCell ref="I20:I21"/>
    <mergeCell ref="I26:I27"/>
    <mergeCell ref="I32:I33"/>
    <mergeCell ref="I38:I39"/>
    <mergeCell ref="A19:B19"/>
    <mergeCell ref="A25:B25"/>
    <mergeCell ref="A40:B41"/>
    <mergeCell ref="A38:B39"/>
    <mergeCell ref="A37:B37"/>
    <mergeCell ref="A34:B35"/>
    <mergeCell ref="A32:B33"/>
    <mergeCell ref="A31:B31"/>
    <mergeCell ref="B64:C64"/>
    <mergeCell ref="E64:H64"/>
    <mergeCell ref="L64:M64"/>
    <mergeCell ref="O64:R64"/>
    <mergeCell ref="J53:K53"/>
    <mergeCell ref="A13:B13"/>
    <mergeCell ref="A22:B23"/>
    <mergeCell ref="A28:B29"/>
    <mergeCell ref="A26:B27"/>
    <mergeCell ref="A20:B21"/>
    <mergeCell ref="C48:E48"/>
    <mergeCell ref="K28:L29"/>
    <mergeCell ref="I29:I31"/>
    <mergeCell ref="I41:I43"/>
    <mergeCell ref="P49:S49"/>
    <mergeCell ref="B63:C63"/>
    <mergeCell ref="E63:H63"/>
    <mergeCell ref="L63:M63"/>
    <mergeCell ref="O63:R63"/>
    <mergeCell ref="A43:B43"/>
    <mergeCell ref="A6:B6"/>
    <mergeCell ref="A10:B11"/>
    <mergeCell ref="A5:B5"/>
    <mergeCell ref="I17:I19"/>
    <mergeCell ref="I23:I25"/>
    <mergeCell ref="G47:H47"/>
    <mergeCell ref="C47:E47"/>
    <mergeCell ref="A8:B9"/>
    <mergeCell ref="A14:B15"/>
    <mergeCell ref="A16:B17"/>
    <mergeCell ref="D5:G5"/>
    <mergeCell ref="K5:L5"/>
    <mergeCell ref="K6:L6"/>
    <mergeCell ref="K8:L9"/>
    <mergeCell ref="K10:L11"/>
    <mergeCell ref="C5:C6"/>
    <mergeCell ref="K14:L15"/>
    <mergeCell ref="I11:I13"/>
    <mergeCell ref="L1:N1"/>
    <mergeCell ref="O1:P1"/>
    <mergeCell ref="Q1:S1"/>
    <mergeCell ref="B3:I3"/>
    <mergeCell ref="B1:C2"/>
    <mergeCell ref="D1:I1"/>
    <mergeCell ref="L3:S3"/>
    <mergeCell ref="M5:M6"/>
    <mergeCell ref="K16:L17"/>
    <mergeCell ref="K19:L19"/>
    <mergeCell ref="N5:Q5"/>
    <mergeCell ref="K13:L13"/>
    <mergeCell ref="K22:L23"/>
    <mergeCell ref="S41:S43"/>
    <mergeCell ref="S29:S31"/>
    <mergeCell ref="K38:L39"/>
    <mergeCell ref="K43:L43"/>
    <mergeCell ref="K40:L41"/>
    <mergeCell ref="K25:L25"/>
    <mergeCell ref="S11:S13"/>
    <mergeCell ref="S35:S37"/>
    <mergeCell ref="S17:S19"/>
    <mergeCell ref="K26:L27"/>
    <mergeCell ref="K32:L33"/>
    <mergeCell ref="K31:L31"/>
    <mergeCell ref="K34:L35"/>
    <mergeCell ref="K37:L37"/>
    <mergeCell ref="S23:S25"/>
    <mergeCell ref="K20:L21"/>
    <mergeCell ref="I35:I37"/>
    <mergeCell ref="Q47:R47"/>
    <mergeCell ref="A58:S58"/>
    <mergeCell ref="Q53:S53"/>
    <mergeCell ref="A55:S55"/>
    <mergeCell ref="A56:S56"/>
    <mergeCell ref="C52:D52"/>
    <mergeCell ref="J52:K52"/>
    <mergeCell ref="C53:D53"/>
    <mergeCell ref="M47:O47"/>
    <mergeCell ref="A72:B72"/>
    <mergeCell ref="C72:H72"/>
    <mergeCell ref="A67:S67"/>
    <mergeCell ref="A68:S68"/>
    <mergeCell ref="A70:S70"/>
    <mergeCell ref="A71:S71"/>
    <mergeCell ref="M48:O48"/>
    <mergeCell ref="C49:H49"/>
    <mergeCell ref="L49:M49"/>
  </mergeCells>
  <conditionalFormatting sqref="A13:B13">
    <cfRule type="expression" priority="83" dxfId="111" stopIfTrue="1">
      <formula>$A$13=$I$64</formula>
    </cfRule>
    <cfRule type="expression" priority="84" dxfId="111" stopIfTrue="1">
      <formula>$A$13=$I$63</formula>
    </cfRule>
  </conditionalFormatting>
  <conditionalFormatting sqref="A25:B25">
    <cfRule type="expression" priority="81" dxfId="111" stopIfTrue="1">
      <formula>$A$25=$I$64</formula>
    </cfRule>
    <cfRule type="expression" priority="82" dxfId="111" stopIfTrue="1">
      <formula>$A$25=$I$63</formula>
    </cfRule>
  </conditionalFormatting>
  <conditionalFormatting sqref="A31:B31">
    <cfRule type="expression" priority="79" dxfId="111" stopIfTrue="1">
      <formula>$A$31=$I$64</formula>
    </cfRule>
    <cfRule type="expression" priority="80" dxfId="111" stopIfTrue="1">
      <formula>$A$31=$I$63</formula>
    </cfRule>
  </conditionalFormatting>
  <conditionalFormatting sqref="A37:B37">
    <cfRule type="expression" priority="77" dxfId="111" stopIfTrue="1">
      <formula>$A$37=$I$64</formula>
    </cfRule>
    <cfRule type="expression" priority="78" dxfId="111" stopIfTrue="1">
      <formula>$A$37=$I$63</formula>
    </cfRule>
  </conditionalFormatting>
  <conditionalFormatting sqref="A43:B43">
    <cfRule type="expression" priority="75" dxfId="111" stopIfTrue="1">
      <formula>$A$43=$I$64</formula>
    </cfRule>
    <cfRule type="expression" priority="76" dxfId="111" stopIfTrue="1">
      <formula>$A$43=$I$63</formula>
    </cfRule>
  </conditionalFormatting>
  <conditionalFormatting sqref="K13:L13">
    <cfRule type="expression" priority="73" dxfId="111" stopIfTrue="1">
      <formula>$K$13=$S$64</formula>
    </cfRule>
    <cfRule type="expression" priority="74" dxfId="112" stopIfTrue="1">
      <formula>$K$13=$S$63</formula>
    </cfRule>
  </conditionalFormatting>
  <conditionalFormatting sqref="K19:L19">
    <cfRule type="expression" priority="71" dxfId="111" stopIfTrue="1">
      <formula>$K$19=$S$64</formula>
    </cfRule>
    <cfRule type="expression" priority="72" dxfId="111" stopIfTrue="1">
      <formula>$K$19=$S$63</formula>
    </cfRule>
  </conditionalFormatting>
  <conditionalFormatting sqref="K25:L25">
    <cfRule type="expression" priority="69" dxfId="111" stopIfTrue="1">
      <formula>$K$25=$S$64</formula>
    </cfRule>
    <cfRule type="expression" priority="70" dxfId="111" stopIfTrue="1">
      <formula>$K$25=$S$63</formula>
    </cfRule>
  </conditionalFormatting>
  <conditionalFormatting sqref="K31:L31">
    <cfRule type="expression" priority="67" dxfId="111" stopIfTrue="1">
      <formula>$K$31=$S$64</formula>
    </cfRule>
    <cfRule type="expression" priority="68" dxfId="111" stopIfTrue="1">
      <formula>$K$31=$S$63</formula>
    </cfRule>
  </conditionalFormatting>
  <conditionalFormatting sqref="K37:L37">
    <cfRule type="expression" priority="65" dxfId="111" stopIfTrue="1">
      <formula>$K$37=$S$64</formula>
    </cfRule>
    <cfRule type="expression" priority="66" dxfId="111" stopIfTrue="1">
      <formula>$K$37=$S$63</formula>
    </cfRule>
  </conditionalFormatting>
  <conditionalFormatting sqref="K43:L43">
    <cfRule type="expression" priority="63" dxfId="111" stopIfTrue="1">
      <formula>$K$43=$S$64</formula>
    </cfRule>
    <cfRule type="expression" priority="64" dxfId="111" stopIfTrue="1">
      <formula>$K$43=$S$63</formula>
    </cfRule>
  </conditionalFormatting>
  <conditionalFormatting sqref="A8:B9">
    <cfRule type="containsErrors" priority="62" dxfId="113" stopIfTrue="1">
      <formula>ISERROR(A8)</formula>
    </cfRule>
  </conditionalFormatting>
  <conditionalFormatting sqref="A10:B11">
    <cfRule type="containsErrors" priority="61" dxfId="113" stopIfTrue="1">
      <formula>ISERROR(A10)</formula>
    </cfRule>
  </conditionalFormatting>
  <conditionalFormatting sqref="A14:B15">
    <cfRule type="containsErrors" priority="60" dxfId="113" stopIfTrue="1">
      <formula>ISERROR(A14)</formula>
    </cfRule>
  </conditionalFormatting>
  <conditionalFormatting sqref="A16:B17">
    <cfRule type="containsErrors" priority="59" dxfId="113" stopIfTrue="1">
      <formula>ISERROR(A16)</formula>
    </cfRule>
  </conditionalFormatting>
  <conditionalFormatting sqref="A20:B21">
    <cfRule type="containsErrors" priority="58" dxfId="113" stopIfTrue="1">
      <formula>ISERROR(A20)</formula>
    </cfRule>
  </conditionalFormatting>
  <conditionalFormatting sqref="A22:B23">
    <cfRule type="containsErrors" priority="57" dxfId="113" stopIfTrue="1">
      <formula>ISERROR(A22)</formula>
    </cfRule>
  </conditionalFormatting>
  <conditionalFormatting sqref="A26:B27">
    <cfRule type="containsErrors" priority="56" dxfId="113" stopIfTrue="1">
      <formula>ISERROR(A26)</formula>
    </cfRule>
  </conditionalFormatting>
  <conditionalFormatting sqref="A28:B29">
    <cfRule type="containsErrors" priority="55" dxfId="113" stopIfTrue="1">
      <formula>ISERROR(A28)</formula>
    </cfRule>
  </conditionalFormatting>
  <conditionalFormatting sqref="A32:B33">
    <cfRule type="containsErrors" priority="54" dxfId="113" stopIfTrue="1">
      <formula>ISERROR(A32)</formula>
    </cfRule>
  </conditionalFormatting>
  <conditionalFormatting sqref="A34:B35">
    <cfRule type="containsErrors" priority="53" dxfId="113" stopIfTrue="1">
      <formula>ISERROR(A34)</formula>
    </cfRule>
  </conditionalFormatting>
  <conditionalFormatting sqref="A38:B39">
    <cfRule type="containsErrors" priority="52" dxfId="113" stopIfTrue="1">
      <formula>ISERROR(A38)</formula>
    </cfRule>
  </conditionalFormatting>
  <conditionalFormatting sqref="A40:B41">
    <cfRule type="containsErrors" priority="51" dxfId="113" stopIfTrue="1">
      <formula>ISERROR(A40)</formula>
    </cfRule>
  </conditionalFormatting>
  <conditionalFormatting sqref="K8:L9">
    <cfRule type="containsErrors" priority="50" dxfId="113" stopIfTrue="1">
      <formula>ISERROR(K8)</formula>
    </cfRule>
  </conditionalFormatting>
  <conditionalFormatting sqref="K10:L11">
    <cfRule type="containsErrors" priority="49" dxfId="113" stopIfTrue="1">
      <formula>ISERROR(K10)</formula>
    </cfRule>
  </conditionalFormatting>
  <conditionalFormatting sqref="K14:L15">
    <cfRule type="containsErrors" priority="48" dxfId="113" stopIfTrue="1">
      <formula>ISERROR(K14)</formula>
    </cfRule>
  </conditionalFormatting>
  <conditionalFormatting sqref="K16:L17">
    <cfRule type="containsErrors" priority="47" dxfId="113" stopIfTrue="1">
      <formula>ISERROR(K16)</formula>
    </cfRule>
  </conditionalFormatting>
  <conditionalFormatting sqref="K20:L21">
    <cfRule type="containsErrors" priority="46" dxfId="113" stopIfTrue="1">
      <formula>ISERROR(K20)</formula>
    </cfRule>
  </conditionalFormatting>
  <conditionalFormatting sqref="K22:L23">
    <cfRule type="containsErrors" priority="45" dxfId="113" stopIfTrue="1">
      <formula>ISERROR(K22)</formula>
    </cfRule>
  </conditionalFormatting>
  <conditionalFormatting sqref="K26:L27">
    <cfRule type="containsErrors" priority="44" dxfId="113" stopIfTrue="1">
      <formula>ISERROR(K26)</formula>
    </cfRule>
  </conditionalFormatting>
  <conditionalFormatting sqref="K28:L29">
    <cfRule type="containsErrors" priority="43" dxfId="113" stopIfTrue="1">
      <formula>ISERROR(K28)</formula>
    </cfRule>
  </conditionalFormatting>
  <conditionalFormatting sqref="K32:L33">
    <cfRule type="containsErrors" priority="42" dxfId="113" stopIfTrue="1">
      <formula>ISERROR(K32)</formula>
    </cfRule>
  </conditionalFormatting>
  <conditionalFormatting sqref="K34:L35">
    <cfRule type="containsErrors" priority="41" dxfId="113" stopIfTrue="1">
      <formula>ISERROR(K34)</formula>
    </cfRule>
  </conditionalFormatting>
  <conditionalFormatting sqref="K34:L35">
    <cfRule type="containsErrors" priority="40" dxfId="113" stopIfTrue="1">
      <formula>ISERROR(K34)</formula>
    </cfRule>
  </conditionalFormatting>
  <conditionalFormatting sqref="K38:L39">
    <cfRule type="containsErrors" priority="39" dxfId="113" stopIfTrue="1">
      <formula>ISERROR(K38)</formula>
    </cfRule>
  </conditionalFormatting>
  <conditionalFormatting sqref="K40:L41">
    <cfRule type="containsErrors" priority="38" dxfId="113" stopIfTrue="1">
      <formula>ISERROR(K40)</formula>
    </cfRule>
  </conditionalFormatting>
  <conditionalFormatting sqref="A32:B33">
    <cfRule type="containsErrors" priority="37" dxfId="113" stopIfTrue="1">
      <formula>ISERROR(A32)</formula>
    </cfRule>
  </conditionalFormatting>
  <conditionalFormatting sqref="A26:B27">
    <cfRule type="containsErrors" priority="36" dxfId="113" stopIfTrue="1">
      <formula>ISERROR(A26)</formula>
    </cfRule>
  </conditionalFormatting>
  <conditionalFormatting sqref="A20:B21">
    <cfRule type="containsErrors" priority="35" dxfId="113" stopIfTrue="1">
      <formula>ISERROR(A20)</formula>
    </cfRule>
  </conditionalFormatting>
  <conditionalFormatting sqref="A14:B15">
    <cfRule type="containsErrors" priority="34" dxfId="113" stopIfTrue="1">
      <formula>ISERROR(A14)</formula>
    </cfRule>
  </conditionalFormatting>
  <conditionalFormatting sqref="A8:B9">
    <cfRule type="containsErrors" priority="33" dxfId="113" stopIfTrue="1">
      <formula>ISERROR(A8)</formula>
    </cfRule>
  </conditionalFormatting>
  <conditionalFormatting sqref="K8:L9">
    <cfRule type="containsErrors" priority="32" dxfId="113" stopIfTrue="1">
      <formula>ISERROR(K8)</formula>
    </cfRule>
  </conditionalFormatting>
  <conditionalFormatting sqref="K8:L9">
    <cfRule type="containsErrors" priority="31" dxfId="113" stopIfTrue="1">
      <formula>ISERROR(K8)</formula>
    </cfRule>
  </conditionalFormatting>
  <conditionalFormatting sqref="K14:L15">
    <cfRule type="containsErrors" priority="30" dxfId="113" stopIfTrue="1">
      <formula>ISERROR(K14)</formula>
    </cfRule>
  </conditionalFormatting>
  <conditionalFormatting sqref="K14:L15">
    <cfRule type="containsErrors" priority="29" dxfId="113" stopIfTrue="1">
      <formula>ISERROR(K14)</formula>
    </cfRule>
  </conditionalFormatting>
  <conditionalFormatting sqref="K14:L15">
    <cfRule type="containsErrors" priority="28" dxfId="113" stopIfTrue="1">
      <formula>ISERROR(K14)</formula>
    </cfRule>
  </conditionalFormatting>
  <conditionalFormatting sqref="K20:L21">
    <cfRule type="containsErrors" priority="27" dxfId="113" stopIfTrue="1">
      <formula>ISERROR(K20)</formula>
    </cfRule>
  </conditionalFormatting>
  <conditionalFormatting sqref="K20:L21">
    <cfRule type="containsErrors" priority="26" dxfId="113" stopIfTrue="1">
      <formula>ISERROR(K20)</formula>
    </cfRule>
  </conditionalFormatting>
  <conditionalFormatting sqref="K20:L21">
    <cfRule type="containsErrors" priority="25" dxfId="113" stopIfTrue="1">
      <formula>ISERROR(K20)</formula>
    </cfRule>
  </conditionalFormatting>
  <conditionalFormatting sqref="K26:L27">
    <cfRule type="containsErrors" priority="24" dxfId="113" stopIfTrue="1">
      <formula>ISERROR(K26)</formula>
    </cfRule>
  </conditionalFormatting>
  <conditionalFormatting sqref="K26:L27">
    <cfRule type="containsErrors" priority="23" dxfId="113" stopIfTrue="1">
      <formula>ISERROR(K26)</formula>
    </cfRule>
  </conditionalFormatting>
  <conditionalFormatting sqref="K26:L27">
    <cfRule type="containsErrors" priority="22" dxfId="113" stopIfTrue="1">
      <formula>ISERROR(K26)</formula>
    </cfRule>
  </conditionalFormatting>
  <conditionalFormatting sqref="K32:L33">
    <cfRule type="containsErrors" priority="21" dxfId="113" stopIfTrue="1">
      <formula>ISERROR(K32)</formula>
    </cfRule>
  </conditionalFormatting>
  <conditionalFormatting sqref="K32:L33">
    <cfRule type="containsErrors" priority="20" dxfId="113" stopIfTrue="1">
      <formula>ISERROR(K32)</formula>
    </cfRule>
  </conditionalFormatting>
  <conditionalFormatting sqref="K32:L33">
    <cfRule type="containsErrors" priority="19" dxfId="113" stopIfTrue="1">
      <formula>ISERROR(K32)</formula>
    </cfRule>
  </conditionalFormatting>
  <conditionalFormatting sqref="K38:L39">
    <cfRule type="containsErrors" priority="18" dxfId="113" stopIfTrue="1">
      <formula>ISERROR(K38)</formula>
    </cfRule>
  </conditionalFormatting>
  <conditionalFormatting sqref="K38:L39">
    <cfRule type="containsErrors" priority="17" dxfId="113" stopIfTrue="1">
      <formula>ISERROR(K38)</formula>
    </cfRule>
  </conditionalFormatting>
  <conditionalFormatting sqref="K38:L39">
    <cfRule type="containsErrors" priority="16" dxfId="113" stopIfTrue="1">
      <formula>ISERROR(K38)</formula>
    </cfRule>
  </conditionalFormatting>
  <conditionalFormatting sqref="A16:B17">
    <cfRule type="containsErrors" priority="15" dxfId="113" stopIfTrue="1">
      <formula>ISERROR(A16)</formula>
    </cfRule>
  </conditionalFormatting>
  <conditionalFormatting sqref="A22:B23">
    <cfRule type="containsErrors" priority="14" dxfId="113" stopIfTrue="1">
      <formula>ISERROR(A22)</formula>
    </cfRule>
  </conditionalFormatting>
  <conditionalFormatting sqref="A28:B29">
    <cfRule type="containsErrors" priority="13" dxfId="113" stopIfTrue="1">
      <formula>ISERROR(A28)</formula>
    </cfRule>
  </conditionalFormatting>
  <conditionalFormatting sqref="A34:B35">
    <cfRule type="containsErrors" priority="12" dxfId="113" stopIfTrue="1">
      <formula>ISERROR(A34)</formula>
    </cfRule>
  </conditionalFormatting>
  <conditionalFormatting sqref="A40:B41">
    <cfRule type="containsErrors" priority="11" dxfId="113" stopIfTrue="1">
      <formula>ISERROR(A40)</formula>
    </cfRule>
  </conditionalFormatting>
  <conditionalFormatting sqref="K10:L11">
    <cfRule type="containsErrors" priority="10" dxfId="113" stopIfTrue="1">
      <formula>ISERROR(K10)</formula>
    </cfRule>
  </conditionalFormatting>
  <conditionalFormatting sqref="K16:L17">
    <cfRule type="containsErrors" priority="9" dxfId="113" stopIfTrue="1">
      <formula>ISERROR(K16)</formula>
    </cfRule>
  </conditionalFormatting>
  <conditionalFormatting sqref="K22:L23">
    <cfRule type="containsErrors" priority="8" dxfId="113" stopIfTrue="1">
      <formula>ISERROR(K22)</formula>
    </cfRule>
  </conditionalFormatting>
  <conditionalFormatting sqref="K28:L29">
    <cfRule type="containsErrors" priority="7" dxfId="113" stopIfTrue="1">
      <formula>ISERROR(K28)</formula>
    </cfRule>
  </conditionalFormatting>
  <conditionalFormatting sqref="K34:L35">
    <cfRule type="containsErrors" priority="6" dxfId="113" stopIfTrue="1">
      <formula>ISERROR(K34)</formula>
    </cfRule>
  </conditionalFormatting>
  <conditionalFormatting sqref="K40:L41">
    <cfRule type="containsErrors" priority="5" dxfId="113" stopIfTrue="1">
      <formula>ISERROR(K40)</formula>
    </cfRule>
  </conditionalFormatting>
  <conditionalFormatting sqref="B63:C63">
    <cfRule type="containsErrors" priority="4" dxfId="113" stopIfTrue="1">
      <formula>ISERROR(B63)</formula>
    </cfRule>
  </conditionalFormatting>
  <conditionalFormatting sqref="E63:H63">
    <cfRule type="containsErrors" priority="3" dxfId="113" stopIfTrue="1">
      <formula>ISERROR(E63)</formula>
    </cfRule>
  </conditionalFormatting>
  <conditionalFormatting sqref="L63:M63">
    <cfRule type="containsErrors" priority="2" dxfId="113" stopIfTrue="1">
      <formula>ISERROR(L63)</formula>
    </cfRule>
  </conditionalFormatting>
  <conditionalFormatting sqref="O63:R63">
    <cfRule type="containsErrors" priority="1" dxfId="113" stopIfTrue="1">
      <formula>ISERROR(O63)</formula>
    </cfRule>
  </conditionalFormatting>
  <dataValidations count="7">
    <dataValidation type="list" allowBlank="1" showInputMessage="1" showErrorMessage="1" sqref="M47:O47 C47:E47">
      <formula1>$C$74:$C$90</formula1>
    </dataValidation>
    <dataValidation type="list" showErrorMessage="1" prompt="Vyber dráhu" sqref="L1:N1">
      <formula1>$O$74:$O$96</formula1>
    </dataValidation>
    <dataValidation type="list" showInputMessage="1" showErrorMessage="1" sqref="L3:S3 B3:I3">
      <formula1>$L$74:$L$90</formula1>
    </dataValidation>
    <dataValidation type="list" allowBlank="1" showErrorMessage="1" prompt="Vyber čas ukončení" sqref="C53:D53">
      <formula1>$K$87:$K$100</formula1>
    </dataValidation>
    <dataValidation type="list" allowBlank="1" showErrorMessage="1" prompt="Vyber čas zahájení" sqref="C52:D52">
      <formula1>$K$74:$K$86</formula1>
    </dataValidation>
    <dataValidation type="whole" allowBlank="1" showInputMessage="1" showErrorMessage="1" errorTitle="Zadej číslo !" error="Pozor, musíš zadat celé číslo." sqref="D63:D64 I63:I64 N63:N64 S63:S64">
      <formula1>0</formula1>
      <formula2>99999</formula2>
    </dataValidation>
    <dataValidation type="whole" allowBlank="1" showInputMessage="1" showErrorMessage="1" sqref="A63:A64 K63:K64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P43" sqref="P43:S43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81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334" t="s">
        <v>39</v>
      </c>
      <c r="C1" s="334"/>
      <c r="D1" s="336" t="s">
        <v>0</v>
      </c>
      <c r="E1" s="336"/>
      <c r="F1" s="336"/>
      <c r="G1" s="336"/>
      <c r="H1" s="336"/>
      <c r="I1" s="336"/>
      <c r="K1" s="1" t="s">
        <v>1</v>
      </c>
      <c r="L1" s="337" t="s">
        <v>85</v>
      </c>
      <c r="M1" s="337"/>
      <c r="N1" s="337"/>
      <c r="O1" s="338" t="s">
        <v>2</v>
      </c>
      <c r="P1" s="338"/>
      <c r="Q1" s="342">
        <v>42667</v>
      </c>
      <c r="R1" s="342"/>
      <c r="S1" s="342"/>
    </row>
    <row r="2" spans="2:3" ht="9.75" customHeight="1" thickBot="1">
      <c r="B2" s="335"/>
      <c r="C2" s="335"/>
    </row>
    <row r="3" spans="1:19" ht="19.5" customHeight="1" thickBot="1">
      <c r="A3" s="25" t="s">
        <v>3</v>
      </c>
      <c r="B3" s="331" t="s">
        <v>90</v>
      </c>
      <c r="C3" s="332"/>
      <c r="D3" s="332"/>
      <c r="E3" s="332"/>
      <c r="F3" s="332"/>
      <c r="G3" s="332"/>
      <c r="H3" s="332"/>
      <c r="I3" s="333"/>
      <c r="K3" s="25" t="s">
        <v>4</v>
      </c>
      <c r="L3" s="331" t="s">
        <v>97</v>
      </c>
      <c r="M3" s="332"/>
      <c r="N3" s="332"/>
      <c r="O3" s="332"/>
      <c r="P3" s="332"/>
      <c r="Q3" s="332"/>
      <c r="R3" s="332"/>
      <c r="S3" s="333"/>
    </row>
    <row r="4" ht="4.5" customHeight="1" thickBot="1"/>
    <row r="5" spans="1:19" ht="12.75" customHeight="1">
      <c r="A5" s="327" t="s">
        <v>5</v>
      </c>
      <c r="B5" s="328"/>
      <c r="C5" s="325" t="s">
        <v>6</v>
      </c>
      <c r="D5" s="339" t="s">
        <v>7</v>
      </c>
      <c r="E5" s="340"/>
      <c r="F5" s="340"/>
      <c r="G5" s="341"/>
      <c r="H5" s="15"/>
      <c r="I5" s="17" t="s">
        <v>8</v>
      </c>
      <c r="K5" s="327" t="s">
        <v>5</v>
      </c>
      <c r="L5" s="328"/>
      <c r="M5" s="325" t="s">
        <v>6</v>
      </c>
      <c r="N5" s="339" t="s">
        <v>7</v>
      </c>
      <c r="O5" s="340"/>
      <c r="P5" s="340"/>
      <c r="Q5" s="341"/>
      <c r="R5" s="15"/>
      <c r="S5" s="17" t="s">
        <v>8</v>
      </c>
    </row>
    <row r="6" spans="1:19" ht="12.75" customHeight="1" thickBot="1">
      <c r="A6" s="329" t="s">
        <v>9</v>
      </c>
      <c r="B6" s="330"/>
      <c r="C6" s="326"/>
      <c r="D6" s="3" t="s">
        <v>10</v>
      </c>
      <c r="E6" s="4" t="s">
        <v>11</v>
      </c>
      <c r="F6" s="4" t="s">
        <v>12</v>
      </c>
      <c r="G6" s="5" t="s">
        <v>13</v>
      </c>
      <c r="H6" s="16"/>
      <c r="I6" s="14" t="s">
        <v>14</v>
      </c>
      <c r="K6" s="329" t="s">
        <v>9</v>
      </c>
      <c r="L6" s="330"/>
      <c r="M6" s="326"/>
      <c r="N6" s="3" t="s">
        <v>10</v>
      </c>
      <c r="O6" s="4" t="s">
        <v>11</v>
      </c>
      <c r="P6" s="4" t="s">
        <v>12</v>
      </c>
      <c r="Q6" s="5" t="s">
        <v>13</v>
      </c>
      <c r="R6" s="16"/>
      <c r="S6" s="14" t="s">
        <v>14</v>
      </c>
    </row>
    <row r="7" spans="1:12" ht="4.5" customHeight="1" thickBot="1">
      <c r="A7" s="6"/>
      <c r="B7" s="6"/>
      <c r="K7" s="6"/>
      <c r="L7" s="6"/>
    </row>
    <row r="8" spans="1:19" ht="12.75" customHeight="1">
      <c r="A8" s="321" t="s">
        <v>197</v>
      </c>
      <c r="B8" s="322"/>
      <c r="C8" s="60">
        <v>1</v>
      </c>
      <c r="D8" s="20">
        <v>150</v>
      </c>
      <c r="E8" s="9">
        <v>70</v>
      </c>
      <c r="F8" s="9">
        <v>5</v>
      </c>
      <c r="G8" s="22">
        <f>IF(ISBLANK(D8),"",D8+E8)</f>
        <v>220</v>
      </c>
      <c r="H8" s="12"/>
      <c r="I8" s="7"/>
      <c r="K8" s="321" t="s">
        <v>196</v>
      </c>
      <c r="L8" s="322"/>
      <c r="M8" s="60">
        <v>2</v>
      </c>
      <c r="N8" s="20">
        <v>159</v>
      </c>
      <c r="O8" s="9">
        <v>71</v>
      </c>
      <c r="P8" s="9">
        <v>2</v>
      </c>
      <c r="Q8" s="22">
        <f>IF(ISBLANK(N8),"",N8+O8)</f>
        <v>230</v>
      </c>
      <c r="R8" s="12"/>
      <c r="S8" s="7"/>
    </row>
    <row r="9" spans="1:19" ht="12.75" customHeight="1">
      <c r="A9" s="323"/>
      <c r="B9" s="324"/>
      <c r="C9" s="61">
        <v>2</v>
      </c>
      <c r="D9" s="21">
        <v>152</v>
      </c>
      <c r="E9" s="10">
        <v>69</v>
      </c>
      <c r="F9" s="10">
        <v>3</v>
      </c>
      <c r="G9" s="23">
        <f>IF(ISBLANK(D9),"",D9+E9)</f>
        <v>221</v>
      </c>
      <c r="H9" s="12"/>
      <c r="I9" s="7"/>
      <c r="K9" s="323"/>
      <c r="L9" s="324"/>
      <c r="M9" s="61">
        <v>1</v>
      </c>
      <c r="N9" s="21">
        <v>147</v>
      </c>
      <c r="O9" s="10">
        <v>44</v>
      </c>
      <c r="P9" s="10">
        <v>4</v>
      </c>
      <c r="Q9" s="23">
        <f>IF(ISBLANK(N9),"",N9+O9)</f>
        <v>191</v>
      </c>
      <c r="R9" s="12"/>
      <c r="S9" s="7"/>
    </row>
    <row r="10" spans="1:19" ht="9.75" customHeight="1" thickBot="1">
      <c r="A10" s="319" t="s">
        <v>195</v>
      </c>
      <c r="B10" s="320"/>
      <c r="C10" s="62"/>
      <c r="D10" s="63"/>
      <c r="E10" s="63"/>
      <c r="F10" s="63"/>
      <c r="G10" s="64">
        <f>IF(ISBLANK(D10),"",D10+E10)</f>
      </c>
      <c r="H10" s="11"/>
      <c r="I10" s="18"/>
      <c r="K10" s="319" t="s">
        <v>111</v>
      </c>
      <c r="L10" s="320"/>
      <c r="M10" s="62"/>
      <c r="N10" s="63"/>
      <c r="O10" s="63"/>
      <c r="P10" s="63"/>
      <c r="Q10" s="64">
        <f>IF(ISBLANK(N10),"",N10+O10)</f>
      </c>
      <c r="R10" s="11"/>
      <c r="S10" s="18"/>
    </row>
    <row r="11" spans="1:19" ht="9.75" customHeight="1" thickBot="1">
      <c r="A11" s="319"/>
      <c r="B11" s="320"/>
      <c r="C11" s="65"/>
      <c r="D11" s="66"/>
      <c r="E11" s="66"/>
      <c r="F11" s="66"/>
      <c r="G11" s="72">
        <f>IF(ISBLANK(D11),"",D11+E11)</f>
      </c>
      <c r="H11" s="11"/>
      <c r="I11" s="315">
        <f>IF(ISNUMBER(G12),IF(G12&gt;Q12,2,IF(G12=Q12,1,0)),"")</f>
        <v>2</v>
      </c>
      <c r="K11" s="319"/>
      <c r="L11" s="320"/>
      <c r="M11" s="65"/>
      <c r="N11" s="66"/>
      <c r="O11" s="66"/>
      <c r="P11" s="66"/>
      <c r="Q11" s="67">
        <f>IF(ISBLANK(N11),"",N11+O11)</f>
      </c>
      <c r="R11" s="11"/>
      <c r="S11" s="315">
        <f>IF(ISNUMBER(Q12),IF(G12&lt;Q12,2,IF(G12=Q12,1,0)),"")</f>
        <v>0</v>
      </c>
    </row>
    <row r="12" spans="1:19" ht="15.75" customHeight="1" thickBot="1">
      <c r="A12" s="317">
        <v>1163</v>
      </c>
      <c r="B12" s="318"/>
      <c r="C12" s="68" t="s">
        <v>13</v>
      </c>
      <c r="D12" s="69">
        <f>IF(ISNUMBER(D8),SUM(D8:D11),"")</f>
        <v>302</v>
      </c>
      <c r="E12" s="70">
        <f>IF(ISNUMBER(E8),SUM(E8:E11),"")</f>
        <v>139</v>
      </c>
      <c r="F12" s="71">
        <f>IF(ISNUMBER(F8),SUM(F8:F11),"")</f>
        <v>8</v>
      </c>
      <c r="G12" s="73">
        <f>IF(ISNUMBER(G8),SUM(G8:G11),"")</f>
        <v>441</v>
      </c>
      <c r="H12" s="19"/>
      <c r="I12" s="316"/>
      <c r="K12" s="317">
        <v>22614</v>
      </c>
      <c r="L12" s="318"/>
      <c r="M12" s="68" t="s">
        <v>13</v>
      </c>
      <c r="N12" s="69">
        <f>IF(ISNUMBER(N8),SUM(N8:N11),"")</f>
        <v>306</v>
      </c>
      <c r="O12" s="70">
        <f>IF(ISNUMBER(O8),SUM(O8:O11),"")</f>
        <v>115</v>
      </c>
      <c r="P12" s="71">
        <f>IF(ISNUMBER(P8),SUM(P8:P11),"")</f>
        <v>6</v>
      </c>
      <c r="Q12" s="73">
        <f>IF(ISNUMBER(Q8),SUM(Q8:Q11),"")</f>
        <v>421</v>
      </c>
      <c r="R12" s="19"/>
      <c r="S12" s="316"/>
    </row>
    <row r="13" spans="1:19" ht="12.75" customHeight="1" thickTop="1">
      <c r="A13" s="321" t="s">
        <v>194</v>
      </c>
      <c r="B13" s="322"/>
      <c r="C13" s="60">
        <v>1</v>
      </c>
      <c r="D13" s="20">
        <v>149</v>
      </c>
      <c r="E13" s="9">
        <v>29</v>
      </c>
      <c r="F13" s="9">
        <v>9</v>
      </c>
      <c r="G13" s="22">
        <f>IF(ISBLANK(D13),"",D13+E13)</f>
        <v>178</v>
      </c>
      <c r="H13" s="12"/>
      <c r="I13" s="7"/>
      <c r="K13" s="321" t="s">
        <v>193</v>
      </c>
      <c r="L13" s="322"/>
      <c r="M13" s="60">
        <v>2</v>
      </c>
      <c r="N13" s="20">
        <v>142</v>
      </c>
      <c r="O13" s="9">
        <v>71</v>
      </c>
      <c r="P13" s="9">
        <v>3</v>
      </c>
      <c r="Q13" s="22">
        <f>IF(ISBLANK(N13),"",N13+O13)</f>
        <v>213</v>
      </c>
      <c r="R13" s="12"/>
      <c r="S13" s="7"/>
    </row>
    <row r="14" spans="1:19" ht="12.75" customHeight="1">
      <c r="A14" s="323"/>
      <c r="B14" s="324"/>
      <c r="C14" s="61">
        <v>2</v>
      </c>
      <c r="D14" s="21">
        <v>147</v>
      </c>
      <c r="E14" s="10">
        <v>51</v>
      </c>
      <c r="F14" s="10">
        <v>7</v>
      </c>
      <c r="G14" s="23">
        <f>IF(ISBLANK(D14),"",D14+E14)</f>
        <v>198</v>
      </c>
      <c r="H14" s="12"/>
      <c r="I14" s="7"/>
      <c r="K14" s="323"/>
      <c r="L14" s="324"/>
      <c r="M14" s="61">
        <v>1</v>
      </c>
      <c r="N14" s="21">
        <v>155</v>
      </c>
      <c r="O14" s="10">
        <v>56</v>
      </c>
      <c r="P14" s="10">
        <v>5</v>
      </c>
      <c r="Q14" s="23">
        <f>IF(ISBLANK(N14),"",N14+O14)</f>
        <v>211</v>
      </c>
      <c r="R14" s="12"/>
      <c r="S14" s="7"/>
    </row>
    <row r="15" spans="1:19" ht="9.75" customHeight="1" thickBot="1">
      <c r="A15" s="319" t="s">
        <v>192</v>
      </c>
      <c r="B15" s="320"/>
      <c r="C15" s="62"/>
      <c r="D15" s="63"/>
      <c r="E15" s="63"/>
      <c r="F15" s="63"/>
      <c r="G15" s="64">
        <f>IF(ISBLANK(D15),"",D15+E15)</f>
      </c>
      <c r="H15" s="11"/>
      <c r="I15" s="18"/>
      <c r="K15" s="319" t="s">
        <v>191</v>
      </c>
      <c r="L15" s="320"/>
      <c r="M15" s="62"/>
      <c r="N15" s="63"/>
      <c r="O15" s="63"/>
      <c r="P15" s="63"/>
      <c r="Q15" s="64">
        <f>IF(ISBLANK(N15),"",N15+O15)</f>
      </c>
      <c r="R15" s="11"/>
      <c r="S15" s="18"/>
    </row>
    <row r="16" spans="1:19" ht="9.75" customHeight="1" thickBot="1">
      <c r="A16" s="319"/>
      <c r="B16" s="320"/>
      <c r="C16" s="65"/>
      <c r="D16" s="66"/>
      <c r="E16" s="66"/>
      <c r="F16" s="66"/>
      <c r="G16" s="67">
        <f>IF(ISBLANK(D16),"",D16+E16)</f>
      </c>
      <c r="H16" s="11"/>
      <c r="I16" s="315">
        <f>IF(ISNUMBER(G17),IF(G17&gt;Q17,2,IF(G17=Q17,1,0)),"")</f>
        <v>0</v>
      </c>
      <c r="K16" s="319"/>
      <c r="L16" s="320"/>
      <c r="M16" s="65"/>
      <c r="N16" s="66"/>
      <c r="O16" s="66"/>
      <c r="P16" s="66"/>
      <c r="Q16" s="67">
        <f>IF(ISBLANK(N16),"",N16+O16)</f>
      </c>
      <c r="R16" s="11"/>
      <c r="S16" s="315">
        <f>IF(ISNUMBER(Q17),IF(G17&lt;Q17,2,IF(G17=Q17,1,0)),"")</f>
        <v>2</v>
      </c>
    </row>
    <row r="17" spans="1:19" ht="15.75" customHeight="1" thickBot="1">
      <c r="A17" s="317">
        <v>4467</v>
      </c>
      <c r="B17" s="318"/>
      <c r="C17" s="68" t="s">
        <v>13</v>
      </c>
      <c r="D17" s="69">
        <f>IF(ISNUMBER(D13),SUM(D13:D16),"")</f>
        <v>296</v>
      </c>
      <c r="E17" s="70">
        <f>IF(ISNUMBER(E13),SUM(E13:E16),"")</f>
        <v>80</v>
      </c>
      <c r="F17" s="71">
        <f>IF(ISNUMBER(F13),SUM(F13:F16),"")</f>
        <v>16</v>
      </c>
      <c r="G17" s="73">
        <f>IF(ISNUMBER(G13),SUM(G13:G16),"")</f>
        <v>376</v>
      </c>
      <c r="H17" s="19"/>
      <c r="I17" s="316"/>
      <c r="K17" s="317">
        <v>15347</v>
      </c>
      <c r="L17" s="318"/>
      <c r="M17" s="68" t="s">
        <v>13</v>
      </c>
      <c r="N17" s="69">
        <f>IF(ISNUMBER(N13),SUM(N13:N16),"")</f>
        <v>297</v>
      </c>
      <c r="O17" s="70">
        <f>IF(ISNUMBER(O13),SUM(O13:O16),"")</f>
        <v>127</v>
      </c>
      <c r="P17" s="71">
        <f>IF(ISNUMBER(P13),SUM(P13:P16),"")</f>
        <v>8</v>
      </c>
      <c r="Q17" s="73">
        <f>IF(ISNUMBER(Q13),SUM(Q13:Q16),"")</f>
        <v>424</v>
      </c>
      <c r="R17" s="19"/>
      <c r="S17" s="316"/>
    </row>
    <row r="18" spans="1:19" ht="12.75" customHeight="1" thickTop="1">
      <c r="A18" s="321" t="s">
        <v>190</v>
      </c>
      <c r="B18" s="322"/>
      <c r="C18" s="60">
        <v>1</v>
      </c>
      <c r="D18" s="20">
        <v>150</v>
      </c>
      <c r="E18" s="9">
        <v>77</v>
      </c>
      <c r="F18" s="9">
        <v>1</v>
      </c>
      <c r="G18" s="22">
        <f>IF(ISBLANK(D18),"",D18+E18)</f>
        <v>227</v>
      </c>
      <c r="H18" s="12"/>
      <c r="I18" s="7"/>
      <c r="K18" s="321" t="s">
        <v>189</v>
      </c>
      <c r="L18" s="322"/>
      <c r="M18" s="60">
        <v>2</v>
      </c>
      <c r="N18" s="20">
        <v>126</v>
      </c>
      <c r="O18" s="9">
        <v>75</v>
      </c>
      <c r="P18" s="9">
        <v>1</v>
      </c>
      <c r="Q18" s="22">
        <f>IF(ISBLANK(N18),"",N18+O18)</f>
        <v>201</v>
      </c>
      <c r="R18" s="12"/>
      <c r="S18" s="7"/>
    </row>
    <row r="19" spans="1:19" ht="12.75" customHeight="1">
      <c r="A19" s="323"/>
      <c r="B19" s="324"/>
      <c r="C19" s="61">
        <v>2</v>
      </c>
      <c r="D19" s="21">
        <v>147</v>
      </c>
      <c r="E19" s="10">
        <v>63</v>
      </c>
      <c r="F19" s="10">
        <v>2</v>
      </c>
      <c r="G19" s="23">
        <f>IF(ISBLANK(D19),"",D19+E19)</f>
        <v>210</v>
      </c>
      <c r="H19" s="12"/>
      <c r="I19" s="7"/>
      <c r="K19" s="323"/>
      <c r="L19" s="324"/>
      <c r="M19" s="61">
        <v>1</v>
      </c>
      <c r="N19" s="21">
        <v>148</v>
      </c>
      <c r="O19" s="10">
        <v>68</v>
      </c>
      <c r="P19" s="10">
        <v>2</v>
      </c>
      <c r="Q19" s="23">
        <f>IF(ISBLANK(N19),"",N19+O19)</f>
        <v>216</v>
      </c>
      <c r="R19" s="12"/>
      <c r="S19" s="7"/>
    </row>
    <row r="20" spans="1:19" ht="9.75" customHeight="1" thickBot="1">
      <c r="A20" s="319" t="s">
        <v>111</v>
      </c>
      <c r="B20" s="320"/>
      <c r="C20" s="62"/>
      <c r="D20" s="63"/>
      <c r="E20" s="63"/>
      <c r="F20" s="63"/>
      <c r="G20" s="64">
        <f>IF(ISBLANK(D20),"",D20+E20)</f>
      </c>
      <c r="H20" s="11"/>
      <c r="I20" s="18"/>
      <c r="K20" s="319" t="s">
        <v>120</v>
      </c>
      <c r="L20" s="320"/>
      <c r="M20" s="62"/>
      <c r="N20" s="63"/>
      <c r="O20" s="63"/>
      <c r="P20" s="63"/>
      <c r="Q20" s="64">
        <f>IF(ISBLANK(N20),"",N20+O20)</f>
      </c>
      <c r="R20" s="11"/>
      <c r="S20" s="18"/>
    </row>
    <row r="21" spans="1:19" ht="9.75" customHeight="1" thickBot="1">
      <c r="A21" s="319"/>
      <c r="B21" s="320"/>
      <c r="C21" s="65"/>
      <c r="D21" s="66"/>
      <c r="E21" s="66"/>
      <c r="F21" s="66"/>
      <c r="G21" s="67">
        <f>IF(ISBLANK(D21),"",D21+E21)</f>
      </c>
      <c r="H21" s="11"/>
      <c r="I21" s="315">
        <f>IF(ISNUMBER(G22),IF(G22&gt;Q22,2,IF(G22=Q22,1,0)),"")</f>
        <v>2</v>
      </c>
      <c r="K21" s="319"/>
      <c r="L21" s="320"/>
      <c r="M21" s="65"/>
      <c r="N21" s="66"/>
      <c r="O21" s="66"/>
      <c r="P21" s="66"/>
      <c r="Q21" s="67">
        <f>IF(ISBLANK(N21),"",N21+O21)</f>
      </c>
      <c r="R21" s="11"/>
      <c r="S21" s="315">
        <f>IF(ISNUMBER(Q22),IF(G22&lt;Q22,2,IF(G22=Q22,1,0)),"")</f>
        <v>0</v>
      </c>
    </row>
    <row r="22" spans="1:19" ht="15.75" customHeight="1" thickBot="1">
      <c r="A22" s="317">
        <v>1152</v>
      </c>
      <c r="B22" s="318"/>
      <c r="C22" s="68" t="s">
        <v>13</v>
      </c>
      <c r="D22" s="69">
        <f>IF(ISNUMBER(D18),SUM(D18:D21),"")</f>
        <v>297</v>
      </c>
      <c r="E22" s="70">
        <f>IF(ISNUMBER(E18),SUM(E18:E21),"")</f>
        <v>140</v>
      </c>
      <c r="F22" s="71">
        <f>IF(ISNUMBER(F18),SUM(F18:F21),"")</f>
        <v>3</v>
      </c>
      <c r="G22" s="73">
        <f>IF(ISNUMBER(G18),SUM(G18:G21),"")</f>
        <v>437</v>
      </c>
      <c r="H22" s="19"/>
      <c r="I22" s="316"/>
      <c r="K22" s="317">
        <v>16797</v>
      </c>
      <c r="L22" s="318"/>
      <c r="M22" s="68" t="s">
        <v>13</v>
      </c>
      <c r="N22" s="69">
        <f>IF(ISNUMBER(N18),SUM(N18:N21),"")</f>
        <v>274</v>
      </c>
      <c r="O22" s="70">
        <f>IF(ISNUMBER(O18),SUM(O18:O21),"")</f>
        <v>143</v>
      </c>
      <c r="P22" s="71">
        <f>IF(ISNUMBER(P18),SUM(P18:P21),"")</f>
        <v>3</v>
      </c>
      <c r="Q22" s="73">
        <f>IF(ISNUMBER(Q18),SUM(Q18:Q21),"")</f>
        <v>417</v>
      </c>
      <c r="R22" s="19"/>
      <c r="S22" s="316"/>
    </row>
    <row r="23" spans="1:19" ht="12.75" customHeight="1" thickTop="1">
      <c r="A23" s="321" t="s">
        <v>188</v>
      </c>
      <c r="B23" s="322"/>
      <c r="C23" s="60">
        <v>1</v>
      </c>
      <c r="D23" s="20">
        <v>162</v>
      </c>
      <c r="E23" s="9">
        <v>52</v>
      </c>
      <c r="F23" s="9">
        <v>4</v>
      </c>
      <c r="G23" s="22">
        <f>IF(ISBLANK(D23),"",D23+E23)</f>
        <v>214</v>
      </c>
      <c r="H23" s="12"/>
      <c r="I23" s="7"/>
      <c r="K23" s="321" t="s">
        <v>187</v>
      </c>
      <c r="L23" s="322"/>
      <c r="M23" s="60">
        <v>2</v>
      </c>
      <c r="N23" s="20">
        <v>140</v>
      </c>
      <c r="O23" s="9">
        <v>50</v>
      </c>
      <c r="P23" s="9">
        <v>3</v>
      </c>
      <c r="Q23" s="22">
        <f>IF(ISBLANK(N23),"",N23+O23)</f>
        <v>190</v>
      </c>
      <c r="R23" s="12"/>
      <c r="S23" s="7"/>
    </row>
    <row r="24" spans="1:19" ht="12.75" customHeight="1">
      <c r="A24" s="323"/>
      <c r="B24" s="324"/>
      <c r="C24" s="61">
        <v>2</v>
      </c>
      <c r="D24" s="21">
        <v>153</v>
      </c>
      <c r="E24" s="10">
        <v>45</v>
      </c>
      <c r="F24" s="10">
        <v>11</v>
      </c>
      <c r="G24" s="23">
        <f>IF(ISBLANK(D24),"",D24+E24)</f>
        <v>198</v>
      </c>
      <c r="H24" s="12"/>
      <c r="I24" s="7"/>
      <c r="K24" s="323"/>
      <c r="L24" s="324"/>
      <c r="M24" s="61">
        <v>1</v>
      </c>
      <c r="N24" s="21">
        <v>140</v>
      </c>
      <c r="O24" s="10">
        <v>50</v>
      </c>
      <c r="P24" s="10">
        <v>10</v>
      </c>
      <c r="Q24" s="23">
        <f>IF(ISBLANK(N24),"",N24+O24)</f>
        <v>190</v>
      </c>
      <c r="R24" s="12"/>
      <c r="S24" s="7"/>
    </row>
    <row r="25" spans="1:19" ht="9.75" customHeight="1" thickBot="1">
      <c r="A25" s="319" t="s">
        <v>105</v>
      </c>
      <c r="B25" s="320"/>
      <c r="C25" s="62"/>
      <c r="D25" s="63"/>
      <c r="E25" s="63"/>
      <c r="F25" s="63"/>
      <c r="G25" s="64">
        <f>IF(ISBLANK(D25),"",D25+E25)</f>
      </c>
      <c r="H25" s="11"/>
      <c r="I25" s="18"/>
      <c r="K25" s="319" t="s">
        <v>186</v>
      </c>
      <c r="L25" s="320"/>
      <c r="M25" s="62"/>
      <c r="N25" s="63"/>
      <c r="O25" s="63"/>
      <c r="P25" s="63"/>
      <c r="Q25" s="64">
        <f>IF(ISBLANK(N25),"",N25+O25)</f>
      </c>
      <c r="R25" s="11"/>
      <c r="S25" s="18"/>
    </row>
    <row r="26" spans="1:19" ht="9.75" customHeight="1" thickBot="1">
      <c r="A26" s="319"/>
      <c r="B26" s="320"/>
      <c r="C26" s="65"/>
      <c r="D26" s="66"/>
      <c r="E26" s="66"/>
      <c r="F26" s="66"/>
      <c r="G26" s="67">
        <f>IF(ISBLANK(D26),"",D26+E26)</f>
      </c>
      <c r="H26" s="11"/>
      <c r="I26" s="315">
        <f>IF(ISNUMBER(G27),IF(G27&gt;Q27,2,IF(G27=Q27,1,0)),"")</f>
        <v>2</v>
      </c>
      <c r="K26" s="319"/>
      <c r="L26" s="320"/>
      <c r="M26" s="65"/>
      <c r="N26" s="66"/>
      <c r="O26" s="66"/>
      <c r="P26" s="66"/>
      <c r="Q26" s="67">
        <f>IF(ISBLANK(N26),"",N26+O26)</f>
      </c>
      <c r="R26" s="11"/>
      <c r="S26" s="315">
        <f>IF(ISNUMBER(Q27),IF(G27&lt;Q27,2,IF(G27=Q27,1,0)),"")</f>
        <v>0</v>
      </c>
    </row>
    <row r="27" spans="1:19" ht="15.75" customHeight="1" thickBot="1">
      <c r="A27" s="317">
        <v>1172</v>
      </c>
      <c r="B27" s="318"/>
      <c r="C27" s="68" t="s">
        <v>13</v>
      </c>
      <c r="D27" s="69">
        <f>IF(ISNUMBER(D23),SUM(D23:D26),"")</f>
        <v>315</v>
      </c>
      <c r="E27" s="70">
        <f>IF(ISNUMBER(E23),SUM(E23:E26),"")</f>
        <v>97</v>
      </c>
      <c r="F27" s="71">
        <f>IF(ISNUMBER(F23),SUM(F23:F26),"")</f>
        <v>15</v>
      </c>
      <c r="G27" s="73">
        <f>IF(ISNUMBER(G23),SUM(G23:G26),"")</f>
        <v>412</v>
      </c>
      <c r="H27" s="19"/>
      <c r="I27" s="316"/>
      <c r="K27" s="317">
        <v>22658</v>
      </c>
      <c r="L27" s="318"/>
      <c r="M27" s="68" t="s">
        <v>13</v>
      </c>
      <c r="N27" s="69">
        <f>IF(ISNUMBER(N23),SUM(N23:N26),"")</f>
        <v>280</v>
      </c>
      <c r="O27" s="70">
        <f>IF(ISNUMBER(O23),SUM(O23:O26),"")</f>
        <v>100</v>
      </c>
      <c r="P27" s="71">
        <f>IF(ISNUMBER(P23),SUM(P23:P26),"")</f>
        <v>13</v>
      </c>
      <c r="Q27" s="73">
        <f>IF(ISNUMBER(Q23),SUM(Q23:Q26),"")</f>
        <v>380</v>
      </c>
      <c r="R27" s="19"/>
      <c r="S27" s="316"/>
    </row>
    <row r="28" spans="1:19" ht="12.75" customHeight="1" thickTop="1">
      <c r="A28" s="321" t="s">
        <v>185</v>
      </c>
      <c r="B28" s="322"/>
      <c r="C28" s="60">
        <v>1</v>
      </c>
      <c r="D28" s="20">
        <v>131</v>
      </c>
      <c r="E28" s="9">
        <v>68</v>
      </c>
      <c r="F28" s="9">
        <v>4</v>
      </c>
      <c r="G28" s="22">
        <f>IF(ISBLANK(D28),"",D28+E28)</f>
        <v>199</v>
      </c>
      <c r="H28" s="12"/>
      <c r="I28" s="7"/>
      <c r="K28" s="321" t="s">
        <v>184</v>
      </c>
      <c r="L28" s="322"/>
      <c r="M28" s="60">
        <v>2</v>
      </c>
      <c r="N28" s="20">
        <v>131</v>
      </c>
      <c r="O28" s="9">
        <v>53</v>
      </c>
      <c r="P28" s="9">
        <v>3</v>
      </c>
      <c r="Q28" s="22">
        <f>IF(ISBLANK(N28),"",N28+O28)</f>
        <v>184</v>
      </c>
      <c r="R28" s="12"/>
      <c r="S28" s="7"/>
    </row>
    <row r="29" spans="1:19" ht="12.75" customHeight="1">
      <c r="A29" s="323"/>
      <c r="B29" s="324"/>
      <c r="C29" s="61">
        <v>2</v>
      </c>
      <c r="D29" s="21">
        <v>149</v>
      </c>
      <c r="E29" s="10">
        <v>53</v>
      </c>
      <c r="F29" s="10">
        <v>4</v>
      </c>
      <c r="G29" s="23">
        <f>IF(ISBLANK(D29),"",D29+E29)</f>
        <v>202</v>
      </c>
      <c r="H29" s="12"/>
      <c r="I29" s="7"/>
      <c r="K29" s="323"/>
      <c r="L29" s="324"/>
      <c r="M29" s="61">
        <v>1</v>
      </c>
      <c r="N29" s="21">
        <v>139</v>
      </c>
      <c r="O29" s="10">
        <v>61</v>
      </c>
      <c r="P29" s="10">
        <v>2</v>
      </c>
      <c r="Q29" s="23">
        <f>IF(ISBLANK(N29),"",N29+O29)</f>
        <v>200</v>
      </c>
      <c r="R29" s="12"/>
      <c r="S29" s="7"/>
    </row>
    <row r="30" spans="1:19" ht="9.75" customHeight="1" thickBot="1">
      <c r="A30" s="319" t="s">
        <v>183</v>
      </c>
      <c r="B30" s="320"/>
      <c r="C30" s="62"/>
      <c r="D30" s="63"/>
      <c r="E30" s="63"/>
      <c r="F30" s="63"/>
      <c r="G30" s="64">
        <f>IF(ISBLANK(D30),"",D30+E30)</f>
      </c>
      <c r="H30" s="11"/>
      <c r="I30" s="18"/>
      <c r="K30" s="319" t="s">
        <v>107</v>
      </c>
      <c r="L30" s="320"/>
      <c r="M30" s="62"/>
      <c r="N30" s="63"/>
      <c r="O30" s="63"/>
      <c r="P30" s="63"/>
      <c r="Q30" s="64">
        <f>IF(ISBLANK(N30),"",N30+O30)</f>
      </c>
      <c r="R30" s="11"/>
      <c r="S30" s="18"/>
    </row>
    <row r="31" spans="1:19" ht="9.75" customHeight="1" thickBot="1">
      <c r="A31" s="319"/>
      <c r="B31" s="320"/>
      <c r="C31" s="65"/>
      <c r="D31" s="66"/>
      <c r="E31" s="66"/>
      <c r="F31" s="66"/>
      <c r="G31" s="67">
        <f>IF(ISBLANK(D31),"",D31+E31)</f>
      </c>
      <c r="H31" s="11"/>
      <c r="I31" s="315">
        <f>IF(ISNUMBER(G32),IF(G32&gt;Q32,2,IF(G32=Q32,1,0)),"")</f>
        <v>2</v>
      </c>
      <c r="K31" s="319"/>
      <c r="L31" s="320"/>
      <c r="M31" s="65"/>
      <c r="N31" s="66"/>
      <c r="O31" s="66"/>
      <c r="P31" s="66"/>
      <c r="Q31" s="67">
        <f>IF(ISBLANK(N31),"",N31+O31)</f>
      </c>
      <c r="R31" s="11"/>
      <c r="S31" s="315">
        <f>IF(ISNUMBER(Q32),IF(G32&lt;Q32,2,IF(G32=Q32,1,0)),"")</f>
        <v>0</v>
      </c>
    </row>
    <row r="32" spans="1:19" ht="15.75" customHeight="1" thickBot="1">
      <c r="A32" s="317">
        <v>5163</v>
      </c>
      <c r="B32" s="318"/>
      <c r="C32" s="68" t="s">
        <v>13</v>
      </c>
      <c r="D32" s="69">
        <f>IF(ISNUMBER(D28),SUM(D28:D31),"")</f>
        <v>280</v>
      </c>
      <c r="E32" s="70">
        <f>IF(ISNUMBER(E28),SUM(E28:E31),"")</f>
        <v>121</v>
      </c>
      <c r="F32" s="71">
        <f>IF(ISNUMBER(F28),SUM(F28:F31),"")</f>
        <v>8</v>
      </c>
      <c r="G32" s="73">
        <f>IF(ISNUMBER(G28),SUM(G28:G31),"")</f>
        <v>401</v>
      </c>
      <c r="H32" s="19"/>
      <c r="I32" s="316"/>
      <c r="K32" s="317">
        <v>743</v>
      </c>
      <c r="L32" s="318"/>
      <c r="M32" s="68" t="s">
        <v>13</v>
      </c>
      <c r="N32" s="69">
        <f>IF(ISNUMBER(N28),SUM(N28:N31),"")</f>
        <v>270</v>
      </c>
      <c r="O32" s="70">
        <f>IF(ISNUMBER(O28),SUM(O28:O31),"")</f>
        <v>114</v>
      </c>
      <c r="P32" s="71">
        <f>IF(ISNUMBER(P28),SUM(P28:P31),"")</f>
        <v>5</v>
      </c>
      <c r="Q32" s="73">
        <f>IF(ISNUMBER(Q28),SUM(Q28:Q31),"")</f>
        <v>384</v>
      </c>
      <c r="R32" s="19"/>
      <c r="S32" s="316"/>
    </row>
    <row r="33" spans="1:19" ht="12.75" customHeight="1" thickTop="1">
      <c r="A33" s="321" t="s">
        <v>182</v>
      </c>
      <c r="B33" s="322"/>
      <c r="C33" s="60">
        <v>1</v>
      </c>
      <c r="D33" s="20">
        <v>146</v>
      </c>
      <c r="E33" s="9">
        <v>79</v>
      </c>
      <c r="F33" s="9">
        <v>2</v>
      </c>
      <c r="G33" s="22">
        <f>IF(ISBLANK(D33),"",D33+E33)</f>
        <v>225</v>
      </c>
      <c r="H33" s="12"/>
      <c r="I33" s="7"/>
      <c r="K33" s="321" t="s">
        <v>181</v>
      </c>
      <c r="L33" s="322"/>
      <c r="M33" s="60">
        <v>2</v>
      </c>
      <c r="N33" s="20">
        <v>145</v>
      </c>
      <c r="O33" s="9">
        <v>63</v>
      </c>
      <c r="P33" s="9">
        <v>4</v>
      </c>
      <c r="Q33" s="22">
        <f>IF(ISBLANK(N33),"",N33+O33)</f>
        <v>208</v>
      </c>
      <c r="R33" s="12"/>
      <c r="S33" s="7"/>
    </row>
    <row r="34" spans="1:19" ht="12.75" customHeight="1">
      <c r="A34" s="323"/>
      <c r="B34" s="324"/>
      <c r="C34" s="61">
        <v>2</v>
      </c>
      <c r="D34" s="21">
        <v>152</v>
      </c>
      <c r="E34" s="10">
        <v>54</v>
      </c>
      <c r="F34" s="10">
        <v>1</v>
      </c>
      <c r="G34" s="23">
        <f>IF(ISBLANK(D34),"",D34+E34)</f>
        <v>206</v>
      </c>
      <c r="H34" s="12"/>
      <c r="I34" s="7"/>
      <c r="K34" s="323"/>
      <c r="L34" s="324"/>
      <c r="M34" s="61">
        <v>1</v>
      </c>
      <c r="N34" s="21">
        <v>133</v>
      </c>
      <c r="O34" s="10">
        <v>87</v>
      </c>
      <c r="P34" s="10">
        <v>2</v>
      </c>
      <c r="Q34" s="23">
        <f>IF(ISBLANK(N34),"",N34+O34)</f>
        <v>220</v>
      </c>
      <c r="R34" s="12"/>
      <c r="S34" s="7"/>
    </row>
    <row r="35" spans="1:19" ht="9.75" customHeight="1" thickBot="1">
      <c r="A35" s="319" t="s">
        <v>109</v>
      </c>
      <c r="B35" s="320"/>
      <c r="C35" s="62"/>
      <c r="D35" s="63"/>
      <c r="E35" s="63"/>
      <c r="F35" s="63"/>
      <c r="G35" s="64">
        <f>IF(ISBLANK(D35),"",D35+E35)</f>
      </c>
      <c r="H35" s="11"/>
      <c r="I35" s="18"/>
      <c r="K35" s="319" t="s">
        <v>134</v>
      </c>
      <c r="L35" s="320"/>
      <c r="M35" s="62"/>
      <c r="N35" s="63"/>
      <c r="O35" s="63"/>
      <c r="P35" s="63"/>
      <c r="Q35" s="64">
        <f>IF(ISBLANK(N35),"",N35+O35)</f>
      </c>
      <c r="R35" s="11"/>
      <c r="S35" s="18"/>
    </row>
    <row r="36" spans="1:19" ht="9.75" customHeight="1" thickBot="1">
      <c r="A36" s="319"/>
      <c r="B36" s="320"/>
      <c r="C36" s="65"/>
      <c r="D36" s="66"/>
      <c r="E36" s="66"/>
      <c r="F36" s="66"/>
      <c r="G36" s="67">
        <f>IF(ISBLANK(D36),"",D36+E36)</f>
      </c>
      <c r="H36" s="11"/>
      <c r="I36" s="315">
        <f>IF(ISNUMBER(G37),IF(G37&gt;Q37,2,IF(G37=Q37,1,0)),"")</f>
        <v>2</v>
      </c>
      <c r="K36" s="319"/>
      <c r="L36" s="320"/>
      <c r="M36" s="65"/>
      <c r="N36" s="66"/>
      <c r="O36" s="66"/>
      <c r="P36" s="66"/>
      <c r="Q36" s="67">
        <f>IF(ISBLANK(N36),"",N36+O36)</f>
      </c>
      <c r="R36" s="11"/>
      <c r="S36" s="315">
        <f>IF(ISNUMBER(Q37),IF(G37&lt;Q37,2,IF(G37=Q37,1,0)),"")</f>
        <v>0</v>
      </c>
    </row>
    <row r="37" spans="1:19" ht="15.75" customHeight="1" thickBot="1">
      <c r="A37" s="317">
        <v>1404</v>
      </c>
      <c r="B37" s="318"/>
      <c r="C37" s="68" t="s">
        <v>13</v>
      </c>
      <c r="D37" s="69">
        <f>IF(ISNUMBER(D33),SUM(D33:D36),"")</f>
        <v>298</v>
      </c>
      <c r="E37" s="70">
        <f>IF(ISNUMBER(E33),SUM(E33:E36),"")</f>
        <v>133</v>
      </c>
      <c r="F37" s="71">
        <f>IF(ISNUMBER(F33),SUM(F33:F36),"")</f>
        <v>3</v>
      </c>
      <c r="G37" s="73">
        <f>IF(ISNUMBER(G33),SUM(G33:G36),"")</f>
        <v>431</v>
      </c>
      <c r="H37" s="19"/>
      <c r="I37" s="316"/>
      <c r="K37" s="317">
        <v>14467</v>
      </c>
      <c r="L37" s="318"/>
      <c r="M37" s="68" t="s">
        <v>13</v>
      </c>
      <c r="N37" s="69">
        <f>IF(ISNUMBER(N33),SUM(N33:N36),"")</f>
        <v>278</v>
      </c>
      <c r="O37" s="70">
        <f>IF(ISNUMBER(O33),SUM(O33:O36),"")</f>
        <v>150</v>
      </c>
      <c r="P37" s="71">
        <f>IF(ISNUMBER(P33),SUM(P33:P36),"")</f>
        <v>6</v>
      </c>
      <c r="Q37" s="73">
        <f>IF(ISNUMBER(Q33),SUM(Q33:Q36),"")</f>
        <v>428</v>
      </c>
      <c r="R37" s="19"/>
      <c r="S37" s="316"/>
    </row>
    <row r="38" ht="4.5" customHeight="1" thickBot="1" thickTop="1"/>
    <row r="39" spans="1:19" ht="19.5" customHeight="1" thickBot="1">
      <c r="A39" s="75"/>
      <c r="B39" s="76"/>
      <c r="C39" s="77" t="s">
        <v>15</v>
      </c>
      <c r="D39" s="78">
        <f>IF(ISNUMBER(D12),SUM(D12,D17,D22,D27,D32,D37),"")</f>
        <v>1788</v>
      </c>
      <c r="E39" s="79">
        <f>IF(ISNUMBER(E12),SUM(E12,E17,E22,E27,E32,E37),"")</f>
        <v>710</v>
      </c>
      <c r="F39" s="80">
        <f>IF(ISNUMBER(F12),SUM(F12,F17,F22,F27,F32,F37),"")</f>
        <v>53</v>
      </c>
      <c r="G39" s="74">
        <f>IF(ISNUMBER(G12),SUM(G12,G17,G22,G27,G32,G37),"")</f>
        <v>2498</v>
      </c>
      <c r="H39" s="13"/>
      <c r="I39" s="24">
        <f>IF(ISNUMBER(G39),IF(G39&gt;Q39,4,IF(G39=Q39,2,0)),"")</f>
        <v>4</v>
      </c>
      <c r="K39" s="75"/>
      <c r="L39" s="76"/>
      <c r="M39" s="77" t="s">
        <v>15</v>
      </c>
      <c r="N39" s="78">
        <f>IF(ISNUMBER(N12),SUM(N12,N17,N22,N27,N32,N37),"")</f>
        <v>1705</v>
      </c>
      <c r="O39" s="79">
        <f>IF(ISNUMBER(O12),SUM(O12,O17,O22,O27,O32,O37),"")</f>
        <v>749</v>
      </c>
      <c r="P39" s="80">
        <f>IF(ISNUMBER(P12),SUM(P12,P17,P22,P27,P32,P37),"")</f>
        <v>41</v>
      </c>
      <c r="Q39" s="74">
        <f>IF(ISNUMBER(Q12),SUM(Q12,Q17,Q22,Q27,Q32,Q37),"")</f>
        <v>2454</v>
      </c>
      <c r="R39" s="13"/>
      <c r="S39" s="24">
        <f>IF(ISNUMBER(Q39),IF(G39&lt;Q39,4,IF(G39=Q39,2,0)),"")</f>
        <v>0</v>
      </c>
    </row>
    <row r="40" ht="4.5" customHeight="1" thickBot="1"/>
    <row r="41" spans="1:19" ht="19.5" customHeight="1" thickBot="1">
      <c r="A41" s="26"/>
      <c r="B41" s="27" t="s">
        <v>29</v>
      </c>
      <c r="C41" s="290" t="s">
        <v>180</v>
      </c>
      <c r="D41" s="290"/>
      <c r="E41" s="290"/>
      <c r="G41" s="306" t="s">
        <v>16</v>
      </c>
      <c r="H41" s="307"/>
      <c r="I41" s="82">
        <f>IF(ISNUMBER(I11),SUM(I11,I16,I21,I26,I31,I36,I39),"")</f>
        <v>14</v>
      </c>
      <c r="K41" s="26"/>
      <c r="L41" s="27" t="s">
        <v>29</v>
      </c>
      <c r="M41" s="290" t="s">
        <v>179</v>
      </c>
      <c r="N41" s="290"/>
      <c r="O41" s="290"/>
      <c r="Q41" s="306" t="s">
        <v>16</v>
      </c>
      <c r="R41" s="307"/>
      <c r="S41" s="82">
        <f>IF(ISNUMBER(S11),SUM(S11,S16,S21,S26,S31,S36,S39),"")</f>
        <v>2</v>
      </c>
    </row>
    <row r="42" spans="1:19" ht="19.5" customHeight="1">
      <c r="A42" s="26"/>
      <c r="B42" s="27" t="s">
        <v>30</v>
      </c>
      <c r="C42" s="308"/>
      <c r="D42" s="308"/>
      <c r="E42" s="308"/>
      <c r="F42" s="30"/>
      <c r="G42" s="30"/>
      <c r="H42" s="30"/>
      <c r="I42" s="30"/>
      <c r="J42" s="30"/>
      <c r="K42" s="26"/>
      <c r="L42" s="27" t="s">
        <v>30</v>
      </c>
      <c r="M42" s="308"/>
      <c r="N42" s="308"/>
      <c r="O42" s="308"/>
      <c r="P42" s="28"/>
      <c r="Q42" s="29"/>
      <c r="R42" s="29"/>
      <c r="S42" s="29"/>
    </row>
    <row r="43" spans="1:19" ht="20.25" customHeight="1">
      <c r="A43" s="27" t="s">
        <v>31</v>
      </c>
      <c r="B43" s="27" t="s">
        <v>32</v>
      </c>
      <c r="C43" s="346"/>
      <c r="D43" s="346"/>
      <c r="E43" s="346"/>
      <c r="F43" s="346"/>
      <c r="G43" s="346"/>
      <c r="H43" s="346"/>
      <c r="I43" s="27"/>
      <c r="J43" s="27"/>
      <c r="K43" s="27" t="s">
        <v>33</v>
      </c>
      <c r="L43" s="305"/>
      <c r="M43" s="305"/>
      <c r="N43" s="31"/>
      <c r="O43" s="27" t="s">
        <v>30</v>
      </c>
      <c r="P43" s="347"/>
      <c r="Q43" s="347"/>
      <c r="R43" s="347"/>
      <c r="S43" s="347"/>
    </row>
    <row r="44" spans="1:19" ht="9.75" customHeight="1">
      <c r="A44" s="27"/>
      <c r="B44" s="27"/>
      <c r="C44" s="32"/>
      <c r="D44" s="32"/>
      <c r="E44" s="32"/>
      <c r="F44" s="32"/>
      <c r="G44" s="32"/>
      <c r="H44" s="32"/>
      <c r="I44" s="27"/>
      <c r="J44" s="27"/>
      <c r="K44" s="27"/>
      <c r="L44" s="33"/>
      <c r="M44" s="33"/>
      <c r="N44" s="31"/>
      <c r="O44" s="27"/>
      <c r="P44" s="32"/>
      <c r="Q44" s="32"/>
      <c r="R44" s="32"/>
      <c r="S44" s="32"/>
    </row>
    <row r="45" ht="30" customHeight="1">
      <c r="A45" s="8" t="s">
        <v>17</v>
      </c>
    </row>
    <row r="46" spans="2:11" ht="19.5" customHeight="1">
      <c r="B46" s="2" t="s">
        <v>18</v>
      </c>
      <c r="C46" s="314" t="s">
        <v>28</v>
      </c>
      <c r="D46" s="314"/>
      <c r="I46" s="2" t="s">
        <v>19</v>
      </c>
      <c r="J46" s="287">
        <v>18</v>
      </c>
      <c r="K46" s="287"/>
    </row>
    <row r="47" spans="2:19" ht="19.5" customHeight="1">
      <c r="B47" s="2" t="s">
        <v>20</v>
      </c>
      <c r="C47" s="288" t="s">
        <v>56</v>
      </c>
      <c r="D47" s="288"/>
      <c r="I47" s="2" t="s">
        <v>21</v>
      </c>
      <c r="J47" s="289">
        <v>1</v>
      </c>
      <c r="K47" s="289"/>
      <c r="P47" s="2" t="s">
        <v>22</v>
      </c>
      <c r="Q47" s="312">
        <v>43317</v>
      </c>
      <c r="R47" s="313"/>
      <c r="S47" s="313"/>
    </row>
    <row r="48" ht="9.75" customHeight="1"/>
    <row r="49" spans="1:19" ht="15" customHeight="1">
      <c r="A49" s="299" t="s">
        <v>23</v>
      </c>
      <c r="B49" s="300"/>
      <c r="C49" s="300"/>
      <c r="D49" s="300"/>
      <c r="E49" s="300"/>
      <c r="F49" s="300"/>
      <c r="G49" s="300"/>
      <c r="H49" s="300"/>
      <c r="I49" s="300"/>
      <c r="J49" s="300"/>
      <c r="K49" s="300"/>
      <c r="L49" s="300"/>
      <c r="M49" s="300"/>
      <c r="N49" s="300"/>
      <c r="O49" s="300"/>
      <c r="P49" s="300"/>
      <c r="Q49" s="300"/>
      <c r="R49" s="300"/>
      <c r="S49" s="301"/>
    </row>
    <row r="50" spans="1:19" ht="90" customHeight="1">
      <c r="A50" s="302"/>
      <c r="B50" s="303"/>
      <c r="C50" s="303"/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3"/>
      <c r="O50" s="303"/>
      <c r="P50" s="303"/>
      <c r="Q50" s="303"/>
      <c r="R50" s="303"/>
      <c r="S50" s="304"/>
    </row>
    <row r="51" ht="4.5" customHeight="1"/>
    <row r="52" spans="1:19" ht="15" customHeight="1">
      <c r="A52" s="309" t="s">
        <v>24</v>
      </c>
      <c r="B52" s="310"/>
      <c r="C52" s="310"/>
      <c r="D52" s="310"/>
      <c r="E52" s="310"/>
      <c r="F52" s="310"/>
      <c r="G52" s="310"/>
      <c r="H52" s="310"/>
      <c r="I52" s="310"/>
      <c r="J52" s="310"/>
      <c r="K52" s="310"/>
      <c r="L52" s="310"/>
      <c r="M52" s="310"/>
      <c r="N52" s="310"/>
      <c r="O52" s="310"/>
      <c r="P52" s="310"/>
      <c r="Q52" s="310"/>
      <c r="R52" s="310"/>
      <c r="S52" s="311"/>
    </row>
    <row r="53" spans="1:19" ht="6.75" customHeight="1">
      <c r="A53" s="38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7"/>
    </row>
    <row r="54" spans="1:19" ht="18" customHeight="1">
      <c r="A54" s="34" t="s">
        <v>3</v>
      </c>
      <c r="B54" s="35"/>
      <c r="C54" s="35"/>
      <c r="D54" s="35"/>
      <c r="E54" s="35"/>
      <c r="F54" s="35"/>
      <c r="G54" s="35"/>
      <c r="H54" s="35"/>
      <c r="I54" s="35"/>
      <c r="J54" s="35"/>
      <c r="K54" s="36" t="s">
        <v>4</v>
      </c>
      <c r="L54" s="35"/>
      <c r="M54" s="35"/>
      <c r="N54" s="35"/>
      <c r="O54" s="35"/>
      <c r="P54" s="35"/>
      <c r="Q54" s="35"/>
      <c r="R54" s="35"/>
      <c r="S54" s="37"/>
    </row>
    <row r="55" spans="1:19" ht="18" customHeight="1">
      <c r="A55" s="39"/>
      <c r="B55" s="40" t="s">
        <v>34</v>
      </c>
      <c r="C55" s="41"/>
      <c r="D55" s="42"/>
      <c r="E55" s="40" t="s">
        <v>35</v>
      </c>
      <c r="F55" s="41"/>
      <c r="G55" s="41"/>
      <c r="H55" s="41"/>
      <c r="I55" s="42"/>
      <c r="J55" s="35"/>
      <c r="K55" s="43"/>
      <c r="L55" s="40" t="s">
        <v>34</v>
      </c>
      <c r="M55" s="41"/>
      <c r="N55" s="42"/>
      <c r="O55" s="40" t="s">
        <v>35</v>
      </c>
      <c r="P55" s="41"/>
      <c r="Q55" s="41"/>
      <c r="R55" s="41"/>
      <c r="S55" s="44"/>
    </row>
    <row r="56" spans="1:19" ht="18" customHeight="1">
      <c r="A56" s="45" t="s">
        <v>36</v>
      </c>
      <c r="B56" s="46" t="s">
        <v>37</v>
      </c>
      <c r="C56" s="47"/>
      <c r="D56" s="48" t="s">
        <v>38</v>
      </c>
      <c r="E56" s="46" t="s">
        <v>37</v>
      </c>
      <c r="F56" s="49"/>
      <c r="G56" s="49"/>
      <c r="H56" s="50"/>
      <c r="I56" s="48" t="s">
        <v>38</v>
      </c>
      <c r="J56" s="35"/>
      <c r="K56" s="51" t="s">
        <v>36</v>
      </c>
      <c r="L56" s="46" t="s">
        <v>37</v>
      </c>
      <c r="M56" s="47"/>
      <c r="N56" s="48" t="s">
        <v>38</v>
      </c>
      <c r="O56" s="46" t="s">
        <v>37</v>
      </c>
      <c r="P56" s="49"/>
      <c r="Q56" s="49"/>
      <c r="R56" s="50"/>
      <c r="S56" s="52" t="s">
        <v>38</v>
      </c>
    </row>
    <row r="57" spans="1:19" ht="18" customHeight="1">
      <c r="A57" s="53"/>
      <c r="B57" s="343"/>
      <c r="C57" s="345"/>
      <c r="D57" s="54"/>
      <c r="E57" s="343"/>
      <c r="F57" s="344"/>
      <c r="G57" s="344"/>
      <c r="H57" s="345"/>
      <c r="I57" s="54"/>
      <c r="J57" s="35"/>
      <c r="K57" s="55"/>
      <c r="L57" s="343"/>
      <c r="M57" s="345"/>
      <c r="N57" s="54"/>
      <c r="O57" s="343"/>
      <c r="P57" s="344"/>
      <c r="Q57" s="344"/>
      <c r="R57" s="345"/>
      <c r="S57" s="56"/>
    </row>
    <row r="58" spans="1:19" ht="18" customHeight="1">
      <c r="A58" s="53"/>
      <c r="B58" s="343"/>
      <c r="C58" s="345"/>
      <c r="D58" s="54"/>
      <c r="E58" s="343"/>
      <c r="F58" s="344"/>
      <c r="G58" s="344"/>
      <c r="H58" s="345"/>
      <c r="I58" s="54"/>
      <c r="J58" s="35"/>
      <c r="K58" s="55"/>
      <c r="L58" s="343"/>
      <c r="M58" s="345"/>
      <c r="N58" s="54"/>
      <c r="O58" s="343"/>
      <c r="P58" s="344"/>
      <c r="Q58" s="344"/>
      <c r="R58" s="345"/>
      <c r="S58" s="56"/>
    </row>
    <row r="59" spans="1:19" ht="11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3.75" customHeight="1">
      <c r="A60" s="36"/>
      <c r="B60" s="35"/>
      <c r="C60" s="35"/>
      <c r="D60" s="35"/>
      <c r="E60" s="35"/>
      <c r="F60" s="35"/>
      <c r="G60" s="35"/>
      <c r="H60" s="35"/>
      <c r="I60" s="35"/>
      <c r="J60" s="35"/>
      <c r="K60" s="36"/>
      <c r="L60" s="35"/>
      <c r="M60" s="35"/>
      <c r="N60" s="35"/>
      <c r="O60" s="35"/>
      <c r="P60" s="35"/>
      <c r="Q60" s="35"/>
      <c r="R60" s="35"/>
      <c r="S60" s="35"/>
    </row>
    <row r="61" spans="1:19" ht="19.5" customHeight="1">
      <c r="A61" s="293" t="s">
        <v>25</v>
      </c>
      <c r="B61" s="294"/>
      <c r="C61" s="294"/>
      <c r="D61" s="294"/>
      <c r="E61" s="294"/>
      <c r="F61" s="294"/>
      <c r="G61" s="294"/>
      <c r="H61" s="294"/>
      <c r="I61" s="294"/>
      <c r="J61" s="294"/>
      <c r="K61" s="294"/>
      <c r="L61" s="294"/>
      <c r="M61" s="294"/>
      <c r="N61" s="294"/>
      <c r="O61" s="294"/>
      <c r="P61" s="294"/>
      <c r="Q61" s="294"/>
      <c r="R61" s="294"/>
      <c r="S61" s="295"/>
    </row>
    <row r="62" spans="1:19" ht="90" customHeight="1">
      <c r="A62" s="296"/>
      <c r="B62" s="297"/>
      <c r="C62" s="297"/>
      <c r="D62" s="297"/>
      <c r="E62" s="297"/>
      <c r="F62" s="297"/>
      <c r="G62" s="297"/>
      <c r="H62" s="297"/>
      <c r="I62" s="297"/>
      <c r="J62" s="297"/>
      <c r="K62" s="297"/>
      <c r="L62" s="297"/>
      <c r="M62" s="297"/>
      <c r="N62" s="297"/>
      <c r="O62" s="297"/>
      <c r="P62" s="297"/>
      <c r="Q62" s="297"/>
      <c r="R62" s="297"/>
      <c r="S62" s="298"/>
    </row>
    <row r="63" ht="4.5" customHeight="1"/>
    <row r="64" spans="1:19" ht="15" customHeight="1">
      <c r="A64" s="299" t="s">
        <v>26</v>
      </c>
      <c r="B64" s="300"/>
      <c r="C64" s="300"/>
      <c r="D64" s="300"/>
      <c r="E64" s="300"/>
      <c r="F64" s="300"/>
      <c r="G64" s="300"/>
      <c r="H64" s="300"/>
      <c r="I64" s="300"/>
      <c r="J64" s="300"/>
      <c r="K64" s="300"/>
      <c r="L64" s="300"/>
      <c r="M64" s="300"/>
      <c r="N64" s="300"/>
      <c r="O64" s="300"/>
      <c r="P64" s="300"/>
      <c r="Q64" s="300"/>
      <c r="R64" s="300"/>
      <c r="S64" s="301"/>
    </row>
    <row r="65" spans="1:19" ht="90" customHeight="1">
      <c r="A65" s="302"/>
      <c r="B65" s="303"/>
      <c r="C65" s="303"/>
      <c r="D65" s="303"/>
      <c r="E65" s="303"/>
      <c r="F65" s="303"/>
      <c r="G65" s="303"/>
      <c r="H65" s="303"/>
      <c r="I65" s="303"/>
      <c r="J65" s="303"/>
      <c r="K65" s="303"/>
      <c r="L65" s="303"/>
      <c r="M65" s="303"/>
      <c r="N65" s="303"/>
      <c r="O65" s="303"/>
      <c r="P65" s="303"/>
      <c r="Q65" s="303"/>
      <c r="R65" s="303"/>
      <c r="S65" s="304"/>
    </row>
    <row r="66" spans="1:8" ht="30" customHeight="1">
      <c r="A66" s="291" t="s">
        <v>27</v>
      </c>
      <c r="B66" s="291"/>
      <c r="C66" s="292"/>
      <c r="D66" s="292"/>
      <c r="E66" s="292"/>
      <c r="F66" s="292"/>
      <c r="G66" s="292"/>
      <c r="H66" s="292"/>
    </row>
    <row r="67" spans="11:16" ht="12.75">
      <c r="K67" s="83" t="s">
        <v>40</v>
      </c>
      <c r="L67" s="84" t="s">
        <v>92</v>
      </c>
      <c r="M67" s="85"/>
      <c r="N67" s="85"/>
      <c r="O67" s="84" t="s">
        <v>83</v>
      </c>
      <c r="P67" s="86"/>
    </row>
    <row r="68" spans="11:16" ht="12.75">
      <c r="K68" s="83" t="s">
        <v>42</v>
      </c>
      <c r="L68" s="84" t="s">
        <v>93</v>
      </c>
      <c r="M68" s="85"/>
      <c r="N68" s="85"/>
      <c r="O68" s="84" t="s">
        <v>84</v>
      </c>
      <c r="P68" s="86"/>
    </row>
    <row r="69" spans="11:16" ht="12.75">
      <c r="K69" s="83" t="s">
        <v>28</v>
      </c>
      <c r="L69" s="84" t="s">
        <v>94</v>
      </c>
      <c r="M69" s="85"/>
      <c r="N69" s="85"/>
      <c r="O69" s="84" t="s">
        <v>78</v>
      </c>
      <c r="P69" s="86"/>
    </row>
    <row r="70" spans="11:16" ht="12.75">
      <c r="K70" s="83" t="s">
        <v>43</v>
      </c>
      <c r="L70" s="84" t="s">
        <v>95</v>
      </c>
      <c r="M70" s="85"/>
      <c r="N70" s="85"/>
      <c r="O70" s="84" t="s">
        <v>72</v>
      </c>
      <c r="P70" s="86"/>
    </row>
    <row r="71" spans="11:16" ht="12.75">
      <c r="K71" s="83" t="s">
        <v>41</v>
      </c>
      <c r="L71" s="84" t="s">
        <v>96</v>
      </c>
      <c r="M71" s="85"/>
      <c r="N71" s="85"/>
      <c r="O71" s="84" t="s">
        <v>70</v>
      </c>
      <c r="P71" s="86"/>
    </row>
    <row r="72" spans="11:16" ht="12.75">
      <c r="K72" s="83" t="s">
        <v>44</v>
      </c>
      <c r="L72" s="84" t="s">
        <v>97</v>
      </c>
      <c r="M72" s="85"/>
      <c r="N72" s="85"/>
      <c r="O72" s="84" t="s">
        <v>75</v>
      </c>
      <c r="P72" s="86"/>
    </row>
    <row r="73" spans="11:16" ht="12.75">
      <c r="K73" s="83" t="s">
        <v>45</v>
      </c>
      <c r="L73" s="84" t="s">
        <v>88</v>
      </c>
      <c r="M73" s="85"/>
      <c r="N73" s="85"/>
      <c r="O73" s="84" t="s">
        <v>76</v>
      </c>
      <c r="P73" s="86"/>
    </row>
    <row r="74" spans="11:16" ht="12.75">
      <c r="K74" s="83" t="s">
        <v>46</v>
      </c>
      <c r="L74" s="84" t="s">
        <v>98</v>
      </c>
      <c r="M74" s="85"/>
      <c r="N74" s="85"/>
      <c r="O74" s="84" t="s">
        <v>67</v>
      </c>
      <c r="P74" s="86"/>
    </row>
    <row r="75" spans="11:16" ht="12.75">
      <c r="K75" s="83" t="s">
        <v>47</v>
      </c>
      <c r="L75" s="84" t="s">
        <v>89</v>
      </c>
      <c r="M75" s="85"/>
      <c r="N75" s="85"/>
      <c r="O75" s="84" t="s">
        <v>79</v>
      </c>
      <c r="P75" s="86"/>
    </row>
    <row r="76" spans="11:16" ht="12.75">
      <c r="K76" s="83" t="s">
        <v>48</v>
      </c>
      <c r="L76" s="84" t="s">
        <v>99</v>
      </c>
      <c r="M76" s="85"/>
      <c r="N76" s="85"/>
      <c r="O76" s="84" t="s">
        <v>65</v>
      </c>
      <c r="P76" s="86"/>
    </row>
    <row r="77" spans="11:16" ht="12.75">
      <c r="K77" s="83" t="s">
        <v>49</v>
      </c>
      <c r="L77" s="84" t="s">
        <v>100</v>
      </c>
      <c r="M77" s="85"/>
      <c r="N77" s="85"/>
      <c r="O77" s="84" t="s">
        <v>71</v>
      </c>
      <c r="P77" s="86"/>
    </row>
    <row r="78" spans="11:16" ht="12.75">
      <c r="K78" s="83" t="s">
        <v>50</v>
      </c>
      <c r="L78" s="84" t="s">
        <v>90</v>
      </c>
      <c r="M78" s="85"/>
      <c r="N78" s="85"/>
      <c r="O78" s="84" t="s">
        <v>74</v>
      </c>
      <c r="P78" s="86"/>
    </row>
    <row r="79" spans="11:16" ht="12.75">
      <c r="K79" s="83" t="s">
        <v>51</v>
      </c>
      <c r="L79" s="84" t="s">
        <v>91</v>
      </c>
      <c r="M79" s="85"/>
      <c r="N79" s="85"/>
      <c r="O79" s="84" t="s">
        <v>82</v>
      </c>
      <c r="P79" s="86"/>
    </row>
    <row r="80" spans="11:16" ht="12.75">
      <c r="K80" s="83" t="s">
        <v>52</v>
      </c>
      <c r="L80" s="84" t="s">
        <v>101</v>
      </c>
      <c r="M80" s="85"/>
      <c r="N80" s="85"/>
      <c r="O80" s="84" t="s">
        <v>66</v>
      </c>
      <c r="P80" s="86"/>
    </row>
    <row r="81" spans="11:16" ht="12.75">
      <c r="K81" s="83" t="s">
        <v>53</v>
      </c>
      <c r="L81" s="84"/>
      <c r="M81" s="85"/>
      <c r="N81" s="85"/>
      <c r="O81" s="84" t="s">
        <v>68</v>
      </c>
      <c r="P81" s="86"/>
    </row>
    <row r="82" spans="11:16" ht="12.75">
      <c r="K82" s="83" t="s">
        <v>54</v>
      </c>
      <c r="L82" s="84"/>
      <c r="M82" s="85"/>
      <c r="N82" s="85"/>
      <c r="O82" s="84" t="s">
        <v>81</v>
      </c>
      <c r="P82" s="86"/>
    </row>
    <row r="83" spans="11:16" ht="12.75">
      <c r="K83" s="83" t="s">
        <v>55</v>
      </c>
      <c r="L83" s="87"/>
      <c r="M83" s="87"/>
      <c r="N83" s="87"/>
      <c r="O83" s="84" t="s">
        <v>73</v>
      </c>
      <c r="P83" s="86"/>
    </row>
    <row r="84" spans="11:16" ht="12.75">
      <c r="K84" s="83" t="s">
        <v>56</v>
      </c>
      <c r="L84" s="87"/>
      <c r="M84" s="87"/>
      <c r="N84" s="87"/>
      <c r="O84" s="84" t="s">
        <v>80</v>
      </c>
      <c r="P84" s="86"/>
    </row>
    <row r="85" spans="11:16" ht="12.75">
      <c r="K85" s="83" t="s">
        <v>57</v>
      </c>
      <c r="L85" s="87"/>
      <c r="M85" s="87"/>
      <c r="N85" s="87"/>
      <c r="O85" s="84" t="s">
        <v>64</v>
      </c>
      <c r="P85" s="86"/>
    </row>
    <row r="86" spans="11:16" ht="12.75">
      <c r="K86" s="83" t="s">
        <v>58</v>
      </c>
      <c r="L86" s="87"/>
      <c r="M86" s="87"/>
      <c r="N86" s="87"/>
      <c r="O86" s="84" t="s">
        <v>69</v>
      </c>
      <c r="P86" s="86"/>
    </row>
    <row r="87" spans="11:16" ht="12.75">
      <c r="K87" s="83" t="s">
        <v>59</v>
      </c>
      <c r="L87" s="87"/>
      <c r="M87" s="87"/>
      <c r="N87" s="87"/>
      <c r="O87" s="84" t="s">
        <v>77</v>
      </c>
      <c r="P87" s="86"/>
    </row>
    <row r="88" spans="11:16" ht="12.75">
      <c r="K88" s="83" t="s">
        <v>60</v>
      </c>
      <c r="L88" s="87"/>
      <c r="M88" s="87"/>
      <c r="N88" s="87"/>
      <c r="O88" s="84" t="s">
        <v>85</v>
      </c>
      <c r="P88" s="86"/>
    </row>
    <row r="89" spans="11:16" ht="12.75">
      <c r="K89" s="83" t="s">
        <v>61</v>
      </c>
      <c r="L89" s="87"/>
      <c r="M89" s="87"/>
      <c r="N89" s="87"/>
      <c r="O89" s="84" t="s">
        <v>86</v>
      </c>
      <c r="P89" s="86"/>
    </row>
    <row r="90" spans="11:16" ht="12.75">
      <c r="K90" s="83" t="s">
        <v>62</v>
      </c>
      <c r="L90" s="87"/>
      <c r="M90" s="87"/>
      <c r="N90" s="87"/>
      <c r="O90" s="84" t="s">
        <v>87</v>
      </c>
      <c r="P90" s="86"/>
    </row>
    <row r="91" spans="11:16" ht="12.75">
      <c r="K91" s="83" t="s">
        <v>63</v>
      </c>
      <c r="L91" s="87"/>
      <c r="M91" s="87"/>
      <c r="N91" s="87"/>
      <c r="O91" s="87"/>
      <c r="P91" s="87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J46:K46"/>
    <mergeCell ref="C47:D47"/>
    <mergeCell ref="J47:K47"/>
    <mergeCell ref="M41:O41"/>
    <mergeCell ref="A66:B66"/>
    <mergeCell ref="C66:H66"/>
    <mergeCell ref="A61:S61"/>
    <mergeCell ref="A62:S62"/>
    <mergeCell ref="A64:S64"/>
    <mergeCell ref="A65:S65"/>
    <mergeCell ref="L43:M43"/>
    <mergeCell ref="G41:H41"/>
    <mergeCell ref="C41:E41"/>
    <mergeCell ref="C42:E42"/>
    <mergeCell ref="Q41:R41"/>
    <mergeCell ref="A52:S52"/>
    <mergeCell ref="Q47:S47"/>
    <mergeCell ref="A49:S49"/>
    <mergeCell ref="A50:S50"/>
    <mergeCell ref="C46:D46"/>
    <mergeCell ref="S36:S37"/>
    <mergeCell ref="S26:S27"/>
    <mergeCell ref="I26:I27"/>
    <mergeCell ref="I36:I37"/>
    <mergeCell ref="K37:L37"/>
    <mergeCell ref="K30:L31"/>
    <mergeCell ref="K32:L32"/>
    <mergeCell ref="K35:L36"/>
    <mergeCell ref="I31:I32"/>
    <mergeCell ref="S31:S32"/>
    <mergeCell ref="S16:S17"/>
    <mergeCell ref="S21:S22"/>
    <mergeCell ref="K18:L19"/>
    <mergeCell ref="K20:L21"/>
    <mergeCell ref="K25:L26"/>
    <mergeCell ref="K15:L16"/>
    <mergeCell ref="K17:L17"/>
    <mergeCell ref="M5:M6"/>
    <mergeCell ref="K13:L14"/>
    <mergeCell ref="K12:L12"/>
    <mergeCell ref="I16:I17"/>
    <mergeCell ref="I11:I12"/>
    <mergeCell ref="K5:L5"/>
    <mergeCell ref="K6:L6"/>
    <mergeCell ref="K8:L9"/>
    <mergeCell ref="K10:L11"/>
    <mergeCell ref="B3:I3"/>
    <mergeCell ref="B1:C2"/>
    <mergeCell ref="D1:I1"/>
    <mergeCell ref="L3:S3"/>
    <mergeCell ref="A13:B14"/>
    <mergeCell ref="L1:N1"/>
    <mergeCell ref="O1:P1"/>
    <mergeCell ref="N5:Q5"/>
    <mergeCell ref="Q1:S1"/>
    <mergeCell ref="S11:S12"/>
    <mergeCell ref="C5:C6"/>
    <mergeCell ref="D5:G5"/>
    <mergeCell ref="A6:B6"/>
    <mergeCell ref="A5:B5"/>
    <mergeCell ref="A8:B9"/>
    <mergeCell ref="A18:B19"/>
    <mergeCell ref="A15:B16"/>
    <mergeCell ref="A17:B17"/>
    <mergeCell ref="A10:B11"/>
    <mergeCell ref="A32:B32"/>
    <mergeCell ref="A12:B12"/>
    <mergeCell ref="A20:B21"/>
    <mergeCell ref="A25:B26"/>
    <mergeCell ref="A23:B24"/>
    <mergeCell ref="A35:B36"/>
    <mergeCell ref="A33:B34"/>
    <mergeCell ref="A22:B22"/>
    <mergeCell ref="A27:B27"/>
    <mergeCell ref="E58:H58"/>
    <mergeCell ref="L58:M58"/>
    <mergeCell ref="O58:R58"/>
    <mergeCell ref="K23:L24"/>
    <mergeCell ref="I21:I22"/>
    <mergeCell ref="K28:L29"/>
    <mergeCell ref="K27:L27"/>
    <mergeCell ref="K33:L34"/>
    <mergeCell ref="M42:O42"/>
    <mergeCell ref="C43:H43"/>
    <mergeCell ref="B58:C58"/>
    <mergeCell ref="A37:B37"/>
    <mergeCell ref="A28:B29"/>
    <mergeCell ref="K22:L22"/>
    <mergeCell ref="P43:S43"/>
    <mergeCell ref="B57:C57"/>
    <mergeCell ref="E57:H57"/>
    <mergeCell ref="L57:M57"/>
    <mergeCell ref="O57:R57"/>
    <mergeCell ref="A30:B31"/>
  </mergeCells>
  <dataValidations count="6">
    <dataValidation type="list" allowBlank="1" showInputMessage="1" showErrorMessage="1" sqref="B3:I3 L3:S3">
      <formula1>$L$67:$L$83</formula1>
    </dataValidation>
    <dataValidation type="list" allowBlank="1" showInputMessage="1" showErrorMessage="1" prompt="Vyber dráhu" sqref="L1:N1">
      <formula1>$O$67:$O$91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Táta</cp:lastModifiedBy>
  <cp:lastPrinted>2016-10-27T20:48:43Z</cp:lastPrinted>
  <dcterms:created xsi:type="dcterms:W3CDTF">2003-07-11T21:46:55Z</dcterms:created>
  <dcterms:modified xsi:type="dcterms:W3CDTF">2016-10-30T06:23:43Z</dcterms:modified>
  <cp:category/>
  <cp:version/>
  <cp:contentType/>
  <cp:contentStatus/>
</cp:coreProperties>
</file>