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11880" tabRatio="692" activeTab="6"/>
  </bookViews>
  <sheets>
    <sheet name="RudC-MetD" sheetId="1" r:id="rId1"/>
    <sheet name="VpA-SlaviaB" sheetId="2" r:id="rId2"/>
    <sheet name="UsC-SlaviaC" sheetId="3" r:id="rId3"/>
    <sheet name="KobB-Radl" sheetId="4" r:id="rId4"/>
    <sheet name="SlaviaD-KobC" sheetId="5" r:id="rId5"/>
    <sheet name="UniC-VršB" sheetId="6" r:id="rId6"/>
    <sheet name="Dpa-SlavoD" sheetId="7" r:id="rId7"/>
  </sheets>
  <definedNames/>
  <calcPr fullCalcOnLoad="1"/>
</workbook>
</file>

<file path=xl/sharedStrings.xml><?xml version="1.0" encoding="utf-8"?>
<sst xmlns="http://schemas.openxmlformats.org/spreadsheetml/2006/main" count="754" uniqueCount="203">
  <si>
    <t>Česká kuželkářská
asociace</t>
  </si>
  <si>
    <t>Zápis o utkání</t>
  </si>
  <si>
    <t xml:space="preserve">Kuželna:  </t>
  </si>
  <si>
    <t>Zvon</t>
  </si>
  <si>
    <t>Datum:  </t>
  </si>
  <si>
    <t>Domácí</t>
  </si>
  <si>
    <t>US“C“</t>
  </si>
  <si>
    <t>Hosté</t>
  </si>
  <si>
    <t>KK Slavie „C“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</si>
  <si>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</si>
  <si>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</si>
  <si>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</si>
  <si>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</si>
  <si>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</si>
  <si>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</si>
  <si>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</si>
  <si>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</si>
  <si>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</si>
  <si>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</si>
  <si>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</si>
  <si>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Školová</t>
  </si>
  <si>
    <t>Mareš</t>
  </si>
  <si>
    <t>Dana</t>
  </si>
  <si>
    <t>Milan ml</t>
  </si>
  <si>
    <t>Bendl</t>
  </si>
  <si>
    <t>Kocan</t>
  </si>
  <si>
    <t>Jiří</t>
  </si>
  <si>
    <t>Josef st</t>
  </si>
  <si>
    <t>Brožová</t>
  </si>
  <si>
    <t>Hájková</t>
  </si>
  <si>
    <t>Olga</t>
  </si>
  <si>
    <t>Hana</t>
  </si>
  <si>
    <t>Štich  (N)</t>
  </si>
  <si>
    <t>Petr</t>
  </si>
  <si>
    <t>Michal</t>
  </si>
  <si>
    <t>Kafková   (N)</t>
  </si>
  <si>
    <t>Jindra</t>
  </si>
  <si>
    <t>Milan st</t>
  </si>
  <si>
    <t xml:space="preserve">Dušek </t>
  </si>
  <si>
    <t>Kryda</t>
  </si>
  <si>
    <t>Miloslav</t>
  </si>
  <si>
    <t>Jiří ml.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</si>
  <si>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</si>
  <si>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</si>
  <si>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</si>
  <si>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</si>
  <si>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</si>
  <si>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</si>
  <si>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</si>
  <si>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</si>
  <si>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17.30</t>
  </si>
  <si>
    <t>Teplota na kuželně:  </t>
  </si>
  <si>
    <t>Čas ukončení utkání:  </t>
  </si>
  <si>
    <t>21.45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</si>
  <si>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</si>
  <si>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</si>
  <si>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</si>
  <si>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</si>
  <si>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</si>
  <si>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</si>
  <si>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</si>
  <si>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</si>
  <si>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</si>
  <si>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</si>
  <si>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</si>
  <si>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</si>
  <si>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Fořt Michal</t>
  </si>
  <si>
    <t>Vodešil Josef</t>
  </si>
  <si>
    <t>Lidmila</t>
  </si>
  <si>
    <t>Karel</t>
  </si>
  <si>
    <t>Fořtová</t>
  </si>
  <si>
    <t>Bališ</t>
  </si>
  <si>
    <t>Tomáš</t>
  </si>
  <si>
    <t>Tejnor</t>
  </si>
  <si>
    <t>Mrzílek</t>
  </si>
  <si>
    <t>Jason</t>
  </si>
  <si>
    <t>Tala</t>
  </si>
  <si>
    <t>Holt</t>
  </si>
  <si>
    <t>Vladimír</t>
  </si>
  <si>
    <t>Bedřich</t>
  </si>
  <si>
    <t>Švec</t>
  </si>
  <si>
    <t>Josef</t>
  </si>
  <si>
    <t>Rybka</t>
  </si>
  <si>
    <t>Vodešil</t>
  </si>
  <si>
    <t>Pavel</t>
  </si>
  <si>
    <t>Jaruška</t>
  </si>
  <si>
    <t>Forman</t>
  </si>
  <si>
    <t>Havrdová</t>
  </si>
  <si>
    <t>SK Slavia Praha - B</t>
  </si>
  <si>
    <t>Slavoj Velké Popovice A</t>
  </si>
  <si>
    <t>Velké Popovice</t>
  </si>
  <si>
    <t>Březinová Markéta , r.č. 24266 , náhradník z družstva Admira "D"</t>
  </si>
  <si>
    <t xml:space="preserve">TUREK Karel </t>
  </si>
  <si>
    <t>Nepřítomen</t>
  </si>
  <si>
    <t>Beneš</t>
  </si>
  <si>
    <t>Krčma</t>
  </si>
  <si>
    <t>Miloš</t>
  </si>
  <si>
    <t>Zdeněk</t>
  </si>
  <si>
    <t>BENEŠ</t>
  </si>
  <si>
    <t>FÚRA</t>
  </si>
  <si>
    <t>Radek</t>
  </si>
  <si>
    <t>LEHNER</t>
  </si>
  <si>
    <t>CÍSAŘ</t>
  </si>
  <si>
    <t>Jan</t>
  </si>
  <si>
    <t>Vojtěch</t>
  </si>
  <si>
    <t>VOJÁČEK</t>
  </si>
  <si>
    <t>VOJTÍŠEK</t>
  </si>
  <si>
    <t>Lukáš</t>
  </si>
  <si>
    <t>Markéta             Náhr.</t>
  </si>
  <si>
    <t>BŘEZINOVÁ</t>
  </si>
  <si>
    <t>Leoš</t>
  </si>
  <si>
    <t>Václav</t>
  </si>
  <si>
    <t>KOFROŇ</t>
  </si>
  <si>
    <t>Jaroslav</t>
  </si>
  <si>
    <t>KAMÍN</t>
  </si>
  <si>
    <t>KRČMA</t>
  </si>
  <si>
    <t xml:space="preserve">TJ Radlice </t>
  </si>
  <si>
    <t>Admira Kobylisy "B"</t>
  </si>
  <si>
    <t>Kobylisy</t>
  </si>
  <si>
    <t>Knap P.</t>
  </si>
  <si>
    <t>Nowaková</t>
  </si>
  <si>
    <t>Anna</t>
  </si>
  <si>
    <t>Filip</t>
  </si>
  <si>
    <t>Knap</t>
  </si>
  <si>
    <t>Jícha</t>
  </si>
  <si>
    <t>Erben</t>
  </si>
  <si>
    <t>Kněžek</t>
  </si>
  <si>
    <t>Šrot</t>
  </si>
  <si>
    <t>Jiránek</t>
  </si>
  <si>
    <t>Nowak</t>
  </si>
  <si>
    <t>Bernat</t>
  </si>
  <si>
    <t>Matyska</t>
  </si>
  <si>
    <t>Myšák</t>
  </si>
  <si>
    <t>Sokol Kobylisy "C"</t>
  </si>
  <si>
    <t>Slavia "D"</t>
  </si>
  <si>
    <t>Slavia 3-4</t>
  </si>
  <si>
    <t>Martincová náhradník</t>
  </si>
  <si>
    <t>22.00</t>
  </si>
  <si>
    <t>Šostý</t>
  </si>
  <si>
    <t>Kohoutová</t>
  </si>
  <si>
    <t>Miroslava</t>
  </si>
  <si>
    <t>Ludmila</t>
  </si>
  <si>
    <t>Martincová</t>
  </si>
  <si>
    <t>Erbanová</t>
  </si>
  <si>
    <t>Richard</t>
  </si>
  <si>
    <t>Jarmila</t>
  </si>
  <si>
    <t>Sekerák</t>
  </si>
  <si>
    <t>Zimáková</t>
  </si>
  <si>
    <t>Miroslav</t>
  </si>
  <si>
    <t xml:space="preserve">Anna </t>
  </si>
  <si>
    <t>Novotná</t>
  </si>
  <si>
    <t>Miluše</t>
  </si>
  <si>
    <t>Dvořák</t>
  </si>
  <si>
    <t>Boháč</t>
  </si>
  <si>
    <t>Poláčková</t>
  </si>
  <si>
    <t>Irena</t>
  </si>
  <si>
    <t>Bernátek</t>
  </si>
  <si>
    <t>Mikešová</t>
  </si>
  <si>
    <t>Meteor -  D</t>
  </si>
  <si>
    <t xml:space="preserve">TJ Sokol Rudná -  C   </t>
  </si>
  <si>
    <t>08.02.2018</t>
  </si>
  <si>
    <t>Rudná</t>
  </si>
  <si>
    <t>za Vršovice jsou náhradníci IVO Vávra č.19645 a Karel Wolf  č.13850</t>
  </si>
  <si>
    <t>Finfer</t>
  </si>
  <si>
    <t>Mezek</t>
  </si>
  <si>
    <t>Jitka</t>
  </si>
  <si>
    <t>Hladík</t>
  </si>
  <si>
    <t>Vykouková</t>
  </si>
  <si>
    <t>Jakub</t>
  </si>
  <si>
    <t xml:space="preserve">Wolf </t>
  </si>
  <si>
    <t>Pytlík</t>
  </si>
  <si>
    <t>Vilimovský</t>
  </si>
  <si>
    <t>Bouchal</t>
  </si>
  <si>
    <t>Ivo</t>
  </si>
  <si>
    <t>Květa</t>
  </si>
  <si>
    <t>Vávra</t>
  </si>
  <si>
    <t>Pytlíková</t>
  </si>
  <si>
    <t>Janata</t>
  </si>
  <si>
    <t>Haken</t>
  </si>
  <si>
    <t>Vršovice B</t>
  </si>
  <si>
    <t>PSK Union Praha</t>
  </si>
  <si>
    <t>Jahelka</t>
  </si>
  <si>
    <t>Ludvík</t>
  </si>
  <si>
    <t>Roman</t>
  </si>
  <si>
    <t>Štěpán</t>
  </si>
  <si>
    <t>Hrdlička</t>
  </si>
  <si>
    <t>Kandl</t>
  </si>
  <si>
    <t>Ladislav</t>
  </si>
  <si>
    <t>Jindřich</t>
  </si>
  <si>
    <t>Škabrada</t>
  </si>
  <si>
    <t>Habada - N</t>
  </si>
  <si>
    <t>Blanka</t>
  </si>
  <si>
    <t>Koubová</t>
  </si>
  <si>
    <t xml:space="preserve">Novák </t>
  </si>
  <si>
    <t>Evžen</t>
  </si>
  <si>
    <t>Valtr</t>
  </si>
  <si>
    <t>Michálek .- N</t>
  </si>
  <si>
    <t>Kateřina</t>
  </si>
  <si>
    <t>Holanová</t>
  </si>
  <si>
    <t>Vondrák</t>
  </si>
  <si>
    <t>KK Slavoj D</t>
  </si>
  <si>
    <t>KKDP A</t>
  </si>
  <si>
    <t>Hloubětín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</si>
</sst>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\."/>
    <numFmt numFmtId="166" formatCode="0&quot;.&quot;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6" fillId="0" borderId="34" xfId="0" applyFont="1" applyBorder="1" applyAlignment="1" applyProtection="1">
      <alignment horizontal="right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165" fontId="4" fillId="0" borderId="52" xfId="0" applyNumberFormat="1" applyFont="1" applyBorder="1" applyAlignment="1" applyProtection="1">
      <alignment horizontal="center" vertical="center"/>
      <protection hidden="1" locked="0"/>
    </xf>
    <xf numFmtId="0" fontId="11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11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0" fontId="0" fillId="0" borderId="0" xfId="46" applyProtection="1">
      <alignment/>
      <protection hidden="1"/>
    </xf>
    <xf numFmtId="0" fontId="4" fillId="0" borderId="58" xfId="46" applyFont="1" applyBorder="1" applyAlignment="1" applyProtection="1">
      <alignment horizontal="right"/>
      <protection hidden="1"/>
    </xf>
    <xf numFmtId="0" fontId="4" fillId="0" borderId="58" xfId="46" applyFont="1" applyBorder="1" applyAlignment="1" applyProtection="1">
      <alignment/>
      <protection hidden="1"/>
    </xf>
    <xf numFmtId="0" fontId="0" fillId="0" borderId="59" xfId="46" applyBorder="1" applyAlignment="1" applyProtection="1">
      <alignment horizontal="left" wrapText="1" indent="1"/>
      <protection hidden="1"/>
    </xf>
    <xf numFmtId="0" fontId="0" fillId="0" borderId="60" xfId="46" applyBorder="1" applyAlignment="1" applyProtection="1">
      <alignment horizontal="left" wrapText="1" indent="1"/>
      <protection hidden="1"/>
    </xf>
    <xf numFmtId="0" fontId="0" fillId="0" borderId="61" xfId="46" applyBorder="1" applyAlignment="1" applyProtection="1">
      <alignment horizontal="left" indent="1"/>
      <protection hidden="1"/>
    </xf>
    <xf numFmtId="0" fontId="11" fillId="0" borderId="62" xfId="46" applyFont="1" applyBorder="1" applyAlignment="1" applyProtection="1">
      <alignment horizontal="center" vertical="center"/>
      <protection hidden="1" locked="0"/>
    </xf>
    <xf numFmtId="0" fontId="11" fillId="0" borderId="63" xfId="46" applyFont="1" applyBorder="1" applyAlignment="1" applyProtection="1">
      <alignment horizontal="center" vertical="center"/>
      <protection hidden="1" locked="0"/>
    </xf>
    <xf numFmtId="166" fontId="4" fillId="0" borderId="63" xfId="46" applyNumberFormat="1" applyFont="1" applyBorder="1" applyAlignment="1" applyProtection="1">
      <alignment horizontal="center" vertical="center"/>
      <protection hidden="1" locked="0"/>
    </xf>
    <xf numFmtId="0" fontId="4" fillId="0" borderId="0" xfId="46" applyFont="1" applyBorder="1" applyAlignment="1" applyProtection="1">
      <alignment horizontal="left" indent="1"/>
      <protection hidden="1"/>
    </xf>
    <xf numFmtId="166" fontId="4" fillId="0" borderId="64" xfId="46" applyNumberFormat="1" applyFont="1" applyBorder="1" applyAlignment="1" applyProtection="1">
      <alignment horizontal="center" vertical="center"/>
      <protection hidden="1" locked="0"/>
    </xf>
    <xf numFmtId="0" fontId="4" fillId="0" borderId="65" xfId="46" applyFont="1" applyBorder="1" applyAlignment="1" applyProtection="1">
      <alignment horizontal="center"/>
      <protection hidden="1"/>
    </xf>
    <xf numFmtId="0" fontId="4" fillId="0" borderId="66" xfId="46" applyFont="1" applyBorder="1" applyAlignment="1" applyProtection="1">
      <alignment horizontal="center"/>
      <protection hidden="1"/>
    </xf>
    <xf numFmtId="0" fontId="4" fillId="0" borderId="66" xfId="46" applyFont="1" applyBorder="1" applyAlignment="1" applyProtection="1">
      <alignment horizontal="left" indent="1"/>
      <protection hidden="1"/>
    </xf>
    <xf numFmtId="0" fontId="4" fillId="0" borderId="67" xfId="46" applyFont="1" applyBorder="1" applyAlignment="1" applyProtection="1">
      <alignment horizontal="left" indent="1"/>
      <protection hidden="1"/>
    </xf>
    <xf numFmtId="0" fontId="4" fillId="0" borderId="68" xfId="46" applyFont="1" applyBorder="1" applyAlignment="1" applyProtection="1">
      <alignment horizontal="center"/>
      <protection hidden="1"/>
    </xf>
    <xf numFmtId="0" fontId="0" fillId="0" borderId="66" xfId="46" applyBorder="1" applyProtection="1">
      <alignment/>
      <protection hidden="1"/>
    </xf>
    <xf numFmtId="0" fontId="4" fillId="0" borderId="69" xfId="46" applyFont="1" applyBorder="1" applyAlignment="1" applyProtection="1">
      <alignment horizontal="center"/>
      <protection hidden="1"/>
    </xf>
    <xf numFmtId="0" fontId="4" fillId="0" borderId="70" xfId="46" applyFont="1" applyBorder="1" applyAlignment="1" applyProtection="1">
      <alignment horizontal="center"/>
      <protection hidden="1"/>
    </xf>
    <xf numFmtId="0" fontId="4" fillId="0" borderId="71" xfId="46" applyFont="1" applyBorder="1" applyAlignment="1" applyProtection="1">
      <alignment horizontal="left" indent="1"/>
      <protection hidden="1"/>
    </xf>
    <xf numFmtId="0" fontId="4" fillId="0" borderId="72" xfId="46" applyFont="1" applyBorder="1" applyAlignment="1" applyProtection="1">
      <alignment horizontal="left" indent="1"/>
      <protection hidden="1"/>
    </xf>
    <xf numFmtId="0" fontId="0" fillId="0" borderId="73" xfId="46" applyFont="1" applyBorder="1" applyAlignment="1" applyProtection="1">
      <alignment horizontal="left" indent="1"/>
      <protection hidden="1"/>
    </xf>
    <xf numFmtId="0" fontId="4" fillId="0" borderId="74" xfId="46" applyFont="1" applyBorder="1" applyAlignment="1" applyProtection="1">
      <alignment horizontal="left" indent="1"/>
      <protection hidden="1"/>
    </xf>
    <xf numFmtId="0" fontId="4" fillId="0" borderId="75" xfId="46" applyFont="1" applyBorder="1" applyAlignment="1" applyProtection="1">
      <alignment horizontal="left" indent="1"/>
      <protection hidden="1"/>
    </xf>
    <xf numFmtId="0" fontId="4" fillId="0" borderId="76" xfId="46" applyFont="1" applyBorder="1" applyAlignment="1" applyProtection="1">
      <alignment horizontal="left" indent="1"/>
      <protection hidden="1"/>
    </xf>
    <xf numFmtId="0" fontId="4" fillId="0" borderId="77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2" fillId="0" borderId="78" xfId="46" applyFont="1" applyBorder="1" applyAlignment="1" applyProtection="1">
      <alignment horizontal="left" indent="1"/>
      <protection hidden="1"/>
    </xf>
    <xf numFmtId="0" fontId="4" fillId="0" borderId="78" xfId="46" applyFont="1" applyBorder="1" applyAlignment="1" applyProtection="1">
      <alignment horizontal="left" indent="1"/>
      <protection hidden="1"/>
    </xf>
    <xf numFmtId="0" fontId="4" fillId="0" borderId="0" xfId="46" applyFont="1" applyAlignment="1" applyProtection="1">
      <alignment horizontal="right"/>
      <protection hidden="1"/>
    </xf>
    <xf numFmtId="0" fontId="8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left" indent="1"/>
      <protection hidden="1"/>
    </xf>
    <xf numFmtId="0" fontId="4" fillId="0" borderId="0" xfId="46" applyFont="1" applyAlignment="1" applyProtection="1">
      <alignment horizontal="right" indent="1"/>
      <protection hidden="1"/>
    </xf>
    <xf numFmtId="0" fontId="6" fillId="0" borderId="0" xfId="46" applyFont="1" applyBorder="1" applyAlignment="1" applyProtection="1">
      <alignment horizontal="center" vertical="center"/>
      <protection hidden="1"/>
    </xf>
    <xf numFmtId="0" fontId="7" fillId="34" borderId="79" xfId="46" applyFont="1" applyFill="1" applyBorder="1" applyAlignment="1" applyProtection="1">
      <alignment horizontal="center" vertical="center"/>
      <protection hidden="1"/>
    </xf>
    <xf numFmtId="0" fontId="8" fillId="0" borderId="79" xfId="46" applyFont="1" applyBorder="1" applyAlignment="1" applyProtection="1">
      <alignment horizontal="center" vertical="center"/>
      <protection hidden="1"/>
    </xf>
    <xf numFmtId="0" fontId="10" fillId="0" borderId="79" xfId="46" applyFont="1" applyBorder="1" applyAlignment="1" applyProtection="1">
      <alignment horizontal="center" vertical="center"/>
      <protection hidden="1"/>
    </xf>
    <xf numFmtId="0" fontId="10" fillId="0" borderId="80" xfId="46" applyFont="1" applyBorder="1" applyAlignment="1" applyProtection="1">
      <alignment horizontal="center" vertical="center"/>
      <protection hidden="1"/>
    </xf>
    <xf numFmtId="0" fontId="10" fillId="0" borderId="81" xfId="46" applyFont="1" applyBorder="1" applyAlignment="1" applyProtection="1">
      <alignment horizontal="center" vertical="center"/>
      <protection hidden="1"/>
    </xf>
    <xf numFmtId="0" fontId="10" fillId="0" borderId="82" xfId="46" applyFont="1" applyBorder="1" applyAlignment="1" applyProtection="1">
      <alignment horizontal="center" vertical="center"/>
      <protection hidden="1"/>
    </xf>
    <xf numFmtId="0" fontId="6" fillId="0" borderId="83" xfId="46" applyFont="1" applyBorder="1" applyAlignment="1" applyProtection="1">
      <alignment horizontal="right" vertical="center"/>
      <protection hidden="1"/>
    </xf>
    <xf numFmtId="0" fontId="0" fillId="0" borderId="84" xfId="46" applyBorder="1" applyAlignment="1" applyProtection="1">
      <alignment vertical="center"/>
      <protection hidden="1"/>
    </xf>
    <xf numFmtId="0" fontId="0" fillId="0" borderId="85" xfId="46" applyBorder="1" applyAlignment="1" applyProtection="1">
      <alignment vertical="center"/>
      <protection hidden="1"/>
    </xf>
    <xf numFmtId="0" fontId="10" fillId="0" borderId="86" xfId="46" applyFont="1" applyBorder="1" applyAlignment="1" applyProtection="1">
      <alignment horizontal="center" vertical="center"/>
      <protection hidden="1"/>
    </xf>
    <xf numFmtId="0" fontId="10" fillId="0" borderId="87" xfId="46" applyFont="1" applyBorder="1" applyAlignment="1" applyProtection="1">
      <alignment horizontal="center" vertical="center"/>
      <protection hidden="1"/>
    </xf>
    <xf numFmtId="0" fontId="10" fillId="0" borderId="88" xfId="46" applyFont="1" applyBorder="1" applyAlignment="1" applyProtection="1">
      <alignment horizontal="center" vertical="center"/>
      <protection hidden="1"/>
    </xf>
    <xf numFmtId="0" fontId="4" fillId="0" borderId="89" xfId="46" applyFont="1" applyBorder="1" applyAlignment="1" applyProtection="1">
      <alignment horizontal="center" vertical="center"/>
      <protection hidden="1"/>
    </xf>
    <xf numFmtId="0" fontId="0" fillId="0" borderId="90" xfId="46" applyFont="1" applyBorder="1" applyAlignment="1" applyProtection="1">
      <alignment horizontal="center" vertical="center"/>
      <protection hidden="1"/>
    </xf>
    <xf numFmtId="0" fontId="0" fillId="0" borderId="91" xfId="46" applyFont="1" applyBorder="1" applyAlignment="1" applyProtection="1">
      <alignment horizontal="center" vertical="center"/>
      <protection hidden="1"/>
    </xf>
    <xf numFmtId="0" fontId="0" fillId="0" borderId="92" xfId="46" applyFont="1" applyBorder="1" applyAlignment="1" applyProtection="1">
      <alignment horizontal="center" vertical="center"/>
      <protection hidden="1" locked="0"/>
    </xf>
    <xf numFmtId="0" fontId="0" fillId="0" borderId="93" xfId="46" applyFont="1" applyBorder="1" applyAlignment="1" applyProtection="1">
      <alignment horizontal="center" vertical="center"/>
      <protection hidden="1" locked="0"/>
    </xf>
    <xf numFmtId="0" fontId="4" fillId="0" borderId="90" xfId="46" applyFont="1" applyBorder="1" applyAlignment="1" applyProtection="1">
      <alignment horizontal="center" vertical="center"/>
      <protection hidden="1"/>
    </xf>
    <xf numFmtId="0" fontId="5" fillId="0" borderId="0" xfId="46" applyFont="1" applyAlignment="1" applyProtection="1">
      <alignment horizontal="center" vertical="center"/>
      <protection hidden="1"/>
    </xf>
    <xf numFmtId="0" fontId="0" fillId="0" borderId="94" xfId="46" applyFont="1" applyBorder="1" applyAlignment="1" applyProtection="1">
      <alignment horizontal="center" vertical="center"/>
      <protection hidden="1"/>
    </xf>
    <xf numFmtId="0" fontId="0" fillId="0" borderId="95" xfId="46" applyFont="1" applyBorder="1" applyAlignment="1" applyProtection="1">
      <alignment horizontal="center" vertical="center"/>
      <protection hidden="1"/>
    </xf>
    <xf numFmtId="0" fontId="0" fillId="0" borderId="63" xfId="46" applyFont="1" applyBorder="1" applyAlignment="1" applyProtection="1">
      <alignment horizontal="center" vertical="center"/>
      <protection hidden="1" locked="0"/>
    </xf>
    <xf numFmtId="0" fontId="0" fillId="0" borderId="96" xfId="46" applyFont="1" applyBorder="1" applyAlignment="1" applyProtection="1">
      <alignment horizontal="center" vertical="center"/>
      <protection hidden="1" locked="0"/>
    </xf>
    <xf numFmtId="0" fontId="4" fillId="0" borderId="94" xfId="46" applyFont="1" applyBorder="1" applyAlignment="1" applyProtection="1">
      <alignment horizontal="center" vertical="center"/>
      <protection hidden="1"/>
    </xf>
    <xf numFmtId="0" fontId="0" fillId="0" borderId="97" xfId="46" applyFont="1" applyBorder="1" applyAlignment="1" applyProtection="1">
      <alignment horizontal="center" vertical="center"/>
      <protection hidden="1"/>
    </xf>
    <xf numFmtId="0" fontId="0" fillId="0" borderId="98" xfId="46" applyFont="1" applyBorder="1" applyAlignment="1" applyProtection="1">
      <alignment horizontal="center" vertical="center"/>
      <protection hidden="1"/>
    </xf>
    <xf numFmtId="0" fontId="0" fillId="0" borderId="99" xfId="46" applyFont="1" applyBorder="1" applyAlignment="1" applyProtection="1">
      <alignment horizontal="center" vertical="center"/>
      <protection hidden="1" locked="0"/>
    </xf>
    <xf numFmtId="0" fontId="0" fillId="0" borderId="100" xfId="46" applyFont="1" applyBorder="1" applyAlignment="1" applyProtection="1">
      <alignment horizontal="center" vertical="center"/>
      <protection hidden="1" locked="0"/>
    </xf>
    <xf numFmtId="0" fontId="4" fillId="0" borderId="97" xfId="46" applyFont="1" applyBorder="1" applyAlignment="1" applyProtection="1">
      <alignment horizontal="center" vertical="center"/>
      <protection hidden="1"/>
    </xf>
    <xf numFmtId="0" fontId="0" fillId="0" borderId="0" xfId="46" applyBorder="1" applyProtection="1">
      <alignment/>
      <protection hidden="1"/>
    </xf>
    <xf numFmtId="0" fontId="4" fillId="0" borderId="101" xfId="46" applyFont="1" applyBorder="1" applyAlignment="1" applyProtection="1">
      <alignment horizontal="center" vertical="top"/>
      <protection hidden="1"/>
    </xf>
    <xf numFmtId="0" fontId="4" fillId="0" borderId="102" xfId="46" applyFont="1" applyBorder="1" applyAlignment="1" applyProtection="1">
      <alignment horizontal="center" vertical="top"/>
      <protection hidden="1"/>
    </xf>
    <xf numFmtId="0" fontId="4" fillId="0" borderId="103" xfId="46" applyFont="1" applyBorder="1" applyAlignment="1" applyProtection="1">
      <alignment horizontal="center" vertical="top"/>
      <protection hidden="1"/>
    </xf>
    <xf numFmtId="0" fontId="4" fillId="0" borderId="104" xfId="46" applyFont="1" applyBorder="1" applyAlignment="1" applyProtection="1">
      <alignment horizontal="center" vertical="top"/>
      <protection hidden="1"/>
    </xf>
    <xf numFmtId="0" fontId="4" fillId="0" borderId="105" xfId="46" applyFont="1" applyBorder="1" applyAlignment="1" applyProtection="1">
      <alignment horizontal="center" vertical="top"/>
      <protection hidden="1"/>
    </xf>
    <xf numFmtId="0" fontId="6" fillId="34" borderId="85" xfId="46" applyFont="1" applyFill="1" applyBorder="1" applyAlignment="1" applyProtection="1">
      <alignment horizontal="left" vertical="top" indent="1"/>
      <protection hidden="1"/>
    </xf>
    <xf numFmtId="0" fontId="8" fillId="0" borderId="106" xfId="46" applyFont="1" applyBorder="1" applyAlignment="1" applyProtection="1">
      <alignment horizontal="center" vertical="center"/>
      <protection hidden="1"/>
    </xf>
    <xf numFmtId="0" fontId="8" fillId="0" borderId="107" xfId="46" applyFont="1" applyBorder="1" applyAlignment="1" applyProtection="1">
      <alignment horizontal="center" vertical="center"/>
      <protection hidden="1"/>
    </xf>
    <xf numFmtId="0" fontId="5" fillId="0" borderId="108" xfId="46" applyFont="1" applyBorder="1" applyAlignment="1" applyProtection="1">
      <alignment horizontal="left" vertical="center" indent="1"/>
      <protection hidden="1" locked="0"/>
    </xf>
    <xf numFmtId="0" fontId="5" fillId="0" borderId="109" xfId="46" applyFont="1" applyBorder="1" applyAlignment="1" applyProtection="1">
      <alignment horizontal="left" vertical="center" indent="1"/>
      <protection hidden="1" locked="0"/>
    </xf>
    <xf numFmtId="0" fontId="5" fillId="0" borderId="110" xfId="46" applyFont="1" applyBorder="1" applyAlignment="1" applyProtection="1">
      <alignment horizontal="left" vertical="center" indent="1"/>
      <protection hidden="1" locked="0"/>
    </xf>
    <xf numFmtId="0" fontId="5" fillId="0" borderId="111" xfId="46" applyFont="1" applyBorder="1" applyAlignment="1" applyProtection="1">
      <alignment horizontal="left" vertical="center" indent="1"/>
      <protection hidden="1" locked="0"/>
    </xf>
    <xf numFmtId="0" fontId="5" fillId="0" borderId="110" xfId="46" applyFont="1" applyBorder="1" applyAlignment="1" applyProtection="1">
      <alignment horizontal="left" vertical="top" indent="1"/>
      <protection hidden="1" locked="0"/>
    </xf>
    <xf numFmtId="0" fontId="5" fillId="0" borderId="111" xfId="46" applyFont="1" applyBorder="1" applyAlignment="1" applyProtection="1">
      <alignment horizontal="left" vertical="top" indent="1"/>
      <protection hidden="1" locked="0"/>
    </xf>
    <xf numFmtId="0" fontId="5" fillId="0" borderId="112" xfId="46" applyFont="1" applyBorder="1" applyAlignment="1" applyProtection="1">
      <alignment horizontal="left" vertical="top" indent="1"/>
      <protection hidden="1" locked="0"/>
    </xf>
    <xf numFmtId="0" fontId="5" fillId="0" borderId="113" xfId="46" applyFont="1" applyBorder="1" applyAlignment="1" applyProtection="1">
      <alignment horizontal="left" vertical="top" indent="1"/>
      <protection hidden="1" locked="0"/>
    </xf>
    <xf numFmtId="164" fontId="9" fillId="0" borderId="114" xfId="46" applyNumberFormat="1" applyFont="1" applyBorder="1" applyAlignment="1" applyProtection="1">
      <alignment horizontal="left" vertical="center" indent="1"/>
      <protection hidden="1" locked="0"/>
    </xf>
    <xf numFmtId="164" fontId="0" fillId="0" borderId="115" xfId="46" applyNumberFormat="1" applyBorder="1" applyAlignment="1" applyProtection="1">
      <alignment horizontal="left" vertical="center" indent="1"/>
      <protection hidden="1" locked="0"/>
    </xf>
    <xf numFmtId="0" fontId="4" fillId="0" borderId="116" xfId="46" applyFont="1" applyBorder="1" applyAlignment="1" applyProtection="1">
      <alignment horizontal="center"/>
      <protection hidden="1"/>
    </xf>
    <xf numFmtId="0" fontId="4" fillId="0" borderId="117" xfId="46" applyFont="1" applyBorder="1" applyAlignment="1" applyProtection="1">
      <alignment horizontal="center"/>
      <protection hidden="1"/>
    </xf>
    <xf numFmtId="0" fontId="4" fillId="0" borderId="106" xfId="46" applyFont="1" applyBorder="1" applyAlignment="1" applyProtection="1">
      <alignment horizontal="center" vertical="center" wrapText="1"/>
      <protection hidden="1"/>
    </xf>
    <xf numFmtId="0" fontId="4" fillId="0" borderId="107" xfId="46" applyFont="1" applyBorder="1" applyAlignment="1" applyProtection="1">
      <alignment horizontal="center" vertical="center" wrapText="1"/>
      <protection hidden="1"/>
    </xf>
    <xf numFmtId="0" fontId="4" fillId="0" borderId="108" xfId="46" applyFont="1" applyBorder="1" applyAlignment="1" applyProtection="1">
      <alignment horizontal="left" indent="1"/>
      <protection hidden="1"/>
    </xf>
    <xf numFmtId="0" fontId="0" fillId="0" borderId="109" xfId="46" applyBorder="1" applyAlignment="1" applyProtection="1">
      <alignment horizontal="left" indent="1"/>
      <protection hidden="1"/>
    </xf>
    <xf numFmtId="0" fontId="4" fillId="0" borderId="118" xfId="46" applyFont="1" applyBorder="1" applyAlignment="1" applyProtection="1">
      <alignment horizontal="left" indent="1"/>
      <protection hidden="1"/>
    </xf>
    <xf numFmtId="0" fontId="0" fillId="0" borderId="119" xfId="46" applyBorder="1" applyAlignment="1" applyProtection="1">
      <alignment horizontal="left" indent="1"/>
      <protection hidden="1"/>
    </xf>
    <xf numFmtId="0" fontId="7" fillId="34" borderId="84" xfId="46" applyFont="1" applyFill="1" applyBorder="1" applyAlignment="1" applyProtection="1">
      <alignment horizontal="left" vertical="center" indent="1"/>
      <protection hidden="1" locked="0"/>
    </xf>
    <xf numFmtId="0" fontId="12" fillId="34" borderId="84" xfId="46" applyFont="1" applyFill="1" applyBorder="1" applyAlignment="1" applyProtection="1">
      <alignment horizontal="left" vertical="center" indent="1"/>
      <protection hidden="1" locked="0"/>
    </xf>
    <xf numFmtId="0" fontId="12" fillId="34" borderId="83" xfId="46" applyFont="1" applyFill="1" applyBorder="1" applyAlignment="1" applyProtection="1">
      <alignment horizontal="left" vertical="center" indent="1"/>
      <protection hidden="1" locked="0"/>
    </xf>
    <xf numFmtId="0" fontId="5" fillId="0" borderId="120" xfId="46" applyFont="1" applyBorder="1" applyAlignment="1" applyProtection="1">
      <alignment horizontal="left" indent="1"/>
      <protection hidden="1" locked="0"/>
    </xf>
    <xf numFmtId="0" fontId="4" fillId="0" borderId="0" xfId="46" applyFont="1" applyAlignment="1" applyProtection="1">
      <alignment horizontal="right"/>
      <protection hidden="1"/>
    </xf>
    <xf numFmtId="0" fontId="5" fillId="0" borderId="120" xfId="46" applyFont="1" applyBorder="1" applyAlignment="1" applyProtection="1">
      <alignment horizontal="center"/>
      <protection hidden="1" locked="0"/>
    </xf>
    <xf numFmtId="0" fontId="2" fillId="0" borderId="0" xfId="46" applyFont="1" applyAlignment="1" applyProtection="1">
      <alignment vertical="center" wrapText="1"/>
      <protection hidden="1"/>
    </xf>
    <xf numFmtId="0" fontId="2" fillId="0" borderId="121" xfId="46" applyFont="1" applyBorder="1" applyAlignment="1" applyProtection="1">
      <alignment vertical="center" wrapText="1"/>
      <protection hidden="1"/>
    </xf>
    <xf numFmtId="0" fontId="3" fillId="0" borderId="0" xfId="46" applyFont="1" applyAlignment="1" applyProtection="1">
      <alignment horizontal="center"/>
      <protection hidden="1"/>
    </xf>
    <xf numFmtId="0" fontId="4" fillId="0" borderId="122" xfId="46" applyFont="1" applyBorder="1" applyAlignment="1" applyProtection="1">
      <alignment horizontal="center"/>
      <protection hidden="1"/>
    </xf>
    <xf numFmtId="0" fontId="4" fillId="0" borderId="123" xfId="46" applyFont="1" applyBorder="1" applyAlignment="1" applyProtection="1">
      <alignment horizontal="center"/>
      <protection hidden="1"/>
    </xf>
    <xf numFmtId="0" fontId="4" fillId="0" borderId="124" xfId="46" applyFont="1" applyBorder="1" applyAlignment="1" applyProtection="1">
      <alignment horizontal="center"/>
      <protection hidden="1"/>
    </xf>
    <xf numFmtId="0" fontId="0" fillId="0" borderId="125" xfId="46" applyFont="1" applyBorder="1" applyAlignment="1" applyProtection="1">
      <alignment horizontal="left" indent="1"/>
      <protection hidden="1"/>
    </xf>
    <xf numFmtId="0" fontId="0" fillId="0" borderId="58" xfId="46" applyFont="1" applyBorder="1" applyAlignment="1" applyProtection="1">
      <alignment horizontal="left" indent="1"/>
      <protection hidden="1"/>
    </xf>
    <xf numFmtId="0" fontId="0" fillId="0" borderId="126" xfId="46" applyFont="1" applyBorder="1" applyAlignment="1" applyProtection="1">
      <alignment horizontal="left" indent="1"/>
      <protection hidden="1"/>
    </xf>
    <xf numFmtId="14" fontId="9" fillId="0" borderId="120" xfId="46" applyNumberFormat="1" applyFont="1" applyBorder="1" applyAlignment="1" applyProtection="1">
      <alignment/>
      <protection hidden="1" locked="0"/>
    </xf>
    <xf numFmtId="0" fontId="9" fillId="0" borderId="120" xfId="46" applyFont="1" applyBorder="1" applyAlignment="1" applyProtection="1">
      <alignment/>
      <protection hidden="1" locked="0"/>
    </xf>
    <xf numFmtId="0" fontId="4" fillId="0" borderId="61" xfId="46" applyFont="1" applyBorder="1" applyAlignment="1" applyProtection="1">
      <alignment horizontal="left" vertical="top" wrapText="1" indent="1"/>
      <protection hidden="1" locked="0"/>
    </xf>
    <xf numFmtId="0" fontId="4" fillId="0" borderId="60" xfId="46" applyFont="1" applyBorder="1" applyAlignment="1" applyProtection="1">
      <alignment horizontal="left" vertical="top" wrapText="1" indent="1"/>
      <protection hidden="1" locked="0"/>
    </xf>
    <xf numFmtId="0" fontId="4" fillId="0" borderId="59" xfId="46" applyFont="1" applyBorder="1" applyAlignment="1" applyProtection="1">
      <alignment horizontal="left" vertical="top" wrapText="1" indent="1"/>
      <protection hidden="1" locked="0"/>
    </xf>
    <xf numFmtId="0" fontId="9" fillId="0" borderId="120" xfId="46" applyFont="1" applyBorder="1" applyAlignment="1" applyProtection="1">
      <alignment horizontal="center"/>
      <protection hidden="1" locked="0"/>
    </xf>
    <xf numFmtId="0" fontId="9" fillId="0" borderId="127" xfId="46" applyFont="1" applyBorder="1" applyAlignment="1" applyProtection="1">
      <alignment horizontal="center"/>
      <protection hidden="1" locked="0"/>
    </xf>
    <xf numFmtId="0" fontId="0" fillId="0" borderId="128" xfId="46" applyBorder="1" applyAlignment="1" applyProtection="1">
      <alignment horizontal="left" indent="1"/>
      <protection hidden="1" locked="0"/>
    </xf>
    <xf numFmtId="0" fontId="0" fillId="0" borderId="125" xfId="46" applyFont="1" applyBorder="1" applyAlignment="1" applyProtection="1">
      <alignment horizontal="left" indent="1"/>
      <protection hidden="1"/>
    </xf>
    <xf numFmtId="0" fontId="0" fillId="0" borderId="58" xfId="46" applyFont="1" applyBorder="1" applyAlignment="1" applyProtection="1">
      <alignment horizontal="left" indent="1"/>
      <protection hidden="1"/>
    </xf>
    <xf numFmtId="0" fontId="0" fillId="0" borderId="126" xfId="46" applyFont="1" applyBorder="1" applyAlignment="1" applyProtection="1">
      <alignment horizontal="left" indent="1"/>
      <protection hidden="1"/>
    </xf>
    <xf numFmtId="0" fontId="4" fillId="0" borderId="61" xfId="46" applyFont="1" applyBorder="1" applyAlignment="1" applyProtection="1">
      <alignment horizontal="left" vertical="top" wrapText="1" indent="1"/>
      <protection hidden="1" locked="0"/>
    </xf>
    <xf numFmtId="0" fontId="4" fillId="0" borderId="60" xfId="46" applyFont="1" applyBorder="1" applyAlignment="1" applyProtection="1">
      <alignment horizontal="left" vertical="top" wrapText="1" indent="1"/>
      <protection hidden="1" locked="0"/>
    </xf>
    <xf numFmtId="0" fontId="4" fillId="0" borderId="59" xfId="46" applyFont="1" applyBorder="1" applyAlignment="1" applyProtection="1">
      <alignment horizontal="left" vertical="top" wrapText="1" indent="1"/>
      <protection hidden="1" locked="0"/>
    </xf>
    <xf numFmtId="0" fontId="4" fillId="0" borderId="129" xfId="46" applyFont="1" applyBorder="1" applyAlignment="1" applyProtection="1">
      <alignment horizontal="left" vertical="center"/>
      <protection hidden="1" locked="0"/>
    </xf>
    <xf numFmtId="0" fontId="4" fillId="0" borderId="130" xfId="46" applyFont="1" applyBorder="1" applyAlignment="1" applyProtection="1">
      <alignment horizontal="left" vertical="center"/>
      <protection hidden="1" locked="0"/>
    </xf>
    <xf numFmtId="0" fontId="9" fillId="0" borderId="120" xfId="46" applyFont="1" applyBorder="1" applyAlignment="1" applyProtection="1">
      <alignment horizontal="left" indent="1"/>
      <protection hidden="1" locked="0"/>
    </xf>
    <xf numFmtId="0" fontId="4" fillId="0" borderId="131" xfId="46" applyFont="1" applyBorder="1" applyAlignment="1" applyProtection="1">
      <alignment horizontal="left" vertical="center"/>
      <protection hidden="1" locked="0"/>
    </xf>
    <xf numFmtId="0" fontId="0" fillId="0" borderId="120" xfId="46" applyBorder="1" applyProtection="1">
      <alignment/>
      <protection hidden="1" locked="0"/>
    </xf>
    <xf numFmtId="0" fontId="0" fillId="0" borderId="127" xfId="46" applyBorder="1" applyProtection="1">
      <alignment/>
      <protection hidden="1" locked="0"/>
    </xf>
    <xf numFmtId="0" fontId="9" fillId="0" borderId="120" xfId="46" applyFont="1" applyBorder="1" applyAlignment="1" applyProtection="1">
      <alignment horizontal="left" indent="1"/>
      <protection hidden="1" locked="0"/>
    </xf>
    <xf numFmtId="0" fontId="6" fillId="0" borderId="79" xfId="46" applyFont="1" applyBorder="1" applyAlignment="1" applyProtection="1">
      <alignment horizontal="center" vertical="center"/>
      <protection hidden="1"/>
    </xf>
    <xf numFmtId="14" fontId="5" fillId="0" borderId="120" xfId="46" applyNumberFormat="1" applyFont="1" applyBorder="1" applyAlignment="1" applyProtection="1">
      <alignment horizontal="center"/>
      <protection hidden="1" locked="0"/>
    </xf>
    <xf numFmtId="20" fontId="9" fillId="0" borderId="127" xfId="46" applyNumberFormat="1" applyFont="1" applyBorder="1" applyAlignment="1" applyProtection="1">
      <alignment horizontal="center"/>
      <protection hidden="1" locked="0"/>
    </xf>
    <xf numFmtId="20" fontId="9" fillId="0" borderId="120" xfId="46" applyNumberFormat="1" applyFont="1" applyBorder="1" applyAlignment="1" applyProtection="1">
      <alignment horizontal="center"/>
      <protection hidden="1" locked="0"/>
    </xf>
    <xf numFmtId="14" fontId="5" fillId="0" borderId="132" xfId="0" applyNumberFormat="1" applyFont="1" applyBorder="1" applyAlignment="1" applyProtection="1">
      <alignment horizontal="center"/>
      <protection hidden="1" locked="0"/>
    </xf>
    <xf numFmtId="0" fontId="7" fillId="33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13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2" fillId="0" borderId="134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132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135" xfId="0" applyFont="1" applyBorder="1" applyAlignment="1" applyProtection="1">
      <alignment horizontal="center"/>
      <protection hidden="1"/>
    </xf>
    <xf numFmtId="0" fontId="4" fillId="0" borderId="133" xfId="0" applyFont="1" applyBorder="1" applyAlignment="1" applyProtection="1">
      <alignment horizontal="center"/>
      <protection hidden="1"/>
    </xf>
    <xf numFmtId="0" fontId="4" fillId="0" borderId="136" xfId="0" applyFont="1" applyBorder="1" applyAlignment="1" applyProtection="1">
      <alignment horizontal="left" indent="1"/>
      <protection hidden="1"/>
    </xf>
    <xf numFmtId="0" fontId="5" fillId="0" borderId="133" xfId="0" applyFont="1" applyBorder="1" applyAlignment="1" applyProtection="1">
      <alignment horizontal="left" vertical="center" indent="1"/>
      <protection hidden="1" locked="0"/>
    </xf>
    <xf numFmtId="0" fontId="5" fillId="0" borderId="137" xfId="0" applyFont="1" applyBorder="1" applyAlignment="1" applyProtection="1">
      <alignment horizontal="left" vertical="top" indent="1"/>
      <protection hidden="1" locked="0"/>
    </xf>
    <xf numFmtId="0" fontId="8" fillId="0" borderId="28" xfId="0" applyFont="1" applyBorder="1" applyAlignment="1" applyProtection="1">
      <alignment horizontal="center" vertical="center"/>
      <protection hidden="1"/>
    </xf>
    <xf numFmtId="164" fontId="9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132" xfId="0" applyFont="1" applyBorder="1" applyAlignment="1" applyProtection="1">
      <alignment/>
      <protection hidden="1" locked="0"/>
    </xf>
    <xf numFmtId="0" fontId="6" fillId="0" borderId="28" xfId="0" applyFont="1" applyBorder="1" applyAlignment="1" applyProtection="1">
      <alignment horizontal="center" vertical="center"/>
      <protection hidden="1"/>
    </xf>
    <xf numFmtId="0" fontId="0" fillId="0" borderId="138" xfId="0" applyBorder="1" applyAlignment="1" applyProtection="1">
      <alignment/>
      <protection hidden="1" locked="0"/>
    </xf>
    <xf numFmtId="0" fontId="9" fillId="0" borderId="132" xfId="0" applyFont="1" applyBorder="1" applyAlignment="1" applyProtection="1">
      <alignment horizontal="left" indent="1"/>
      <protection hidden="1" locked="0"/>
    </xf>
    <xf numFmtId="0" fontId="9" fillId="0" borderId="132" xfId="0" applyFont="1" applyBorder="1" applyAlignment="1" applyProtection="1">
      <alignment horizontal="center"/>
      <protection hidden="1" locked="0"/>
    </xf>
    <xf numFmtId="0" fontId="9" fillId="0" borderId="138" xfId="0" applyFont="1" applyBorder="1" applyAlignment="1" applyProtection="1">
      <alignment horizontal="center"/>
      <protection hidden="1" locked="0"/>
    </xf>
    <xf numFmtId="14" fontId="9" fillId="0" borderId="132" xfId="0" applyNumberFormat="1" applyFont="1" applyBorder="1" applyAlignment="1" applyProtection="1">
      <alignment/>
      <protection hidden="1" locked="0"/>
    </xf>
    <xf numFmtId="0" fontId="0" fillId="0" borderId="139" xfId="0" applyFont="1" applyBorder="1" applyAlignment="1" applyProtection="1">
      <alignment horizontal="left" indent="1"/>
      <protection hidden="1"/>
    </xf>
    <xf numFmtId="0" fontId="4" fillId="0" borderId="140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0" fillId="0" borderId="141" xfId="0" applyBorder="1" applyAlignment="1" applyProtection="1">
      <alignment horizontal="left" indent="1"/>
      <protection hidden="1" locked="0"/>
    </xf>
    <xf numFmtId="0" fontId="0" fillId="0" borderId="120" xfId="46" applyBorder="1" applyAlignment="1" applyProtection="1">
      <alignment/>
      <protection hidden="1" locked="0"/>
    </xf>
    <xf numFmtId="0" fontId="0" fillId="0" borderId="127" xfId="46" applyBorder="1" applyAlignment="1" applyProtection="1">
      <alignment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obrázek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67" t="s">
        <v>0</v>
      </c>
      <c r="C1" s="167"/>
      <c r="D1" s="169" t="s">
        <v>1</v>
      </c>
      <c r="E1" s="169"/>
      <c r="F1" s="169"/>
      <c r="G1" s="169"/>
      <c r="H1" s="169"/>
      <c r="I1" s="169"/>
      <c r="K1" s="100" t="s">
        <v>2</v>
      </c>
      <c r="L1" s="164" t="s">
        <v>161</v>
      </c>
      <c r="M1" s="164"/>
      <c r="N1" s="164"/>
      <c r="O1" s="165" t="s">
        <v>4</v>
      </c>
      <c r="P1" s="165"/>
      <c r="Q1" s="166" t="s">
        <v>160</v>
      </c>
      <c r="R1" s="166"/>
      <c r="S1" s="166"/>
    </row>
    <row r="2" spans="2:3" ht="6" customHeight="1" thickBot="1">
      <c r="B2" s="168"/>
      <c r="C2" s="168"/>
    </row>
    <row r="3" spans="1:19" ht="19.5" customHeight="1" thickBot="1">
      <c r="A3" s="140" t="s">
        <v>5</v>
      </c>
      <c r="B3" s="161" t="s">
        <v>159</v>
      </c>
      <c r="C3" s="162"/>
      <c r="D3" s="162"/>
      <c r="E3" s="162"/>
      <c r="F3" s="162"/>
      <c r="G3" s="162"/>
      <c r="H3" s="162"/>
      <c r="I3" s="163"/>
      <c r="K3" s="140" t="s">
        <v>7</v>
      </c>
      <c r="L3" s="161" t="s">
        <v>158</v>
      </c>
      <c r="M3" s="162"/>
      <c r="N3" s="162"/>
      <c r="O3" s="162"/>
      <c r="P3" s="162"/>
      <c r="Q3" s="162"/>
      <c r="R3" s="162"/>
      <c r="S3" s="163"/>
    </row>
    <row r="4" ht="4.5" customHeight="1" thickBot="1"/>
    <row r="5" spans="1:19" ht="12.75" customHeight="1">
      <c r="A5" s="157" t="s">
        <v>9</v>
      </c>
      <c r="B5" s="158"/>
      <c r="C5" s="155" t="s">
        <v>10</v>
      </c>
      <c r="D5" s="170" t="s">
        <v>11</v>
      </c>
      <c r="E5" s="171"/>
      <c r="F5" s="171"/>
      <c r="G5" s="172"/>
      <c r="H5" s="153" t="s">
        <v>12</v>
      </c>
      <c r="I5" s="154"/>
      <c r="K5" s="157" t="s">
        <v>9</v>
      </c>
      <c r="L5" s="158"/>
      <c r="M5" s="155" t="s">
        <v>10</v>
      </c>
      <c r="N5" s="170" t="s">
        <v>11</v>
      </c>
      <c r="O5" s="171"/>
      <c r="P5" s="171"/>
      <c r="Q5" s="172"/>
      <c r="R5" s="153" t="s">
        <v>12</v>
      </c>
      <c r="S5" s="154"/>
    </row>
    <row r="6" spans="1:19" ht="12.75" customHeight="1" thickBot="1">
      <c r="A6" s="159" t="s">
        <v>13</v>
      </c>
      <c r="B6" s="160"/>
      <c r="C6" s="156"/>
      <c r="D6" s="139" t="s">
        <v>14</v>
      </c>
      <c r="E6" s="138" t="s">
        <v>15</v>
      </c>
      <c r="F6" s="138" t="s">
        <v>16</v>
      </c>
      <c r="G6" s="137" t="s">
        <v>17</v>
      </c>
      <c r="H6" s="136" t="s">
        <v>18</v>
      </c>
      <c r="I6" s="135" t="s">
        <v>19</v>
      </c>
      <c r="K6" s="159" t="s">
        <v>13</v>
      </c>
      <c r="L6" s="160"/>
      <c r="M6" s="156"/>
      <c r="N6" s="139" t="s">
        <v>14</v>
      </c>
      <c r="O6" s="138" t="s">
        <v>15</v>
      </c>
      <c r="P6" s="138" t="s">
        <v>16</v>
      </c>
      <c r="Q6" s="137" t="s">
        <v>17</v>
      </c>
      <c r="R6" s="136" t="s">
        <v>18</v>
      </c>
      <c r="S6" s="135" t="s">
        <v>19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43" t="s">
        <v>157</v>
      </c>
      <c r="B8" s="144"/>
      <c r="C8" s="133">
        <v>1</v>
      </c>
      <c r="D8" s="132">
        <v>156</v>
      </c>
      <c r="E8" s="131">
        <v>54</v>
      </c>
      <c r="F8" s="131">
        <v>7</v>
      </c>
      <c r="G8" s="130">
        <f>IF(AND(ISBLANK(D8),ISBLANK(E8)),"",D8+E8)</f>
        <v>210</v>
      </c>
      <c r="H8" s="129">
        <f>IF(OR(ISNUMBER($G8),ISNUMBER($Q8)),(SIGN(N($G8)-N($Q8))+1)/2,"")</f>
        <v>1</v>
      </c>
      <c r="I8" s="123"/>
      <c r="K8" s="143" t="s">
        <v>156</v>
      </c>
      <c r="L8" s="144"/>
      <c r="M8" s="133">
        <v>1</v>
      </c>
      <c r="N8" s="132">
        <v>135</v>
      </c>
      <c r="O8" s="131">
        <v>44</v>
      </c>
      <c r="P8" s="131">
        <v>7</v>
      </c>
      <c r="Q8" s="130">
        <f>IF(AND(ISBLANK(N8),ISBLANK(O8)),"",N8+O8)</f>
        <v>179</v>
      </c>
      <c r="R8" s="129">
        <f>IF(ISNUMBER($H8),1-$H8,"")</f>
        <v>0</v>
      </c>
      <c r="S8" s="123"/>
    </row>
    <row r="9" spans="1:19" ht="12.75" customHeight="1">
      <c r="A9" s="145"/>
      <c r="B9" s="146"/>
      <c r="C9" s="128">
        <v>2</v>
      </c>
      <c r="D9" s="127">
        <v>136</v>
      </c>
      <c r="E9" s="126">
        <v>53</v>
      </c>
      <c r="F9" s="126">
        <v>3</v>
      </c>
      <c r="G9" s="125">
        <f>IF(AND(ISBLANK(D9),ISBLANK(E9)),"",D9+E9)</f>
        <v>189</v>
      </c>
      <c r="H9" s="124">
        <f>IF(OR(ISNUMBER($G9),ISNUMBER($Q9)),(SIGN(N($G9)-N($Q9))+1)/2,"")</f>
        <v>0</v>
      </c>
      <c r="I9" s="123"/>
      <c r="K9" s="145"/>
      <c r="L9" s="146"/>
      <c r="M9" s="128">
        <v>2</v>
      </c>
      <c r="N9" s="127">
        <v>139</v>
      </c>
      <c r="O9" s="126">
        <v>63</v>
      </c>
      <c r="P9" s="126">
        <v>3</v>
      </c>
      <c r="Q9" s="125">
        <f>IF(AND(ISBLANK(N9),ISBLANK(O9)),"",N9+O9)</f>
        <v>202</v>
      </c>
      <c r="R9" s="124">
        <f>IF(ISNUMBER($H9),1-$H9,"")</f>
        <v>1</v>
      </c>
      <c r="S9" s="123"/>
    </row>
    <row r="10" spans="1:19" ht="12.75" customHeight="1" thickBot="1">
      <c r="A10" s="147" t="s">
        <v>155</v>
      </c>
      <c r="B10" s="148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147" t="s">
        <v>79</v>
      </c>
      <c r="L10" s="148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149"/>
      <c r="B11" s="150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41">
        <f>IF(ISNUMBER(H12),(SIGN(1000*($H12-$R12)+$G12-$Q12)+1)/2,"")</f>
        <v>1</v>
      </c>
      <c r="K11" s="149"/>
      <c r="L11" s="150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41">
        <f>IF(ISNUMBER($I11),1-$I11,"")</f>
        <v>0</v>
      </c>
    </row>
    <row r="12" spans="1:19" ht="15.75" customHeight="1" thickBot="1">
      <c r="A12" s="151">
        <v>18645</v>
      </c>
      <c r="B12" s="152"/>
      <c r="C12" s="117" t="s">
        <v>17</v>
      </c>
      <c r="D12" s="114">
        <f>IF(ISNUMBER($G12),SUM(D8:D11),"")</f>
        <v>292</v>
      </c>
      <c r="E12" s="116">
        <f>IF(ISNUMBER($G12),SUM(E8:E11),"")</f>
        <v>107</v>
      </c>
      <c r="F12" s="116">
        <f>IF(ISNUMBER($G12),SUM(F8:F11),"")</f>
        <v>10</v>
      </c>
      <c r="G12" s="115">
        <f>IF(SUM($G8:$G11)+SUM($Q8:$Q11)&gt;0,SUM(G8:G11),"")</f>
        <v>399</v>
      </c>
      <c r="H12" s="114">
        <f>IF(ISNUMBER($G12),SUM(H8:H11),"")</f>
        <v>1</v>
      </c>
      <c r="I12" s="142"/>
      <c r="K12" s="151">
        <v>926</v>
      </c>
      <c r="L12" s="152"/>
      <c r="M12" s="117" t="s">
        <v>17</v>
      </c>
      <c r="N12" s="114">
        <f>IF(ISNUMBER($G12),SUM(N8:N11),"")</f>
        <v>274</v>
      </c>
      <c r="O12" s="116">
        <f>IF(ISNUMBER($G12),SUM(O8:O11),"")</f>
        <v>107</v>
      </c>
      <c r="P12" s="116">
        <f>IF(ISNUMBER($G12),SUM(P8:P11),"")</f>
        <v>10</v>
      </c>
      <c r="Q12" s="115">
        <f>IF(SUM($G8:$G11)+SUM($Q8:$Q11)&gt;0,SUM(Q8:Q11),"")</f>
        <v>381</v>
      </c>
      <c r="R12" s="114">
        <f>IF(ISNUMBER($G12),SUM(R8:R11),"")</f>
        <v>1</v>
      </c>
      <c r="S12" s="142"/>
    </row>
    <row r="13" spans="1:19" ht="12.75" customHeight="1">
      <c r="A13" s="143" t="s">
        <v>154</v>
      </c>
      <c r="B13" s="144"/>
      <c r="C13" s="133">
        <v>1</v>
      </c>
      <c r="D13" s="132">
        <v>154</v>
      </c>
      <c r="E13" s="131">
        <v>61</v>
      </c>
      <c r="F13" s="131">
        <v>7</v>
      </c>
      <c r="G13" s="130">
        <f>IF(AND(ISBLANK(D13),ISBLANK(E13)),"",D13+E13)</f>
        <v>215</v>
      </c>
      <c r="H13" s="129">
        <f>IF(OR(ISNUMBER($G13),ISNUMBER($Q13)),(SIGN(N($G13)-N($Q13))+1)/2,"")</f>
        <v>1</v>
      </c>
      <c r="I13" s="123"/>
      <c r="K13" s="143" t="s">
        <v>153</v>
      </c>
      <c r="L13" s="144"/>
      <c r="M13" s="133">
        <v>1</v>
      </c>
      <c r="N13" s="132">
        <v>141</v>
      </c>
      <c r="O13" s="131">
        <v>63</v>
      </c>
      <c r="P13" s="131">
        <v>3</v>
      </c>
      <c r="Q13" s="130">
        <f>IF(AND(ISBLANK(N13),ISBLANK(O13)),"",N13+O13)</f>
        <v>204</v>
      </c>
      <c r="R13" s="129">
        <f>IF(ISNUMBER($H13),1-$H13,"")</f>
        <v>0</v>
      </c>
      <c r="S13" s="123"/>
    </row>
    <row r="14" spans="1:19" ht="12.75" customHeight="1">
      <c r="A14" s="145"/>
      <c r="B14" s="146"/>
      <c r="C14" s="128">
        <v>2</v>
      </c>
      <c r="D14" s="127">
        <v>145</v>
      </c>
      <c r="E14" s="126">
        <v>79</v>
      </c>
      <c r="F14" s="126">
        <v>1</v>
      </c>
      <c r="G14" s="125">
        <f>IF(AND(ISBLANK(D14),ISBLANK(E14)),"",D14+E14)</f>
        <v>224</v>
      </c>
      <c r="H14" s="124">
        <f>IF(OR(ISNUMBER($G14),ISNUMBER($Q14)),(SIGN(N($G14)-N($Q14))+1)/2,"")</f>
        <v>1</v>
      </c>
      <c r="I14" s="123"/>
      <c r="K14" s="145"/>
      <c r="L14" s="146"/>
      <c r="M14" s="128">
        <v>2</v>
      </c>
      <c r="N14" s="127">
        <v>137</v>
      </c>
      <c r="O14" s="126">
        <v>45</v>
      </c>
      <c r="P14" s="126">
        <v>9</v>
      </c>
      <c r="Q14" s="125">
        <f>IF(AND(ISBLANK(N14),ISBLANK(O14)),"",N14+O14)</f>
        <v>182</v>
      </c>
      <c r="R14" s="124">
        <f>IF(ISNUMBER($H14),1-$H14,"")</f>
        <v>0</v>
      </c>
      <c r="S14" s="123"/>
    </row>
    <row r="15" spans="1:19" ht="12.75" customHeight="1" thickBot="1">
      <c r="A15" s="147" t="s">
        <v>31</v>
      </c>
      <c r="B15" s="148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147" t="s">
        <v>97</v>
      </c>
      <c r="L15" s="148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149"/>
      <c r="B16" s="150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41">
        <f>IF(ISNUMBER(H17),(SIGN(1000*($H17-$R17)+$G17-$Q17)+1)/2,"")</f>
        <v>1</v>
      </c>
      <c r="K16" s="149"/>
      <c r="L16" s="150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41">
        <f>IF(ISNUMBER($I16),1-$I16,"")</f>
        <v>0</v>
      </c>
    </row>
    <row r="17" spans="1:19" ht="15.75" customHeight="1" thickBot="1">
      <c r="A17" s="151">
        <v>15370</v>
      </c>
      <c r="B17" s="152"/>
      <c r="C17" s="117" t="s">
        <v>17</v>
      </c>
      <c r="D17" s="114">
        <f>IF(ISNUMBER($G17),SUM(D13:D16),"")</f>
        <v>299</v>
      </c>
      <c r="E17" s="116">
        <f>IF(ISNUMBER($G17),SUM(E13:E16),"")</f>
        <v>140</v>
      </c>
      <c r="F17" s="116">
        <f>IF(ISNUMBER($G17),SUM(F13:F16),"")</f>
        <v>8</v>
      </c>
      <c r="G17" s="115">
        <f>IF(SUM($G13:$G16)+SUM($Q13:$Q16)&gt;0,SUM(G13:G16),"")</f>
        <v>439</v>
      </c>
      <c r="H17" s="114">
        <f>IF(ISNUMBER($G17),SUM(H13:H16),"")</f>
        <v>2</v>
      </c>
      <c r="I17" s="142"/>
      <c r="K17" s="151">
        <v>23351</v>
      </c>
      <c r="L17" s="152"/>
      <c r="M17" s="117" t="s">
        <v>17</v>
      </c>
      <c r="N17" s="114">
        <f>IF(ISNUMBER($G17),SUM(N13:N16),"")</f>
        <v>278</v>
      </c>
      <c r="O17" s="116">
        <f>IF(ISNUMBER($G17),SUM(O13:O16),"")</f>
        <v>108</v>
      </c>
      <c r="P17" s="116">
        <f>IF(ISNUMBER($G17),SUM(P13:P16),"")</f>
        <v>12</v>
      </c>
      <c r="Q17" s="115">
        <f>IF(SUM($G13:$G16)+SUM($Q13:$Q16)&gt;0,SUM(Q13:Q16),"")</f>
        <v>386</v>
      </c>
      <c r="R17" s="114">
        <f>IF(ISNUMBER($G17),SUM(R13:R16),"")</f>
        <v>0</v>
      </c>
      <c r="S17" s="142"/>
    </row>
    <row r="18" spans="1:19" ht="12.75" customHeight="1">
      <c r="A18" s="143" t="s">
        <v>139</v>
      </c>
      <c r="B18" s="144"/>
      <c r="C18" s="133">
        <v>1</v>
      </c>
      <c r="D18" s="132">
        <v>148</v>
      </c>
      <c r="E18" s="131">
        <v>65</v>
      </c>
      <c r="F18" s="131">
        <v>5</v>
      </c>
      <c r="G18" s="130">
        <f>IF(AND(ISBLANK(D18),ISBLANK(E18)),"",D18+E18)</f>
        <v>213</v>
      </c>
      <c r="H18" s="129">
        <f>IF(OR(ISNUMBER($G18),ISNUMBER($Q18)),(SIGN(N($G18)-N($Q18))+1)/2,"")</f>
        <v>1</v>
      </c>
      <c r="I18" s="123"/>
      <c r="K18" s="143" t="s">
        <v>152</v>
      </c>
      <c r="L18" s="144"/>
      <c r="M18" s="133">
        <v>1</v>
      </c>
      <c r="N18" s="132">
        <v>150</v>
      </c>
      <c r="O18" s="131">
        <v>43</v>
      </c>
      <c r="P18" s="131">
        <v>7</v>
      </c>
      <c r="Q18" s="130">
        <f>IF(AND(ISBLANK(N18),ISBLANK(O18)),"",N18+O18)</f>
        <v>193</v>
      </c>
      <c r="R18" s="129">
        <f>IF(ISNUMBER($H18),1-$H18,"")</f>
        <v>0</v>
      </c>
      <c r="S18" s="123"/>
    </row>
    <row r="19" spans="1:19" ht="12.75" customHeight="1">
      <c r="A19" s="145"/>
      <c r="B19" s="146"/>
      <c r="C19" s="128">
        <v>2</v>
      </c>
      <c r="D19" s="127">
        <v>130</v>
      </c>
      <c r="E19" s="126">
        <v>70</v>
      </c>
      <c r="F19" s="126">
        <v>2</v>
      </c>
      <c r="G19" s="125">
        <f>IF(AND(ISBLANK(D19),ISBLANK(E19)),"",D19+E19)</f>
        <v>200</v>
      </c>
      <c r="H19" s="124">
        <f>IF(OR(ISNUMBER($G19),ISNUMBER($Q19)),(SIGN(N($G19)-N($Q19))+1)/2,"")</f>
        <v>1</v>
      </c>
      <c r="I19" s="123"/>
      <c r="K19" s="145"/>
      <c r="L19" s="146"/>
      <c r="M19" s="128">
        <v>2</v>
      </c>
      <c r="N19" s="127">
        <v>131</v>
      </c>
      <c r="O19" s="126">
        <v>61</v>
      </c>
      <c r="P19" s="126">
        <v>4</v>
      </c>
      <c r="Q19" s="125">
        <f>IF(AND(ISBLANK(N19),ISBLANK(O19)),"",N19+O19)</f>
        <v>192</v>
      </c>
      <c r="R19" s="124">
        <f>IF(ISNUMBER($H19),1-$H19,"")</f>
        <v>0</v>
      </c>
      <c r="S19" s="123"/>
    </row>
    <row r="20" spans="1:19" ht="12.75" customHeight="1" thickBot="1">
      <c r="A20" s="147" t="s">
        <v>151</v>
      </c>
      <c r="B20" s="148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147" t="s">
        <v>78</v>
      </c>
      <c r="L20" s="148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149"/>
      <c r="B21" s="150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41">
        <f>IF(ISNUMBER(H22),(SIGN(1000*($H22-$R22)+$G22-$Q22)+1)/2,"")</f>
        <v>1</v>
      </c>
      <c r="K21" s="149"/>
      <c r="L21" s="150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41">
        <f>IF(ISNUMBER($I21),1-$I21,"")</f>
        <v>0</v>
      </c>
    </row>
    <row r="22" spans="1:19" ht="15.75" customHeight="1" thickBot="1">
      <c r="A22" s="151">
        <v>15374</v>
      </c>
      <c r="B22" s="152"/>
      <c r="C22" s="117" t="s">
        <v>17</v>
      </c>
      <c r="D22" s="114">
        <f>IF(ISNUMBER($G22),SUM(D18:D21),"")</f>
        <v>278</v>
      </c>
      <c r="E22" s="116">
        <f>IF(ISNUMBER($G22),SUM(E18:E21),"")</f>
        <v>135</v>
      </c>
      <c r="F22" s="116">
        <f>IF(ISNUMBER($G22),SUM(F18:F21),"")</f>
        <v>7</v>
      </c>
      <c r="G22" s="115">
        <f>IF(SUM($G18:$G21)+SUM($Q18:$Q21)&gt;0,SUM(G18:G21),"")</f>
        <v>413</v>
      </c>
      <c r="H22" s="114">
        <f>IF(ISNUMBER($G22),SUM(H18:H21),"")</f>
        <v>2</v>
      </c>
      <c r="I22" s="142"/>
      <c r="K22" s="151">
        <v>23581</v>
      </c>
      <c r="L22" s="152"/>
      <c r="M22" s="117" t="s">
        <v>17</v>
      </c>
      <c r="N22" s="114">
        <f>IF(ISNUMBER($G22),SUM(N18:N21),"")</f>
        <v>281</v>
      </c>
      <c r="O22" s="116">
        <f>IF(ISNUMBER($G22),SUM(O18:O21),"")</f>
        <v>104</v>
      </c>
      <c r="P22" s="116">
        <f>IF(ISNUMBER($G22),SUM(P18:P21),"")</f>
        <v>11</v>
      </c>
      <c r="Q22" s="115">
        <f>IF(SUM($G18:$G21)+SUM($Q18:$Q21)&gt;0,SUM(Q18:Q21),"")</f>
        <v>385</v>
      </c>
      <c r="R22" s="114">
        <f>IF(ISNUMBER($G22),SUM(R18:R21),"")</f>
        <v>0</v>
      </c>
      <c r="S22" s="142"/>
    </row>
    <row r="23" spans="1:19" ht="12.75" customHeight="1">
      <c r="A23" s="143" t="s">
        <v>150</v>
      </c>
      <c r="B23" s="144"/>
      <c r="C23" s="133">
        <v>1</v>
      </c>
      <c r="D23" s="132">
        <v>103</v>
      </c>
      <c r="E23" s="131">
        <v>49</v>
      </c>
      <c r="F23" s="131">
        <v>4</v>
      </c>
      <c r="G23" s="130">
        <f>IF(AND(ISBLANK(D23),ISBLANK(E23)),"",D23+E23)</f>
        <v>152</v>
      </c>
      <c r="H23" s="129">
        <f>IF(OR(ISNUMBER($G23),ISNUMBER($Q23)),(SIGN(N($G23)-N($Q23))+1)/2,"")</f>
        <v>0</v>
      </c>
      <c r="I23" s="123"/>
      <c r="K23" s="143" t="s">
        <v>138</v>
      </c>
      <c r="L23" s="144"/>
      <c r="M23" s="133">
        <v>1</v>
      </c>
      <c r="N23" s="132">
        <v>131</v>
      </c>
      <c r="O23" s="131">
        <v>52</v>
      </c>
      <c r="P23" s="131">
        <v>6</v>
      </c>
      <c r="Q23" s="130">
        <f>IF(AND(ISBLANK(N23),ISBLANK(O23)),"",N23+O23)</f>
        <v>183</v>
      </c>
      <c r="R23" s="129">
        <f>IF(ISNUMBER($H23),1-$H23,"")</f>
        <v>1</v>
      </c>
      <c r="S23" s="123"/>
    </row>
    <row r="24" spans="1:19" ht="12.75" customHeight="1">
      <c r="A24" s="145"/>
      <c r="B24" s="146"/>
      <c r="C24" s="128">
        <v>2</v>
      </c>
      <c r="D24" s="127">
        <v>135</v>
      </c>
      <c r="E24" s="126">
        <v>58</v>
      </c>
      <c r="F24" s="126">
        <v>5</v>
      </c>
      <c r="G24" s="125">
        <f>IF(AND(ISBLANK(D24),ISBLANK(E24)),"",D24+E24)</f>
        <v>193</v>
      </c>
      <c r="H24" s="124">
        <f>IF(OR(ISNUMBER($G24),ISNUMBER($Q24)),(SIGN(N($G24)-N($Q24))+1)/2,"")</f>
        <v>1</v>
      </c>
      <c r="I24" s="123"/>
      <c r="K24" s="145"/>
      <c r="L24" s="146"/>
      <c r="M24" s="128">
        <v>2</v>
      </c>
      <c r="N24" s="127">
        <v>133</v>
      </c>
      <c r="O24" s="126">
        <v>33</v>
      </c>
      <c r="P24" s="126">
        <v>11</v>
      </c>
      <c r="Q24" s="125">
        <f>IF(AND(ISBLANK(N24),ISBLANK(O24)),"",N24+O24)</f>
        <v>166</v>
      </c>
      <c r="R24" s="124">
        <f>IF(ISNUMBER($H24),1-$H24,"")</f>
        <v>0</v>
      </c>
      <c r="S24" s="123"/>
    </row>
    <row r="25" spans="1:19" ht="12.75" customHeight="1" thickBot="1">
      <c r="A25" s="147" t="s">
        <v>149</v>
      </c>
      <c r="B25" s="148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147" t="s">
        <v>148</v>
      </c>
      <c r="L25" s="148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149"/>
      <c r="B26" s="150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41">
        <f>IF(ISNUMBER(H27),(SIGN(1000*($H27-$R27)+$G27-$Q27)+1)/2,"")</f>
        <v>0</v>
      </c>
      <c r="K26" s="149"/>
      <c r="L26" s="150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41">
        <f>IF(ISNUMBER($I26),1-$I26,"")</f>
        <v>1</v>
      </c>
    </row>
    <row r="27" spans="1:19" ht="15.75" customHeight="1" thickBot="1">
      <c r="A27" s="151">
        <v>15352</v>
      </c>
      <c r="B27" s="152"/>
      <c r="C27" s="117" t="s">
        <v>17</v>
      </c>
      <c r="D27" s="114">
        <f>IF(ISNUMBER($G27),SUM(D23:D26),"")</f>
        <v>238</v>
      </c>
      <c r="E27" s="116">
        <f>IF(ISNUMBER($G27),SUM(E23:E26),"")</f>
        <v>107</v>
      </c>
      <c r="F27" s="116">
        <f>IF(ISNUMBER($G27),SUM(F23:F26),"")</f>
        <v>9</v>
      </c>
      <c r="G27" s="115">
        <f>IF(SUM($G23:$G26)+SUM($Q23:$Q26)&gt;0,SUM(G23:G26),"")</f>
        <v>345</v>
      </c>
      <c r="H27" s="114">
        <f>IF(ISNUMBER($G27),SUM(H23:H26),"")</f>
        <v>1</v>
      </c>
      <c r="I27" s="142"/>
      <c r="K27" s="151">
        <v>17154</v>
      </c>
      <c r="L27" s="152"/>
      <c r="M27" s="117" t="s">
        <v>17</v>
      </c>
      <c r="N27" s="114">
        <f>IF(ISNUMBER($G27),SUM(N23:N26),"")</f>
        <v>264</v>
      </c>
      <c r="O27" s="116">
        <f>IF(ISNUMBER($G27),SUM(O23:O26),"")</f>
        <v>85</v>
      </c>
      <c r="P27" s="116">
        <f>IF(ISNUMBER($G27),SUM(P23:P26),"")</f>
        <v>17</v>
      </c>
      <c r="Q27" s="115">
        <f>IF(SUM($G23:$G26)+SUM($Q23:$Q26)&gt;0,SUM(Q23:Q26),"")</f>
        <v>349</v>
      </c>
      <c r="R27" s="114">
        <f>IF(ISNUMBER($G27),SUM(R23:R26),"")</f>
        <v>1</v>
      </c>
      <c r="S27" s="142"/>
    </row>
    <row r="28" spans="1:19" ht="12.75" customHeight="1">
      <c r="A28" s="143" t="s">
        <v>147</v>
      </c>
      <c r="B28" s="144"/>
      <c r="C28" s="133">
        <v>1</v>
      </c>
      <c r="D28" s="132">
        <v>133</v>
      </c>
      <c r="E28" s="131">
        <v>43</v>
      </c>
      <c r="F28" s="131">
        <v>6</v>
      </c>
      <c r="G28" s="130">
        <f>IF(AND(ISBLANK(D28),ISBLANK(E28)),"",D28+E28)</f>
        <v>176</v>
      </c>
      <c r="H28" s="129">
        <f>IF(OR(ISNUMBER($G28),ISNUMBER($Q28)),(SIGN(N($G28)-N($Q28))+1)/2,"")</f>
        <v>1</v>
      </c>
      <c r="I28" s="123"/>
      <c r="K28" s="143" t="s">
        <v>146</v>
      </c>
      <c r="L28" s="144"/>
      <c r="M28" s="133">
        <v>1</v>
      </c>
      <c r="N28" s="132">
        <v>116</v>
      </c>
      <c r="O28" s="131">
        <v>49</v>
      </c>
      <c r="P28" s="131">
        <v>6</v>
      </c>
      <c r="Q28" s="130">
        <f>IF(AND(ISBLANK(N28),ISBLANK(O28)),"",N28+O28)</f>
        <v>165</v>
      </c>
      <c r="R28" s="129">
        <f>IF(ISNUMBER($H28),1-$H28,"")</f>
        <v>0</v>
      </c>
      <c r="S28" s="123"/>
    </row>
    <row r="29" spans="1:19" ht="12.75" customHeight="1">
      <c r="A29" s="145"/>
      <c r="B29" s="146"/>
      <c r="C29" s="128">
        <v>2</v>
      </c>
      <c r="D29" s="127">
        <v>140</v>
      </c>
      <c r="E29" s="126">
        <v>44</v>
      </c>
      <c r="F29" s="126">
        <v>11</v>
      </c>
      <c r="G29" s="125">
        <f>IF(AND(ISBLANK(D29),ISBLANK(E29)),"",D29+E29)</f>
        <v>184</v>
      </c>
      <c r="H29" s="124">
        <f>IF(OR(ISNUMBER($G29),ISNUMBER($Q29)),(SIGN(N($G29)-N($Q29))+1)/2,"")</f>
        <v>0</v>
      </c>
      <c r="I29" s="123"/>
      <c r="K29" s="145"/>
      <c r="L29" s="146"/>
      <c r="M29" s="128">
        <v>2</v>
      </c>
      <c r="N29" s="127">
        <v>142</v>
      </c>
      <c r="O29" s="126">
        <v>62</v>
      </c>
      <c r="P29" s="126">
        <v>6</v>
      </c>
      <c r="Q29" s="125">
        <f>IF(AND(ISBLANK(N29),ISBLANK(O29)),"",N29+O29)</f>
        <v>204</v>
      </c>
      <c r="R29" s="124">
        <f>IF(ISNUMBER($H29),1-$H29,"")</f>
        <v>1</v>
      </c>
      <c r="S29" s="123"/>
    </row>
    <row r="30" spans="1:19" ht="12.75" customHeight="1" thickBot="1">
      <c r="A30" s="147" t="s">
        <v>145</v>
      </c>
      <c r="B30" s="148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147" t="s">
        <v>144</v>
      </c>
      <c r="L30" s="148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149"/>
      <c r="B31" s="150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41">
        <f>IF(ISNUMBER(H32),(SIGN(1000*($H32-$R32)+$G32-$Q32)+1)/2,"")</f>
        <v>0</v>
      </c>
      <c r="K31" s="149"/>
      <c r="L31" s="150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41">
        <f>IF(ISNUMBER($I31),1-$I31,"")</f>
        <v>1</v>
      </c>
    </row>
    <row r="32" spans="1:19" ht="15.75" customHeight="1" thickBot="1">
      <c r="A32" s="151">
        <v>15353</v>
      </c>
      <c r="B32" s="152"/>
      <c r="C32" s="117" t="s">
        <v>17</v>
      </c>
      <c r="D32" s="114">
        <f>IF(ISNUMBER($G32),SUM(D28:D31),"")</f>
        <v>273</v>
      </c>
      <c r="E32" s="116">
        <f>IF(ISNUMBER($G32),SUM(E28:E31),"")</f>
        <v>87</v>
      </c>
      <c r="F32" s="116">
        <f>IF(ISNUMBER($G32),SUM(F28:F31),"")</f>
        <v>17</v>
      </c>
      <c r="G32" s="115">
        <f>IF(SUM($G28:$G31)+SUM($Q28:$Q31)&gt;0,SUM(G28:G31),"")</f>
        <v>360</v>
      </c>
      <c r="H32" s="114">
        <f>IF(ISNUMBER($G32),SUM(H28:H31),"")</f>
        <v>1</v>
      </c>
      <c r="I32" s="142"/>
      <c r="K32" s="151">
        <v>24644</v>
      </c>
      <c r="L32" s="152"/>
      <c r="M32" s="117" t="s">
        <v>17</v>
      </c>
      <c r="N32" s="114">
        <f>IF(ISNUMBER($G32),SUM(N28:N31),"")</f>
        <v>258</v>
      </c>
      <c r="O32" s="116">
        <f>IF(ISNUMBER($G32),SUM(O28:O31),"")</f>
        <v>111</v>
      </c>
      <c r="P32" s="116">
        <f>IF(ISNUMBER($G32),SUM(P28:P31),"")</f>
        <v>12</v>
      </c>
      <c r="Q32" s="115">
        <f>IF(SUM($G28:$G31)+SUM($Q28:$Q31)&gt;0,SUM(Q28:Q31),"")</f>
        <v>369</v>
      </c>
      <c r="R32" s="114">
        <f>IF(ISNUMBER($G32),SUM(R28:R31),"")</f>
        <v>1</v>
      </c>
      <c r="S32" s="142"/>
    </row>
    <row r="33" spans="1:19" ht="12.75" customHeight="1">
      <c r="A33" s="143" t="s">
        <v>143</v>
      </c>
      <c r="B33" s="144"/>
      <c r="C33" s="133">
        <v>1</v>
      </c>
      <c r="D33" s="132">
        <v>155</v>
      </c>
      <c r="E33" s="131">
        <v>76</v>
      </c>
      <c r="F33" s="131">
        <v>1</v>
      </c>
      <c r="G33" s="130">
        <f>IF(AND(ISBLANK(D33),ISBLANK(E33)),"",D33+E33)</f>
        <v>231</v>
      </c>
      <c r="H33" s="129">
        <f>IF(OR(ISNUMBER($G33),ISNUMBER($Q33)),(SIGN(N($G33)-N($Q33))+1)/2,"")</f>
        <v>1</v>
      </c>
      <c r="I33" s="123"/>
      <c r="K33" s="143" t="s">
        <v>142</v>
      </c>
      <c r="L33" s="144"/>
      <c r="M33" s="133">
        <v>1</v>
      </c>
      <c r="N33" s="132">
        <v>151</v>
      </c>
      <c r="O33" s="131">
        <v>71</v>
      </c>
      <c r="P33" s="131">
        <v>0</v>
      </c>
      <c r="Q33" s="130">
        <f>IF(AND(ISBLANK(N33),ISBLANK(O33)),"",N33+O33)</f>
        <v>222</v>
      </c>
      <c r="R33" s="129">
        <f>IF(ISNUMBER($H33),1-$H33,"")</f>
        <v>0</v>
      </c>
      <c r="S33" s="123"/>
    </row>
    <row r="34" spans="1:19" ht="12.75" customHeight="1">
      <c r="A34" s="145"/>
      <c r="B34" s="146"/>
      <c r="C34" s="128">
        <v>2</v>
      </c>
      <c r="D34" s="127">
        <v>145</v>
      </c>
      <c r="E34" s="126">
        <v>63</v>
      </c>
      <c r="F34" s="126">
        <v>1</v>
      </c>
      <c r="G34" s="125">
        <f>IF(AND(ISBLANK(D34),ISBLANK(E34)),"",D34+E34)</f>
        <v>208</v>
      </c>
      <c r="H34" s="124">
        <f>IF(OR(ISNUMBER($G34),ISNUMBER($Q34)),(SIGN(N($G34)-N($Q34))+1)/2,"")</f>
        <v>1</v>
      </c>
      <c r="I34" s="123"/>
      <c r="K34" s="145"/>
      <c r="L34" s="146"/>
      <c r="M34" s="128">
        <v>2</v>
      </c>
      <c r="N34" s="127">
        <v>128</v>
      </c>
      <c r="O34" s="126">
        <v>61</v>
      </c>
      <c r="P34" s="126">
        <v>6</v>
      </c>
      <c r="Q34" s="125">
        <f>IF(AND(ISBLANK(N34),ISBLANK(O34)),"",N34+O34)</f>
        <v>189</v>
      </c>
      <c r="R34" s="124">
        <f>IF(ISNUMBER($H34),1-$H34,"")</f>
        <v>0</v>
      </c>
      <c r="S34" s="123"/>
    </row>
    <row r="35" spans="1:19" ht="12.75" customHeight="1" thickBot="1">
      <c r="A35" s="147" t="s">
        <v>141</v>
      </c>
      <c r="B35" s="148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147" t="s">
        <v>140</v>
      </c>
      <c r="L35" s="148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149"/>
      <c r="B36" s="150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41">
        <f>IF(ISNUMBER(H37),(SIGN(1000*($H37-$R37)+$G37-$Q37)+1)/2,"")</f>
        <v>1</v>
      </c>
      <c r="K36" s="149"/>
      <c r="L36" s="150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41">
        <f>IF(ISNUMBER($I36),1-$I36,"")</f>
        <v>0</v>
      </c>
    </row>
    <row r="37" spans="1:19" ht="15.75" customHeight="1" thickBot="1">
      <c r="A37" s="151">
        <v>9592</v>
      </c>
      <c r="B37" s="152"/>
      <c r="C37" s="117" t="s">
        <v>17</v>
      </c>
      <c r="D37" s="114">
        <f>IF(ISNUMBER($G37),SUM(D33:D36),"")</f>
        <v>300</v>
      </c>
      <c r="E37" s="116">
        <f>IF(ISNUMBER($G37),SUM(E33:E36),"")</f>
        <v>139</v>
      </c>
      <c r="F37" s="116">
        <f>IF(ISNUMBER($G37),SUM(F33:F36),"")</f>
        <v>2</v>
      </c>
      <c r="G37" s="115">
        <f>IF(SUM($G33:$G36)+SUM($Q33:$Q36)&gt;0,SUM(G33:G36),"")</f>
        <v>439</v>
      </c>
      <c r="H37" s="114">
        <f>IF(ISNUMBER($G37),SUM(H33:H36),"")</f>
        <v>2</v>
      </c>
      <c r="I37" s="142"/>
      <c r="K37" s="151">
        <v>22478</v>
      </c>
      <c r="L37" s="152"/>
      <c r="M37" s="117" t="s">
        <v>17</v>
      </c>
      <c r="N37" s="114">
        <f>IF(ISNUMBER($G37),SUM(N33:N36),"")</f>
        <v>279</v>
      </c>
      <c r="O37" s="116">
        <f>IF(ISNUMBER($G37),SUM(O33:O36),"")</f>
        <v>132</v>
      </c>
      <c r="P37" s="116">
        <f>IF(ISNUMBER($G37),SUM(P33:P36),"")</f>
        <v>6</v>
      </c>
      <c r="Q37" s="115">
        <f>IF(SUM($G33:$G36)+SUM($Q33:$Q36)&gt;0,SUM(Q33:Q36),"")</f>
        <v>411</v>
      </c>
      <c r="R37" s="114">
        <f>IF(ISNUMBER($G37),SUM(R33:R36),"")</f>
        <v>0</v>
      </c>
      <c r="S37" s="142"/>
    </row>
    <row r="38" ht="4.5" customHeight="1" thickBot="1"/>
    <row r="39" spans="1:19" ht="19.5" customHeight="1" thickBot="1">
      <c r="A39" s="113"/>
      <c r="B39" s="112"/>
      <c r="C39" s="111" t="s">
        <v>42</v>
      </c>
      <c r="D39" s="110">
        <f>IF(ISNUMBER($G39),SUM(D12,D17,D22,D27,D32,D37),"")</f>
        <v>1680</v>
      </c>
      <c r="E39" s="109">
        <f>IF(ISNUMBER($G39),SUM(E12,E17,E22,E27,E32,E37),"")</f>
        <v>715</v>
      </c>
      <c r="F39" s="109">
        <f>IF(ISNUMBER($G39),SUM(F12,F17,F22,F27,F32,F37),"")</f>
        <v>53</v>
      </c>
      <c r="G39" s="108">
        <f>IF(SUM($G$8:$G$37)+SUM($Q$8:$Q$37)&gt;0,SUM(G12,G17,G22,G27,G32,G37),"")</f>
        <v>2395</v>
      </c>
      <c r="H39" s="107">
        <f>IF(SUM($G$8:$G$37)+SUM($Q$8:$Q$37)&gt;0,SUM(H12,H17,H22,H27,H32,H37),"")</f>
        <v>9</v>
      </c>
      <c r="I39" s="106">
        <f>IF(ISNUMBER($G39),(SIGN($G39-$Q39)+1)/IF(COUNT(I$11,I$16,I$21,I$26,I$31,I$36)&gt;3,1,2),"")</f>
        <v>2</v>
      </c>
      <c r="K39" s="113"/>
      <c r="L39" s="112"/>
      <c r="M39" s="111" t="s">
        <v>42</v>
      </c>
      <c r="N39" s="110">
        <f>IF(ISNUMBER($G39),SUM(N12,N17,N22,N27,N32,N37),"")</f>
        <v>1634</v>
      </c>
      <c r="O39" s="109">
        <f>IF(ISNUMBER($G39),SUM(O12,O17,O22,O27,O32,O37),"")</f>
        <v>647</v>
      </c>
      <c r="P39" s="109">
        <f>IF(ISNUMBER($G39),SUM(P12,P17,P22,P27,P32,P37),"")</f>
        <v>68</v>
      </c>
      <c r="Q39" s="108">
        <f>IF(SUM($G$8:$G$37)+SUM($Q$8:$Q$37)&gt;0,SUM(Q12,Q17,Q22,Q27,Q32,Q37),"")</f>
        <v>2281</v>
      </c>
      <c r="R39" s="107">
        <f>IF(SUM($G$8:$G$37)+SUM($Q$8:$Q$37)&gt;0,SUM(R12,R17,R22,R27,R32,R37),"")</f>
        <v>3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43</v>
      </c>
      <c r="C41" s="194" t="s">
        <v>139</v>
      </c>
      <c r="D41" s="194"/>
      <c r="E41" s="194"/>
      <c r="G41" s="197"/>
      <c r="H41" s="197"/>
      <c r="I41" s="105">
        <f>IF(ISNUMBER(I$39),SUM(I11,I16,I21,I26,I31,I36,I39),"")</f>
        <v>6</v>
      </c>
      <c r="K41" s="102"/>
      <c r="L41" s="103" t="s">
        <v>43</v>
      </c>
      <c r="M41" s="194" t="s">
        <v>138</v>
      </c>
      <c r="N41" s="194"/>
      <c r="O41" s="194"/>
      <c r="Q41" s="197" t="s">
        <v>44</v>
      </c>
      <c r="R41" s="197"/>
      <c r="S41" s="105">
        <f>IF(ISNUMBER(S$39),SUM(S11,S16,S21,S26,S31,S36,S39),"")</f>
        <v>2</v>
      </c>
    </row>
    <row r="42" spans="1:19" ht="18" customHeight="1">
      <c r="A42" s="102"/>
      <c r="B42" s="103" t="s">
        <v>45</v>
      </c>
      <c r="C42" s="195"/>
      <c r="D42" s="195"/>
      <c r="E42" s="195"/>
      <c r="G42" s="104"/>
      <c r="H42" s="104"/>
      <c r="I42" s="104"/>
      <c r="K42" s="102"/>
      <c r="L42" s="103" t="s">
        <v>45</v>
      </c>
      <c r="M42" s="195"/>
      <c r="N42" s="195"/>
      <c r="O42" s="195"/>
      <c r="Q42" s="104"/>
      <c r="R42" s="104"/>
      <c r="S42" s="104"/>
    </row>
    <row r="43" spans="1:19" ht="19.5" customHeight="1">
      <c r="A43" s="103" t="s">
        <v>46</v>
      </c>
      <c r="B43" s="103" t="s">
        <v>47</v>
      </c>
      <c r="C43" s="192"/>
      <c r="D43" s="192"/>
      <c r="E43" s="192"/>
      <c r="F43" s="192"/>
      <c r="G43" s="192"/>
      <c r="H43" s="192"/>
      <c r="I43" s="103"/>
      <c r="J43" s="103"/>
      <c r="K43" s="103" t="s">
        <v>48</v>
      </c>
      <c r="L43" s="196"/>
      <c r="M43" s="196"/>
      <c r="O43" s="103" t="s">
        <v>45</v>
      </c>
      <c r="P43" s="192"/>
      <c r="Q43" s="192"/>
      <c r="R43" s="192"/>
      <c r="S43" s="192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TJ Sokol Rudná -  C    – Meteor -  D</v>
      </c>
    </row>
    <row r="46" spans="2:11" ht="19.5" customHeight="1">
      <c r="B46" s="100" t="s">
        <v>49</v>
      </c>
      <c r="C46" s="181" t="s">
        <v>50</v>
      </c>
      <c r="D46" s="181"/>
      <c r="I46" s="100" t="s">
        <v>51</v>
      </c>
      <c r="J46" s="181">
        <v>20</v>
      </c>
      <c r="K46" s="181"/>
    </row>
    <row r="47" spans="2:19" ht="19.5" customHeight="1">
      <c r="B47" s="100" t="s">
        <v>52</v>
      </c>
      <c r="C47" s="182" t="s">
        <v>137</v>
      </c>
      <c r="D47" s="182"/>
      <c r="I47" s="100" t="s">
        <v>54</v>
      </c>
      <c r="J47" s="182">
        <v>8</v>
      </c>
      <c r="K47" s="182"/>
      <c r="P47" s="100" t="s">
        <v>55</v>
      </c>
      <c r="Q47" s="176">
        <v>43329</v>
      </c>
      <c r="R47" s="177"/>
      <c r="S47" s="177"/>
    </row>
    <row r="48" ht="9.75" customHeight="1"/>
    <row r="49" spans="1:19" ht="15" customHeight="1">
      <c r="A49" s="173" t="s">
        <v>56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5"/>
    </row>
    <row r="50" spans="1:19" ht="81" customHeight="1">
      <c r="A50" s="178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80"/>
    </row>
    <row r="51" ht="4.5" customHeight="1"/>
    <row r="52" spans="1:19" ht="15" customHeight="1">
      <c r="A52" s="173" t="s">
        <v>57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5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5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7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58</v>
      </c>
      <c r="C55" s="91"/>
      <c r="D55" s="93"/>
      <c r="E55" s="92" t="s">
        <v>59</v>
      </c>
      <c r="F55" s="91"/>
      <c r="G55" s="91"/>
      <c r="H55" s="91"/>
      <c r="I55" s="93"/>
      <c r="J55" s="80"/>
      <c r="K55" s="94"/>
      <c r="L55" s="92" t="s">
        <v>58</v>
      </c>
      <c r="M55" s="91"/>
      <c r="N55" s="93"/>
      <c r="O55" s="92" t="s">
        <v>59</v>
      </c>
      <c r="P55" s="91"/>
      <c r="Q55" s="91"/>
      <c r="R55" s="91"/>
      <c r="S55" s="90"/>
    </row>
    <row r="56" spans="1:19" ht="21" customHeight="1">
      <c r="A56" s="89" t="s">
        <v>60</v>
      </c>
      <c r="B56" s="85" t="s">
        <v>61</v>
      </c>
      <c r="C56" s="87"/>
      <c r="D56" s="86" t="s">
        <v>62</v>
      </c>
      <c r="E56" s="85" t="s">
        <v>61</v>
      </c>
      <c r="F56" s="84"/>
      <c r="G56" s="84"/>
      <c r="H56" s="83"/>
      <c r="I56" s="86" t="s">
        <v>62</v>
      </c>
      <c r="J56" s="80"/>
      <c r="K56" s="88" t="s">
        <v>60</v>
      </c>
      <c r="L56" s="85" t="s">
        <v>61</v>
      </c>
      <c r="M56" s="87"/>
      <c r="N56" s="86" t="s">
        <v>62</v>
      </c>
      <c r="O56" s="85" t="s">
        <v>61</v>
      </c>
      <c r="P56" s="84"/>
      <c r="Q56" s="84"/>
      <c r="R56" s="83"/>
      <c r="S56" s="82" t="s">
        <v>62</v>
      </c>
    </row>
    <row r="57" spans="1:19" ht="21" customHeight="1">
      <c r="A57" s="81"/>
      <c r="B57" s="190"/>
      <c r="C57" s="191"/>
      <c r="D57" s="78"/>
      <c r="E57" s="190"/>
      <c r="F57" s="193"/>
      <c r="G57" s="193"/>
      <c r="H57" s="191"/>
      <c r="I57" s="78"/>
      <c r="J57" s="80"/>
      <c r="K57" s="79"/>
      <c r="L57" s="190"/>
      <c r="M57" s="191"/>
      <c r="N57" s="78"/>
      <c r="O57" s="190"/>
      <c r="P57" s="193"/>
      <c r="Q57" s="193"/>
      <c r="R57" s="191"/>
      <c r="S57" s="77"/>
    </row>
    <row r="58" spans="1:19" ht="21" customHeight="1">
      <c r="A58" s="81"/>
      <c r="B58" s="190"/>
      <c r="C58" s="191"/>
      <c r="D58" s="78"/>
      <c r="E58" s="190"/>
      <c r="F58" s="193"/>
      <c r="G58" s="193"/>
      <c r="H58" s="191"/>
      <c r="I58" s="78"/>
      <c r="J58" s="80"/>
      <c r="K58" s="79"/>
      <c r="L58" s="190"/>
      <c r="M58" s="191"/>
      <c r="N58" s="78"/>
      <c r="O58" s="190"/>
      <c r="P58" s="193"/>
      <c r="Q58" s="193"/>
      <c r="R58" s="191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84" t="s">
        <v>63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6"/>
    </row>
    <row r="62" spans="1:19" ht="81" customHeight="1">
      <c r="A62" s="187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9"/>
    </row>
    <row r="63" ht="4.5" customHeight="1"/>
    <row r="64" spans="1:19" ht="15" customHeight="1">
      <c r="A64" s="173" t="s">
        <v>64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5"/>
    </row>
    <row r="65" spans="1:19" ht="81" customHeight="1">
      <c r="A65" s="178" t="s">
        <v>136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80"/>
    </row>
    <row r="66" spans="1:8" ht="30" customHeight="1">
      <c r="A66" s="73"/>
      <c r="B66" s="72" t="s">
        <v>65</v>
      </c>
      <c r="C66" s="183"/>
      <c r="D66" s="183"/>
      <c r="E66" s="183"/>
      <c r="F66" s="183"/>
      <c r="G66" s="183"/>
      <c r="H66" s="183"/>
    </row>
  </sheetData>
  <sheetProtection password="FC6B" sheet="1" objects="1" scenarios="1"/>
  <mergeCells count="95">
    <mergeCell ref="C41:E41"/>
    <mergeCell ref="C42:E42"/>
    <mergeCell ref="C43:H43"/>
    <mergeCell ref="L43:M43"/>
    <mergeCell ref="M42:O42"/>
    <mergeCell ref="Q41:R41"/>
    <mergeCell ref="M41:O41"/>
    <mergeCell ref="G41:H41"/>
    <mergeCell ref="P43:S43"/>
    <mergeCell ref="L57:M57"/>
    <mergeCell ref="L58:M58"/>
    <mergeCell ref="E57:H57"/>
    <mergeCell ref="E58:H58"/>
    <mergeCell ref="O57:R57"/>
    <mergeCell ref="O58:R58"/>
    <mergeCell ref="J46:K46"/>
    <mergeCell ref="C66:H66"/>
    <mergeCell ref="A61:S61"/>
    <mergeCell ref="A62:S62"/>
    <mergeCell ref="A64:S64"/>
    <mergeCell ref="A65:S65"/>
    <mergeCell ref="B57:C57"/>
    <mergeCell ref="B58:C58"/>
    <mergeCell ref="A33:B34"/>
    <mergeCell ref="A35:B36"/>
    <mergeCell ref="A37:B37"/>
    <mergeCell ref="A52:S52"/>
    <mergeCell ref="Q47:S47"/>
    <mergeCell ref="A49:S49"/>
    <mergeCell ref="A50:S50"/>
    <mergeCell ref="C46:D46"/>
    <mergeCell ref="C47:D47"/>
    <mergeCell ref="J47:K47"/>
    <mergeCell ref="A28:B29"/>
    <mergeCell ref="K23:L24"/>
    <mergeCell ref="K28:L29"/>
    <mergeCell ref="K30:L31"/>
    <mergeCell ref="K32:L32"/>
    <mergeCell ref="K27:L27"/>
    <mergeCell ref="A27:B27"/>
    <mergeCell ref="A32:B32"/>
    <mergeCell ref="I31:I32"/>
    <mergeCell ref="I36:I37"/>
    <mergeCell ref="A30:B31"/>
    <mergeCell ref="A18:B19"/>
    <mergeCell ref="A5:B5"/>
    <mergeCell ref="A6:B6"/>
    <mergeCell ref="A22:B22"/>
    <mergeCell ref="A23:B24"/>
    <mergeCell ref="A25:B26"/>
    <mergeCell ref="A8:B9"/>
    <mergeCell ref="A20:B21"/>
    <mergeCell ref="D5:G5"/>
    <mergeCell ref="H5:I5"/>
    <mergeCell ref="N5:Q5"/>
    <mergeCell ref="K12:L12"/>
    <mergeCell ref="K17:L17"/>
    <mergeCell ref="A17:B17"/>
    <mergeCell ref="I11:I12"/>
    <mergeCell ref="S26:S27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S31:S32"/>
    <mergeCell ref="K25:L26"/>
    <mergeCell ref="K35:L36"/>
    <mergeCell ref="K15:L16"/>
    <mergeCell ref="A15:B16"/>
    <mergeCell ref="I16:I17"/>
    <mergeCell ref="I21:I22"/>
    <mergeCell ref="K22:L22"/>
    <mergeCell ref="S36:S37"/>
    <mergeCell ref="K33:L34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28" sqref="K28:L29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67" t="s">
        <v>0</v>
      </c>
      <c r="C1" s="167"/>
      <c r="D1" s="169" t="s">
        <v>1</v>
      </c>
      <c r="E1" s="169"/>
      <c r="F1" s="169"/>
      <c r="G1" s="169"/>
      <c r="H1" s="169"/>
      <c r="I1" s="169"/>
      <c r="K1" s="100" t="s">
        <v>2</v>
      </c>
      <c r="L1" s="164" t="s">
        <v>90</v>
      </c>
      <c r="M1" s="164"/>
      <c r="N1" s="164"/>
      <c r="O1" s="165" t="s">
        <v>4</v>
      </c>
      <c r="P1" s="165"/>
      <c r="Q1" s="198">
        <v>43138</v>
      </c>
      <c r="R1" s="166"/>
      <c r="S1" s="166"/>
    </row>
    <row r="2" spans="2:3" ht="6" customHeight="1" thickBot="1">
      <c r="B2" s="168"/>
      <c r="C2" s="168"/>
    </row>
    <row r="3" spans="1:19" ht="19.5" customHeight="1" thickBot="1">
      <c r="A3" s="140" t="s">
        <v>5</v>
      </c>
      <c r="B3" s="161" t="s">
        <v>89</v>
      </c>
      <c r="C3" s="162"/>
      <c r="D3" s="162"/>
      <c r="E3" s="162"/>
      <c r="F3" s="162"/>
      <c r="G3" s="162"/>
      <c r="H3" s="162"/>
      <c r="I3" s="163"/>
      <c r="K3" s="140" t="s">
        <v>7</v>
      </c>
      <c r="L3" s="161" t="s">
        <v>88</v>
      </c>
      <c r="M3" s="162"/>
      <c r="N3" s="162"/>
      <c r="O3" s="162"/>
      <c r="P3" s="162"/>
      <c r="Q3" s="162"/>
      <c r="R3" s="162"/>
      <c r="S3" s="163"/>
    </row>
    <row r="4" ht="4.5" customHeight="1" thickBot="1"/>
    <row r="5" spans="1:19" ht="12.75" customHeight="1">
      <c r="A5" s="157" t="s">
        <v>9</v>
      </c>
      <c r="B5" s="158"/>
      <c r="C5" s="155" t="s">
        <v>10</v>
      </c>
      <c r="D5" s="170" t="s">
        <v>11</v>
      </c>
      <c r="E5" s="171"/>
      <c r="F5" s="171"/>
      <c r="G5" s="172"/>
      <c r="H5" s="153" t="s">
        <v>12</v>
      </c>
      <c r="I5" s="154"/>
      <c r="K5" s="157" t="s">
        <v>9</v>
      </c>
      <c r="L5" s="158"/>
      <c r="M5" s="155" t="s">
        <v>10</v>
      </c>
      <c r="N5" s="170" t="s">
        <v>11</v>
      </c>
      <c r="O5" s="171"/>
      <c r="P5" s="171"/>
      <c r="Q5" s="172"/>
      <c r="R5" s="153" t="s">
        <v>12</v>
      </c>
      <c r="S5" s="154"/>
    </row>
    <row r="6" spans="1:19" ht="12.75" customHeight="1" thickBot="1">
      <c r="A6" s="159" t="s">
        <v>13</v>
      </c>
      <c r="B6" s="160"/>
      <c r="C6" s="156"/>
      <c r="D6" s="139" t="s">
        <v>14</v>
      </c>
      <c r="E6" s="138" t="s">
        <v>15</v>
      </c>
      <c r="F6" s="138" t="s">
        <v>16</v>
      </c>
      <c r="G6" s="137" t="s">
        <v>17</v>
      </c>
      <c r="H6" s="136" t="s">
        <v>18</v>
      </c>
      <c r="I6" s="135" t="s">
        <v>19</v>
      </c>
      <c r="K6" s="159" t="s">
        <v>13</v>
      </c>
      <c r="L6" s="160"/>
      <c r="M6" s="156"/>
      <c r="N6" s="139" t="s">
        <v>14</v>
      </c>
      <c r="O6" s="138" t="s">
        <v>15</v>
      </c>
      <c r="P6" s="138" t="s">
        <v>16</v>
      </c>
      <c r="Q6" s="137" t="s">
        <v>17</v>
      </c>
      <c r="R6" s="136" t="s">
        <v>18</v>
      </c>
      <c r="S6" s="135" t="s">
        <v>19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43" t="s">
        <v>87</v>
      </c>
      <c r="B8" s="144"/>
      <c r="C8" s="133">
        <v>1</v>
      </c>
      <c r="D8" s="132">
        <v>154</v>
      </c>
      <c r="E8" s="131">
        <v>44</v>
      </c>
      <c r="F8" s="131">
        <v>6</v>
      </c>
      <c r="G8" s="130">
        <f>IF(AND(ISBLANK(D8),ISBLANK(E8)),"",D8+E8)</f>
        <v>198</v>
      </c>
      <c r="H8" s="129">
        <f>IF(OR(ISNUMBER($G8),ISNUMBER($Q8)),(SIGN(N($G8)-N($Q8))+1)/2,"")</f>
        <v>1</v>
      </c>
      <c r="I8" s="123"/>
      <c r="K8" s="143" t="s">
        <v>86</v>
      </c>
      <c r="L8" s="144"/>
      <c r="M8" s="133">
        <v>1</v>
      </c>
      <c r="N8" s="132">
        <v>141</v>
      </c>
      <c r="O8" s="131">
        <v>45</v>
      </c>
      <c r="P8" s="131">
        <v>5</v>
      </c>
      <c r="Q8" s="130">
        <f>IF(AND(ISBLANK(N8),ISBLANK(O8)),"",N8+O8)</f>
        <v>186</v>
      </c>
      <c r="R8" s="129">
        <f>IF(ISNUMBER($H8),1-$H8,"")</f>
        <v>0</v>
      </c>
      <c r="S8" s="123"/>
    </row>
    <row r="9" spans="1:19" ht="12.75" customHeight="1">
      <c r="A9" s="145"/>
      <c r="B9" s="146"/>
      <c r="C9" s="128">
        <v>2</v>
      </c>
      <c r="D9" s="127">
        <v>143</v>
      </c>
      <c r="E9" s="126">
        <v>71</v>
      </c>
      <c r="F9" s="126">
        <v>5</v>
      </c>
      <c r="G9" s="125">
        <f>IF(AND(ISBLANK(D9),ISBLANK(E9)),"",D9+E9)</f>
        <v>214</v>
      </c>
      <c r="H9" s="124">
        <f>IF(OR(ISNUMBER($G9),ISNUMBER($Q9)),(SIGN(N($G9)-N($Q9))+1)/2,"")</f>
        <v>0</v>
      </c>
      <c r="I9" s="123"/>
      <c r="K9" s="145"/>
      <c r="L9" s="146"/>
      <c r="M9" s="128">
        <v>2</v>
      </c>
      <c r="N9" s="127">
        <v>157</v>
      </c>
      <c r="O9" s="126">
        <v>61</v>
      </c>
      <c r="P9" s="126">
        <v>1</v>
      </c>
      <c r="Q9" s="125">
        <f>IF(AND(ISBLANK(N9),ISBLANK(O9)),"",N9+O9)</f>
        <v>218</v>
      </c>
      <c r="R9" s="124">
        <f>IF(ISNUMBER($H9),1-$H9,"")</f>
        <v>1</v>
      </c>
      <c r="S9" s="123"/>
    </row>
    <row r="10" spans="1:19" ht="12.75" customHeight="1" thickBot="1">
      <c r="A10" s="147" t="s">
        <v>85</v>
      </c>
      <c r="B10" s="148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147" t="s">
        <v>84</v>
      </c>
      <c r="L10" s="148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149"/>
      <c r="B11" s="150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41">
        <f>IF(ISNUMBER(H12),(SIGN(1000*($H12-$R12)+$G12-$Q12)+1)/2,"")</f>
        <v>1</v>
      </c>
      <c r="K11" s="149"/>
      <c r="L11" s="150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41">
        <f>IF(ISNUMBER($I11),1-$I11,"")</f>
        <v>0</v>
      </c>
    </row>
    <row r="12" spans="1:19" ht="15.75" customHeight="1" thickBot="1">
      <c r="A12" s="151">
        <v>14501</v>
      </c>
      <c r="B12" s="152"/>
      <c r="C12" s="117" t="s">
        <v>17</v>
      </c>
      <c r="D12" s="114">
        <f>IF(ISNUMBER($G12),SUM(D8:D11),"")</f>
        <v>297</v>
      </c>
      <c r="E12" s="116">
        <f>IF(ISNUMBER($G12),SUM(E8:E11),"")</f>
        <v>115</v>
      </c>
      <c r="F12" s="116">
        <f>IF(ISNUMBER($G12),SUM(F8:F11),"")</f>
        <v>11</v>
      </c>
      <c r="G12" s="115">
        <f>IF(SUM($G8:$G11)+SUM($Q8:$Q11)&gt;0,SUM(G8:G11),"")</f>
        <v>412</v>
      </c>
      <c r="H12" s="114">
        <f>IF(ISNUMBER($G12),SUM(H8:H11),"")</f>
        <v>1</v>
      </c>
      <c r="I12" s="142"/>
      <c r="K12" s="151">
        <v>1006</v>
      </c>
      <c r="L12" s="152"/>
      <c r="M12" s="117" t="s">
        <v>17</v>
      </c>
      <c r="N12" s="114">
        <f>IF(ISNUMBER($G12),SUM(N8:N11),"")</f>
        <v>298</v>
      </c>
      <c r="O12" s="116">
        <f>IF(ISNUMBER($G12),SUM(O8:O11),"")</f>
        <v>106</v>
      </c>
      <c r="P12" s="116">
        <f>IF(ISNUMBER($G12),SUM(P8:P11),"")</f>
        <v>6</v>
      </c>
      <c r="Q12" s="115">
        <f>IF(SUM($G8:$G11)+SUM($Q8:$Q11)&gt;0,SUM(Q8:Q11),"")</f>
        <v>404</v>
      </c>
      <c r="R12" s="114">
        <f>IF(ISNUMBER($G12),SUM(R8:R11),"")</f>
        <v>1</v>
      </c>
      <c r="S12" s="142"/>
    </row>
    <row r="13" spans="1:19" ht="12.75" customHeight="1">
      <c r="A13" s="143" t="s">
        <v>83</v>
      </c>
      <c r="B13" s="144"/>
      <c r="C13" s="133">
        <v>1</v>
      </c>
      <c r="D13" s="132">
        <v>145</v>
      </c>
      <c r="E13" s="131">
        <v>72</v>
      </c>
      <c r="F13" s="131">
        <v>2</v>
      </c>
      <c r="G13" s="130">
        <f>IF(AND(ISBLANK(D13),ISBLANK(E13)),"",D13+E13)</f>
        <v>217</v>
      </c>
      <c r="H13" s="129">
        <f>IF(OR(ISNUMBER($G13),ISNUMBER($Q13)),(SIGN(N($G13)-N($Q13))+1)/2,"")</f>
        <v>1</v>
      </c>
      <c r="I13" s="123"/>
      <c r="K13" s="143" t="s">
        <v>82</v>
      </c>
      <c r="L13" s="144"/>
      <c r="M13" s="133">
        <v>1</v>
      </c>
      <c r="N13" s="132">
        <v>122</v>
      </c>
      <c r="O13" s="131">
        <v>50</v>
      </c>
      <c r="P13" s="131">
        <v>7</v>
      </c>
      <c r="Q13" s="130">
        <f>IF(AND(ISBLANK(N13),ISBLANK(O13)),"",N13+O13)</f>
        <v>172</v>
      </c>
      <c r="R13" s="129">
        <f>IF(ISNUMBER($H13),1-$H13,"")</f>
        <v>0</v>
      </c>
      <c r="S13" s="123"/>
    </row>
    <row r="14" spans="1:19" ht="12.75" customHeight="1">
      <c r="A14" s="145"/>
      <c r="B14" s="146"/>
      <c r="C14" s="128">
        <v>2</v>
      </c>
      <c r="D14" s="127">
        <v>134</v>
      </c>
      <c r="E14" s="126">
        <v>62</v>
      </c>
      <c r="F14" s="126">
        <v>3</v>
      </c>
      <c r="G14" s="125">
        <f>IF(AND(ISBLANK(D14),ISBLANK(E14)),"",D14+E14)</f>
        <v>196</v>
      </c>
      <c r="H14" s="124">
        <f>IF(OR(ISNUMBER($G14),ISNUMBER($Q14)),(SIGN(N($G14)-N($Q14))+1)/2,"")</f>
        <v>0</v>
      </c>
      <c r="I14" s="123"/>
      <c r="K14" s="145"/>
      <c r="L14" s="146"/>
      <c r="M14" s="128">
        <v>2</v>
      </c>
      <c r="N14" s="127">
        <v>155</v>
      </c>
      <c r="O14" s="126">
        <v>87</v>
      </c>
      <c r="P14" s="126">
        <v>0</v>
      </c>
      <c r="Q14" s="125">
        <f>IF(AND(ISBLANK(N14),ISBLANK(O14)),"",N14+O14)</f>
        <v>242</v>
      </c>
      <c r="R14" s="124">
        <f>IF(ISNUMBER($H14),1-$H14,"")</f>
        <v>1</v>
      </c>
      <c r="S14" s="123"/>
    </row>
    <row r="15" spans="1:19" ht="12.75" customHeight="1" thickBot="1">
      <c r="A15" s="147" t="s">
        <v>81</v>
      </c>
      <c r="B15" s="148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147" t="s">
        <v>72</v>
      </c>
      <c r="L15" s="148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149"/>
      <c r="B16" s="150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41">
        <f>IF(ISNUMBER(H17),(SIGN(1000*($H17-$R17)+$G17-$Q17)+1)/2,"")</f>
        <v>0</v>
      </c>
      <c r="K16" s="149"/>
      <c r="L16" s="150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41">
        <f>IF(ISNUMBER($I16),1-$I16,"")</f>
        <v>1</v>
      </c>
    </row>
    <row r="17" spans="1:19" ht="15.75" customHeight="1" thickBot="1">
      <c r="A17" s="151">
        <v>2585</v>
      </c>
      <c r="B17" s="152"/>
      <c r="C17" s="117" t="s">
        <v>17</v>
      </c>
      <c r="D17" s="114">
        <f>IF(ISNUMBER($G17),SUM(D13:D16),"")</f>
        <v>279</v>
      </c>
      <c r="E17" s="116">
        <f>IF(ISNUMBER($G17),SUM(E13:E16),"")</f>
        <v>134</v>
      </c>
      <c r="F17" s="116">
        <f>IF(ISNUMBER($G17),SUM(F13:F16),"")</f>
        <v>5</v>
      </c>
      <c r="G17" s="115">
        <f>IF(SUM($G13:$G16)+SUM($Q13:$Q16)&gt;0,SUM(G13:G16),"")</f>
        <v>413</v>
      </c>
      <c r="H17" s="114">
        <f>IF(ISNUMBER($G17),SUM(H13:H16),"")</f>
        <v>1</v>
      </c>
      <c r="I17" s="142"/>
      <c r="K17" s="151">
        <v>5752</v>
      </c>
      <c r="L17" s="152"/>
      <c r="M17" s="117" t="s">
        <v>17</v>
      </c>
      <c r="N17" s="114">
        <f>IF(ISNUMBER($G17),SUM(N13:N16),"")</f>
        <v>277</v>
      </c>
      <c r="O17" s="116">
        <f>IF(ISNUMBER($G17),SUM(O13:O16),"")</f>
        <v>137</v>
      </c>
      <c r="P17" s="116">
        <f>IF(ISNUMBER($G17),SUM(P13:P16),"")</f>
        <v>7</v>
      </c>
      <c r="Q17" s="115">
        <f>IF(SUM($G13:$G16)+SUM($Q13:$Q16)&gt;0,SUM(Q13:Q16),"")</f>
        <v>414</v>
      </c>
      <c r="R17" s="114">
        <f>IF(ISNUMBER($G17),SUM(R13:R16),"")</f>
        <v>1</v>
      </c>
      <c r="S17" s="142"/>
    </row>
    <row r="18" spans="1:19" ht="12.75" customHeight="1">
      <c r="A18" s="143" t="s">
        <v>80</v>
      </c>
      <c r="B18" s="144"/>
      <c r="C18" s="133">
        <v>1</v>
      </c>
      <c r="D18" s="132">
        <v>137</v>
      </c>
      <c r="E18" s="131">
        <v>54</v>
      </c>
      <c r="F18" s="131">
        <v>6</v>
      </c>
      <c r="G18" s="130">
        <f>IF(AND(ISBLANK(D18),ISBLANK(E18)),"",D18+E18)</f>
        <v>191</v>
      </c>
      <c r="H18" s="129">
        <f>IF(OR(ISNUMBER($G18),ISNUMBER($Q18)),(SIGN(N($G18)-N($Q18))+1)/2,"")</f>
        <v>1</v>
      </c>
      <c r="I18" s="123"/>
      <c r="K18" s="143" t="s">
        <v>76</v>
      </c>
      <c r="L18" s="144"/>
      <c r="M18" s="133">
        <v>1</v>
      </c>
      <c r="N18" s="132">
        <v>132</v>
      </c>
      <c r="O18" s="131">
        <v>45</v>
      </c>
      <c r="P18" s="131">
        <v>8</v>
      </c>
      <c r="Q18" s="130">
        <f>IF(AND(ISBLANK(N18),ISBLANK(O18)),"",N18+O18)</f>
        <v>177</v>
      </c>
      <c r="R18" s="129">
        <f>IF(ISNUMBER($H18),1-$H18,"")</f>
        <v>0</v>
      </c>
      <c r="S18" s="123"/>
    </row>
    <row r="19" spans="1:19" ht="12.75" customHeight="1">
      <c r="A19" s="145"/>
      <c r="B19" s="146"/>
      <c r="C19" s="128">
        <v>2</v>
      </c>
      <c r="D19" s="127">
        <v>132</v>
      </c>
      <c r="E19" s="126">
        <v>50</v>
      </c>
      <c r="F19" s="126">
        <v>4</v>
      </c>
      <c r="G19" s="125">
        <f>IF(AND(ISBLANK(D19),ISBLANK(E19)),"",D19+E19)</f>
        <v>182</v>
      </c>
      <c r="H19" s="124">
        <f>IF(OR(ISNUMBER($G19),ISNUMBER($Q19)),(SIGN(N($G19)-N($Q19))+1)/2,"")</f>
        <v>0</v>
      </c>
      <c r="I19" s="123"/>
      <c r="K19" s="145"/>
      <c r="L19" s="146"/>
      <c r="M19" s="128">
        <v>2</v>
      </c>
      <c r="N19" s="127">
        <v>136</v>
      </c>
      <c r="O19" s="126">
        <v>64</v>
      </c>
      <c r="P19" s="126">
        <v>3</v>
      </c>
      <c r="Q19" s="125">
        <f>IF(AND(ISBLANK(N19),ISBLANK(O19)),"",N19+O19)</f>
        <v>200</v>
      </c>
      <c r="R19" s="124">
        <f>IF(ISNUMBER($H19),1-$H19,"")</f>
        <v>1</v>
      </c>
      <c r="S19" s="123"/>
    </row>
    <row r="20" spans="1:19" ht="12.75" customHeight="1" thickBot="1">
      <c r="A20" s="147" t="s">
        <v>79</v>
      </c>
      <c r="B20" s="148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147" t="s">
        <v>78</v>
      </c>
      <c r="L20" s="148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149"/>
      <c r="B21" s="150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41">
        <f>IF(ISNUMBER(H22),(SIGN(1000*($H22-$R22)+$G22-$Q22)+1)/2,"")</f>
        <v>0</v>
      </c>
      <c r="K21" s="149"/>
      <c r="L21" s="150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41">
        <f>IF(ISNUMBER($I21),1-$I21,"")</f>
        <v>1</v>
      </c>
    </row>
    <row r="22" spans="1:19" ht="15.75" customHeight="1" thickBot="1">
      <c r="A22" s="151">
        <v>8577</v>
      </c>
      <c r="B22" s="152"/>
      <c r="C22" s="117" t="s">
        <v>17</v>
      </c>
      <c r="D22" s="114">
        <f>IF(ISNUMBER($G22),SUM(D18:D21),"")</f>
        <v>269</v>
      </c>
      <c r="E22" s="116">
        <f>IF(ISNUMBER($G22),SUM(E18:E21),"")</f>
        <v>104</v>
      </c>
      <c r="F22" s="116">
        <f>IF(ISNUMBER($G22),SUM(F18:F21),"")</f>
        <v>10</v>
      </c>
      <c r="G22" s="115">
        <f>IF(SUM($G18:$G21)+SUM($Q18:$Q21)&gt;0,SUM(G18:G21),"")</f>
        <v>373</v>
      </c>
      <c r="H22" s="114">
        <f>IF(ISNUMBER($G22),SUM(H18:H21),"")</f>
        <v>1</v>
      </c>
      <c r="I22" s="142"/>
      <c r="K22" s="151">
        <v>1035</v>
      </c>
      <c r="L22" s="152"/>
      <c r="M22" s="117" t="s">
        <v>17</v>
      </c>
      <c r="N22" s="114">
        <f>IF(ISNUMBER($G22),SUM(N18:N21),"")</f>
        <v>268</v>
      </c>
      <c r="O22" s="116">
        <f>IF(ISNUMBER($G22),SUM(O18:O21),"")</f>
        <v>109</v>
      </c>
      <c r="P22" s="116">
        <f>IF(ISNUMBER($G22),SUM(P18:P21),"")</f>
        <v>11</v>
      </c>
      <c r="Q22" s="115">
        <f>IF(SUM($G18:$G21)+SUM($Q18:$Q21)&gt;0,SUM(Q18:Q21),"")</f>
        <v>377</v>
      </c>
      <c r="R22" s="114">
        <f>IF(ISNUMBER($G22),SUM(R18:R21),"")</f>
        <v>1</v>
      </c>
      <c r="S22" s="142"/>
    </row>
    <row r="23" spans="1:19" ht="12.75" customHeight="1">
      <c r="A23" s="143" t="s">
        <v>77</v>
      </c>
      <c r="B23" s="144"/>
      <c r="C23" s="133">
        <v>1</v>
      </c>
      <c r="D23" s="132">
        <v>152</v>
      </c>
      <c r="E23" s="131">
        <v>43</v>
      </c>
      <c r="F23" s="131">
        <v>8</v>
      </c>
      <c r="G23" s="130">
        <f>IF(AND(ISBLANK(D23),ISBLANK(E23)),"",D23+E23)</f>
        <v>195</v>
      </c>
      <c r="H23" s="129">
        <f>IF(OR(ISNUMBER($G23),ISNUMBER($Q23)),(SIGN(N($G23)-N($Q23))+1)/2,"")</f>
        <v>1</v>
      </c>
      <c r="I23" s="123"/>
      <c r="K23" s="143" t="s">
        <v>76</v>
      </c>
      <c r="L23" s="144"/>
      <c r="M23" s="133">
        <v>1</v>
      </c>
      <c r="N23" s="132">
        <v>131</v>
      </c>
      <c r="O23" s="131">
        <v>52</v>
      </c>
      <c r="P23" s="131">
        <v>3</v>
      </c>
      <c r="Q23" s="130">
        <f>IF(AND(ISBLANK(N23),ISBLANK(O23)),"",N23+O23)</f>
        <v>183</v>
      </c>
      <c r="R23" s="129">
        <f>IF(ISNUMBER($H23),1-$H23,"")</f>
        <v>0</v>
      </c>
      <c r="S23" s="123"/>
    </row>
    <row r="24" spans="1:19" ht="12.75" customHeight="1">
      <c r="A24" s="145"/>
      <c r="B24" s="146"/>
      <c r="C24" s="128">
        <v>2</v>
      </c>
      <c r="D24" s="127">
        <v>150</v>
      </c>
      <c r="E24" s="126">
        <v>53</v>
      </c>
      <c r="F24" s="126">
        <v>5</v>
      </c>
      <c r="G24" s="125">
        <f>IF(AND(ISBLANK(D24),ISBLANK(E24)),"",D24+E24)</f>
        <v>203</v>
      </c>
      <c r="H24" s="124">
        <f>IF(OR(ISNUMBER($G24),ISNUMBER($Q24)),(SIGN(N($G24)-N($Q24))+1)/2,"")</f>
        <v>0</v>
      </c>
      <c r="I24" s="123"/>
      <c r="K24" s="145"/>
      <c r="L24" s="146"/>
      <c r="M24" s="128">
        <v>2</v>
      </c>
      <c r="N24" s="127">
        <v>157</v>
      </c>
      <c r="O24" s="126">
        <v>60</v>
      </c>
      <c r="P24" s="126">
        <v>5</v>
      </c>
      <c r="Q24" s="125">
        <f>IF(AND(ISBLANK(N24),ISBLANK(O24)),"",N24+O24)</f>
        <v>217</v>
      </c>
      <c r="R24" s="124">
        <f>IF(ISNUMBER($H24),1-$H24,"")</f>
        <v>1</v>
      </c>
      <c r="S24" s="123"/>
    </row>
    <row r="25" spans="1:19" ht="12.75" customHeight="1" thickBot="1">
      <c r="A25" s="147" t="s">
        <v>75</v>
      </c>
      <c r="B25" s="148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147" t="s">
        <v>26</v>
      </c>
      <c r="L25" s="148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149"/>
      <c r="B26" s="150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41">
        <f>IF(ISNUMBER(H27),(SIGN(1000*($H27-$R27)+$G27-$Q27)+1)/2,"")</f>
        <v>0</v>
      </c>
      <c r="K26" s="149"/>
      <c r="L26" s="150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41">
        <f>IF(ISNUMBER($I26),1-$I26,"")</f>
        <v>1</v>
      </c>
    </row>
    <row r="27" spans="1:19" ht="15.75" customHeight="1" thickBot="1">
      <c r="A27" s="151">
        <v>24474</v>
      </c>
      <c r="B27" s="152"/>
      <c r="C27" s="117" t="s">
        <v>17</v>
      </c>
      <c r="D27" s="114">
        <f>IF(ISNUMBER($G27),SUM(D23:D26),"")</f>
        <v>302</v>
      </c>
      <c r="E27" s="116">
        <f>IF(ISNUMBER($G27),SUM(E23:E26),"")</f>
        <v>96</v>
      </c>
      <c r="F27" s="116">
        <f>IF(ISNUMBER($G27),SUM(F23:F26),"")</f>
        <v>13</v>
      </c>
      <c r="G27" s="115">
        <f>IF(SUM($G23:$G26)+SUM($Q23:$Q26)&gt;0,SUM(G23:G26),"")</f>
        <v>398</v>
      </c>
      <c r="H27" s="114">
        <f>IF(ISNUMBER($G27),SUM(H23:H26),"")</f>
        <v>1</v>
      </c>
      <c r="I27" s="142"/>
      <c r="K27" s="151">
        <v>1034</v>
      </c>
      <c r="L27" s="152"/>
      <c r="M27" s="117" t="s">
        <v>17</v>
      </c>
      <c r="N27" s="114">
        <f>IF(ISNUMBER($G27),SUM(N23:N26),"")</f>
        <v>288</v>
      </c>
      <c r="O27" s="116">
        <f>IF(ISNUMBER($G27),SUM(O23:O26),"")</f>
        <v>112</v>
      </c>
      <c r="P27" s="116">
        <f>IF(ISNUMBER($G27),SUM(P23:P26),"")</f>
        <v>8</v>
      </c>
      <c r="Q27" s="115">
        <f>IF(SUM($G23:$G26)+SUM($Q23:$Q26)&gt;0,SUM(Q23:Q26),"")</f>
        <v>400</v>
      </c>
      <c r="R27" s="114">
        <f>IF(ISNUMBER($G27),SUM(R23:R26),"")</f>
        <v>1</v>
      </c>
      <c r="S27" s="142"/>
    </row>
    <row r="28" spans="1:19" ht="12.75" customHeight="1">
      <c r="A28" s="143" t="s">
        <v>74</v>
      </c>
      <c r="B28" s="144"/>
      <c r="C28" s="133">
        <v>1</v>
      </c>
      <c r="D28" s="132">
        <v>155</v>
      </c>
      <c r="E28" s="131">
        <v>63</v>
      </c>
      <c r="F28" s="131">
        <v>3</v>
      </c>
      <c r="G28" s="130">
        <f>IF(AND(ISBLANK(D28),ISBLANK(E28)),"",D28+E28)</f>
        <v>218</v>
      </c>
      <c r="H28" s="129">
        <f>IF(OR(ISNUMBER($G28),ISNUMBER($Q28)),(SIGN(N($G28)-N($Q28))+1)/2,"")</f>
        <v>1</v>
      </c>
      <c r="I28" s="123"/>
      <c r="K28" s="143" t="s">
        <v>73</v>
      </c>
      <c r="L28" s="144"/>
      <c r="M28" s="133">
        <v>1</v>
      </c>
      <c r="N28" s="132">
        <v>136</v>
      </c>
      <c r="O28" s="131">
        <v>78</v>
      </c>
      <c r="P28" s="131">
        <v>1</v>
      </c>
      <c r="Q28" s="130">
        <f>IF(AND(ISBLANK(N28),ISBLANK(O28)),"",N28+O28)</f>
        <v>214</v>
      </c>
      <c r="R28" s="129">
        <f>IF(ISNUMBER($H28),1-$H28,"")</f>
        <v>0</v>
      </c>
      <c r="S28" s="123"/>
    </row>
    <row r="29" spans="1:19" ht="12.75" customHeight="1">
      <c r="A29" s="145"/>
      <c r="B29" s="146"/>
      <c r="C29" s="128">
        <v>2</v>
      </c>
      <c r="D29" s="127">
        <v>153</v>
      </c>
      <c r="E29" s="126">
        <v>69</v>
      </c>
      <c r="F29" s="126">
        <v>3</v>
      </c>
      <c r="G29" s="125">
        <f>IF(AND(ISBLANK(D29),ISBLANK(E29)),"",D29+E29)</f>
        <v>222</v>
      </c>
      <c r="H29" s="124">
        <f>IF(OR(ISNUMBER($G29),ISNUMBER($Q29)),(SIGN(N($G29)-N($Q29))+1)/2,"")</f>
        <v>1</v>
      </c>
      <c r="I29" s="123"/>
      <c r="K29" s="145"/>
      <c r="L29" s="146"/>
      <c r="M29" s="128">
        <v>2</v>
      </c>
      <c r="N29" s="127">
        <v>130</v>
      </c>
      <c r="O29" s="126">
        <v>62</v>
      </c>
      <c r="P29" s="126">
        <v>4</v>
      </c>
      <c r="Q29" s="125">
        <f>IF(AND(ISBLANK(N29),ISBLANK(O29)),"",N29+O29)</f>
        <v>192</v>
      </c>
      <c r="R29" s="124">
        <f>IF(ISNUMBER($H29),1-$H29,"")</f>
        <v>0</v>
      </c>
      <c r="S29" s="123"/>
    </row>
    <row r="30" spans="1:19" ht="12.75" customHeight="1" thickBot="1">
      <c r="A30" s="147" t="s">
        <v>26</v>
      </c>
      <c r="B30" s="148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147" t="s">
        <v>72</v>
      </c>
      <c r="L30" s="148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149"/>
      <c r="B31" s="150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41">
        <f>IF(ISNUMBER(H32),(SIGN(1000*($H32-$R32)+$G32-$Q32)+1)/2,"")</f>
        <v>1</v>
      </c>
      <c r="K31" s="149"/>
      <c r="L31" s="150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41">
        <f>IF(ISNUMBER($I31),1-$I31,"")</f>
        <v>0</v>
      </c>
    </row>
    <row r="32" spans="1:19" ht="15.75" customHeight="1" thickBot="1">
      <c r="A32" s="151">
        <v>20060</v>
      </c>
      <c r="B32" s="152"/>
      <c r="C32" s="117" t="s">
        <v>17</v>
      </c>
      <c r="D32" s="114">
        <f>IF(ISNUMBER($G32),SUM(D28:D31),"")</f>
        <v>308</v>
      </c>
      <c r="E32" s="116">
        <f>IF(ISNUMBER($G32),SUM(E28:E31),"")</f>
        <v>132</v>
      </c>
      <c r="F32" s="116">
        <f>IF(ISNUMBER($G32),SUM(F28:F31),"")</f>
        <v>6</v>
      </c>
      <c r="G32" s="115">
        <f>IF(SUM($G28:$G31)+SUM($Q28:$Q31)&gt;0,SUM(G28:G31),"")</f>
        <v>440</v>
      </c>
      <c r="H32" s="114">
        <f>IF(ISNUMBER($G32),SUM(H28:H31),"")</f>
        <v>2</v>
      </c>
      <c r="I32" s="142"/>
      <c r="K32" s="151">
        <v>24773</v>
      </c>
      <c r="L32" s="152"/>
      <c r="M32" s="117" t="s">
        <v>17</v>
      </c>
      <c r="N32" s="114">
        <f>IF(ISNUMBER($G32),SUM(N28:N31),"")</f>
        <v>266</v>
      </c>
      <c r="O32" s="116">
        <f>IF(ISNUMBER($G32),SUM(O28:O31),"")</f>
        <v>140</v>
      </c>
      <c r="P32" s="116">
        <f>IF(ISNUMBER($G32),SUM(P28:P31),"")</f>
        <v>5</v>
      </c>
      <c r="Q32" s="115">
        <f>IF(SUM($G28:$G31)+SUM($Q28:$Q31)&gt;0,SUM(Q28:Q31),"")</f>
        <v>406</v>
      </c>
      <c r="R32" s="114">
        <f>IF(ISNUMBER($G32),SUM(R28:R31),"")</f>
        <v>0</v>
      </c>
      <c r="S32" s="142"/>
    </row>
    <row r="33" spans="1:19" ht="12.75" customHeight="1">
      <c r="A33" s="143" t="s">
        <v>71</v>
      </c>
      <c r="B33" s="144"/>
      <c r="C33" s="133">
        <v>1</v>
      </c>
      <c r="D33" s="132">
        <v>145</v>
      </c>
      <c r="E33" s="131">
        <v>71</v>
      </c>
      <c r="F33" s="131">
        <v>0</v>
      </c>
      <c r="G33" s="130">
        <f>IF(AND(ISBLANK(D33),ISBLANK(E33)),"",D33+E33)</f>
        <v>216</v>
      </c>
      <c r="H33" s="129">
        <f>IF(OR(ISNUMBER($G33),ISNUMBER($Q33)),(SIGN(N($G33)-N($Q33))+1)/2,"")</f>
        <v>1</v>
      </c>
      <c r="I33" s="123"/>
      <c r="K33" s="143" t="s">
        <v>70</v>
      </c>
      <c r="L33" s="144"/>
      <c r="M33" s="133">
        <v>1</v>
      </c>
      <c r="N33" s="132">
        <v>147</v>
      </c>
      <c r="O33" s="131">
        <v>57</v>
      </c>
      <c r="P33" s="131">
        <v>1</v>
      </c>
      <c r="Q33" s="130">
        <f>IF(AND(ISBLANK(N33),ISBLANK(O33)),"",N33+O33)</f>
        <v>204</v>
      </c>
      <c r="R33" s="129">
        <f>IF(ISNUMBER($H33),1-$H33,"")</f>
        <v>0</v>
      </c>
      <c r="S33" s="123"/>
    </row>
    <row r="34" spans="1:19" ht="12.75" customHeight="1">
      <c r="A34" s="145"/>
      <c r="B34" s="146"/>
      <c r="C34" s="128">
        <v>2</v>
      </c>
      <c r="D34" s="127">
        <v>148</v>
      </c>
      <c r="E34" s="126">
        <v>85</v>
      </c>
      <c r="F34" s="126">
        <v>0</v>
      </c>
      <c r="G34" s="125">
        <f>IF(AND(ISBLANK(D34),ISBLANK(E34)),"",D34+E34)</f>
        <v>233</v>
      </c>
      <c r="H34" s="124">
        <f>IF(OR(ISNUMBER($G34),ISNUMBER($Q34)),(SIGN(N($G34)-N($Q34))+1)/2,"")</f>
        <v>1</v>
      </c>
      <c r="I34" s="123"/>
      <c r="K34" s="145"/>
      <c r="L34" s="146"/>
      <c r="M34" s="128">
        <v>2</v>
      </c>
      <c r="N34" s="127">
        <v>149</v>
      </c>
      <c r="O34" s="126">
        <v>61</v>
      </c>
      <c r="P34" s="126">
        <v>2</v>
      </c>
      <c r="Q34" s="125">
        <f>IF(AND(ISBLANK(N34),ISBLANK(O34)),"",N34+O34)</f>
        <v>210</v>
      </c>
      <c r="R34" s="124">
        <f>IF(ISNUMBER($H34),1-$H34,"")</f>
        <v>0</v>
      </c>
      <c r="S34" s="123"/>
    </row>
    <row r="35" spans="1:19" ht="12.75" customHeight="1" thickBot="1">
      <c r="A35" s="147" t="s">
        <v>69</v>
      </c>
      <c r="B35" s="148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147" t="s">
        <v>68</v>
      </c>
      <c r="L35" s="148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149"/>
      <c r="B36" s="150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41">
        <f>IF(ISNUMBER(H37),(SIGN(1000*($H37-$R37)+$G37-$Q37)+1)/2,"")</f>
        <v>1</v>
      </c>
      <c r="K36" s="149"/>
      <c r="L36" s="150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41">
        <f>IF(ISNUMBER($I36),1-$I36,"")</f>
        <v>0</v>
      </c>
    </row>
    <row r="37" spans="1:19" ht="15.75" customHeight="1" thickBot="1">
      <c r="A37" s="151">
        <v>11929</v>
      </c>
      <c r="B37" s="152"/>
      <c r="C37" s="117" t="s">
        <v>17</v>
      </c>
      <c r="D37" s="114">
        <f>IF(ISNUMBER($G37),SUM(D33:D36),"")</f>
        <v>293</v>
      </c>
      <c r="E37" s="116">
        <f>IF(ISNUMBER($G37),SUM(E33:E36),"")</f>
        <v>156</v>
      </c>
      <c r="F37" s="116">
        <f>IF(ISNUMBER($G37),SUM(F33:F36),"")</f>
        <v>0</v>
      </c>
      <c r="G37" s="115">
        <f>IF(SUM($G33:$G36)+SUM($Q33:$Q36)&gt;0,SUM(G33:G36),"")</f>
        <v>449</v>
      </c>
      <c r="H37" s="114">
        <f>IF(ISNUMBER($G37),SUM(H33:H36),"")</f>
        <v>2</v>
      </c>
      <c r="I37" s="142"/>
      <c r="K37" s="151">
        <v>1042</v>
      </c>
      <c r="L37" s="152"/>
      <c r="M37" s="117" t="s">
        <v>17</v>
      </c>
      <c r="N37" s="114">
        <f>IF(ISNUMBER($G37),SUM(N33:N36),"")</f>
        <v>296</v>
      </c>
      <c r="O37" s="116">
        <f>IF(ISNUMBER($G37),SUM(O33:O36),"")</f>
        <v>118</v>
      </c>
      <c r="P37" s="116">
        <f>IF(ISNUMBER($G37),SUM(P33:P36),"")</f>
        <v>3</v>
      </c>
      <c r="Q37" s="115">
        <f>IF(SUM($G33:$G36)+SUM($Q33:$Q36)&gt;0,SUM(Q33:Q36),"")</f>
        <v>414</v>
      </c>
      <c r="R37" s="114">
        <f>IF(ISNUMBER($G37),SUM(R33:R36),"")</f>
        <v>0</v>
      </c>
      <c r="S37" s="142"/>
    </row>
    <row r="38" ht="4.5" customHeight="1" thickBot="1"/>
    <row r="39" spans="1:19" ht="19.5" customHeight="1" thickBot="1">
      <c r="A39" s="113"/>
      <c r="B39" s="112"/>
      <c r="C39" s="111" t="s">
        <v>42</v>
      </c>
      <c r="D39" s="110">
        <f>IF(ISNUMBER($G39),SUM(D12,D17,D22,D27,D32,D37),"")</f>
        <v>1748</v>
      </c>
      <c r="E39" s="109">
        <f>IF(ISNUMBER($G39),SUM(E12,E17,E22,E27,E32,E37),"")</f>
        <v>737</v>
      </c>
      <c r="F39" s="109">
        <f>IF(ISNUMBER($G39),SUM(F12,F17,F22,F27,F32,F37),"")</f>
        <v>45</v>
      </c>
      <c r="G39" s="108">
        <f>IF(SUM($G$8:$G$37)+SUM($Q$8:$Q$37)&gt;0,SUM(G12,G17,G22,G27,G32,G37),"")</f>
        <v>2485</v>
      </c>
      <c r="H39" s="107">
        <f>IF(SUM($G$8:$G$37)+SUM($Q$8:$Q$37)&gt;0,SUM(H12,H17,H22,H27,H32,H37),"")</f>
        <v>8</v>
      </c>
      <c r="I39" s="106">
        <f>IF(ISNUMBER($G39),(SIGN($G39-$Q39)+1)/IF(COUNT(I$11,I$16,I$21,I$26,I$31,I$36)&gt;3,1,2),"")</f>
        <v>2</v>
      </c>
      <c r="K39" s="113"/>
      <c r="L39" s="112"/>
      <c r="M39" s="111" t="s">
        <v>42</v>
      </c>
      <c r="N39" s="110">
        <f>IF(ISNUMBER($G39),SUM(N12,N17,N22,N27,N32,N37),"")</f>
        <v>1693</v>
      </c>
      <c r="O39" s="109">
        <f>IF(ISNUMBER($G39),SUM(O12,O17,O22,O27,O32,O37),"")</f>
        <v>722</v>
      </c>
      <c r="P39" s="109">
        <f>IF(ISNUMBER($G39),SUM(P12,P17,P22,P27,P32,P37),"")</f>
        <v>40</v>
      </c>
      <c r="Q39" s="108">
        <f>IF(SUM($G$8:$G$37)+SUM($Q$8:$Q$37)&gt;0,SUM(Q12,Q17,Q22,Q27,Q32,Q37),"")</f>
        <v>2415</v>
      </c>
      <c r="R39" s="107">
        <f>IF(SUM($G$8:$G$37)+SUM($Q$8:$Q$37)&gt;0,SUM(R12,R17,R22,R27,R32,R37),"")</f>
        <v>4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43</v>
      </c>
      <c r="C41" s="194" t="s">
        <v>67</v>
      </c>
      <c r="D41" s="194"/>
      <c r="E41" s="194"/>
      <c r="G41" s="197" t="s">
        <v>44</v>
      </c>
      <c r="H41" s="197"/>
      <c r="I41" s="105">
        <f>IF(ISNUMBER(I$39),SUM(I11,I16,I21,I26,I31,I36,I39),"")</f>
        <v>5</v>
      </c>
      <c r="K41" s="102"/>
      <c r="L41" s="103" t="s">
        <v>43</v>
      </c>
      <c r="M41" s="194" t="s">
        <v>66</v>
      </c>
      <c r="N41" s="194"/>
      <c r="O41" s="194"/>
      <c r="Q41" s="197" t="s">
        <v>44</v>
      </c>
      <c r="R41" s="197"/>
      <c r="S41" s="105">
        <f>IF(ISNUMBER(S$39),SUM(S11,S16,S21,S26,S31,S36,S39),"")</f>
        <v>3</v>
      </c>
    </row>
    <row r="42" spans="1:19" ht="18" customHeight="1">
      <c r="A42" s="102"/>
      <c r="B42" s="103" t="s">
        <v>45</v>
      </c>
      <c r="C42" s="195"/>
      <c r="D42" s="195"/>
      <c r="E42" s="195"/>
      <c r="G42" s="104"/>
      <c r="H42" s="104"/>
      <c r="I42" s="104"/>
      <c r="K42" s="102"/>
      <c r="L42" s="103" t="s">
        <v>45</v>
      </c>
      <c r="M42" s="195"/>
      <c r="N42" s="195"/>
      <c r="O42" s="195"/>
      <c r="Q42" s="104"/>
      <c r="R42" s="104"/>
      <c r="S42" s="104"/>
    </row>
    <row r="43" spans="1:19" ht="19.5" customHeight="1">
      <c r="A43" s="103" t="s">
        <v>46</v>
      </c>
      <c r="B43" s="103" t="s">
        <v>47</v>
      </c>
      <c r="C43" s="192"/>
      <c r="D43" s="192"/>
      <c r="E43" s="192"/>
      <c r="F43" s="192"/>
      <c r="G43" s="192"/>
      <c r="H43" s="192"/>
      <c r="I43" s="103"/>
      <c r="J43" s="103"/>
      <c r="K43" s="103" t="s">
        <v>48</v>
      </c>
      <c r="L43" s="196"/>
      <c r="M43" s="196"/>
      <c r="O43" s="103" t="s">
        <v>45</v>
      </c>
      <c r="P43" s="192"/>
      <c r="Q43" s="192"/>
      <c r="R43" s="192"/>
      <c r="S43" s="192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Slavoj Velké Popovice A – SK Slavia Praha - B</v>
      </c>
    </row>
    <row r="46" spans="2:11" ht="19.5" customHeight="1">
      <c r="B46" s="100" t="s">
        <v>49</v>
      </c>
      <c r="C46" s="200">
        <v>0.7291666666666666</v>
      </c>
      <c r="D46" s="181"/>
      <c r="I46" s="100" t="s">
        <v>51</v>
      </c>
      <c r="J46" s="181">
        <v>18</v>
      </c>
      <c r="K46" s="181"/>
    </row>
    <row r="47" spans="2:19" ht="19.5" customHeight="1">
      <c r="B47" s="100" t="s">
        <v>52</v>
      </c>
      <c r="C47" s="199">
        <v>0.90625</v>
      </c>
      <c r="D47" s="182"/>
      <c r="I47" s="100" t="s">
        <v>54</v>
      </c>
      <c r="J47" s="182">
        <v>4</v>
      </c>
      <c r="K47" s="182"/>
      <c r="P47" s="100" t="s">
        <v>55</v>
      </c>
      <c r="Q47" s="176">
        <v>43338</v>
      </c>
      <c r="R47" s="177"/>
      <c r="S47" s="177"/>
    </row>
    <row r="48" ht="9.75" customHeight="1"/>
    <row r="49" spans="1:19" ht="15" customHeight="1">
      <c r="A49" s="173" t="s">
        <v>56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5"/>
    </row>
    <row r="50" spans="1:19" ht="81" customHeight="1">
      <c r="A50" s="178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80"/>
    </row>
    <row r="51" ht="4.5" customHeight="1"/>
    <row r="52" spans="1:19" ht="15" customHeight="1">
      <c r="A52" s="173" t="s">
        <v>57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5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5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7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58</v>
      </c>
      <c r="C55" s="91"/>
      <c r="D55" s="93"/>
      <c r="E55" s="92" t="s">
        <v>59</v>
      </c>
      <c r="F55" s="91"/>
      <c r="G55" s="91"/>
      <c r="H55" s="91"/>
      <c r="I55" s="93"/>
      <c r="J55" s="80"/>
      <c r="K55" s="94"/>
      <c r="L55" s="92" t="s">
        <v>58</v>
      </c>
      <c r="M55" s="91"/>
      <c r="N55" s="93"/>
      <c r="O55" s="92" t="s">
        <v>59</v>
      </c>
      <c r="P55" s="91"/>
      <c r="Q55" s="91"/>
      <c r="R55" s="91"/>
      <c r="S55" s="90"/>
    </row>
    <row r="56" spans="1:19" ht="21" customHeight="1">
      <c r="A56" s="89" t="s">
        <v>60</v>
      </c>
      <c r="B56" s="85" t="s">
        <v>61</v>
      </c>
      <c r="C56" s="87"/>
      <c r="D56" s="86" t="s">
        <v>62</v>
      </c>
      <c r="E56" s="85" t="s">
        <v>61</v>
      </c>
      <c r="F56" s="84"/>
      <c r="G56" s="84"/>
      <c r="H56" s="83"/>
      <c r="I56" s="86" t="s">
        <v>62</v>
      </c>
      <c r="J56" s="80"/>
      <c r="K56" s="88" t="s">
        <v>60</v>
      </c>
      <c r="L56" s="85" t="s">
        <v>61</v>
      </c>
      <c r="M56" s="87"/>
      <c r="N56" s="86" t="s">
        <v>62</v>
      </c>
      <c r="O56" s="85" t="s">
        <v>61</v>
      </c>
      <c r="P56" s="84"/>
      <c r="Q56" s="84"/>
      <c r="R56" s="83"/>
      <c r="S56" s="82" t="s">
        <v>62</v>
      </c>
    </row>
    <row r="57" spans="1:19" ht="21" customHeight="1">
      <c r="A57" s="81"/>
      <c r="B57" s="190"/>
      <c r="C57" s="191"/>
      <c r="D57" s="78"/>
      <c r="E57" s="190"/>
      <c r="F57" s="193"/>
      <c r="G57" s="193"/>
      <c r="H57" s="191"/>
      <c r="I57" s="78"/>
      <c r="J57" s="80"/>
      <c r="K57" s="79"/>
      <c r="L57" s="190"/>
      <c r="M57" s="191"/>
      <c r="N57" s="78"/>
      <c r="O57" s="190"/>
      <c r="P57" s="193"/>
      <c r="Q57" s="193"/>
      <c r="R57" s="191"/>
      <c r="S57" s="77"/>
    </row>
    <row r="58" spans="1:19" ht="21" customHeight="1">
      <c r="A58" s="81"/>
      <c r="B58" s="190"/>
      <c r="C58" s="191"/>
      <c r="D58" s="78"/>
      <c r="E58" s="190"/>
      <c r="F58" s="193"/>
      <c r="G58" s="193"/>
      <c r="H58" s="191"/>
      <c r="I58" s="78"/>
      <c r="J58" s="80"/>
      <c r="K58" s="79"/>
      <c r="L58" s="190"/>
      <c r="M58" s="191"/>
      <c r="N58" s="78"/>
      <c r="O58" s="190"/>
      <c r="P58" s="193"/>
      <c r="Q58" s="193"/>
      <c r="R58" s="191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84" t="s">
        <v>63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6"/>
    </row>
    <row r="62" spans="1:19" ht="81" customHeight="1">
      <c r="A62" s="187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9"/>
    </row>
    <row r="63" ht="4.5" customHeight="1"/>
    <row r="64" spans="1:19" ht="15" customHeight="1">
      <c r="A64" s="173" t="s">
        <v>64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5"/>
    </row>
    <row r="65" spans="1:19" ht="81" customHeight="1">
      <c r="A65" s="178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80"/>
    </row>
    <row r="66" spans="1:8" ht="30" customHeight="1">
      <c r="A66" s="73"/>
      <c r="B66" s="72" t="s">
        <v>65</v>
      </c>
      <c r="C66" s="183"/>
      <c r="D66" s="183"/>
      <c r="E66" s="183"/>
      <c r="F66" s="183"/>
      <c r="G66" s="183"/>
      <c r="H66" s="18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Q34" sqref="Q3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 customHeight="1">
      <c r="B1" s="205" t="s">
        <v>0</v>
      </c>
      <c r="C1" s="205"/>
      <c r="D1" s="206" t="s">
        <v>1</v>
      </c>
      <c r="E1" s="206"/>
      <c r="F1" s="206"/>
      <c r="G1" s="206"/>
      <c r="H1" s="206"/>
      <c r="I1" s="206"/>
      <c r="K1" s="2" t="s">
        <v>2</v>
      </c>
      <c r="L1" s="207" t="s">
        <v>3</v>
      </c>
      <c r="M1" s="207"/>
      <c r="N1" s="207"/>
      <c r="O1" s="208" t="s">
        <v>4</v>
      </c>
      <c r="P1" s="208"/>
      <c r="Q1" s="201">
        <v>43137</v>
      </c>
      <c r="R1" s="201"/>
      <c r="S1" s="201"/>
    </row>
    <row r="2" spans="2:3" ht="6" customHeight="1">
      <c r="B2" s="205"/>
      <c r="C2" s="205"/>
    </row>
    <row r="3" spans="1:19" ht="19.5" customHeight="1">
      <c r="A3" s="3" t="s">
        <v>5</v>
      </c>
      <c r="B3" s="202" t="s">
        <v>6</v>
      </c>
      <c r="C3" s="202"/>
      <c r="D3" s="202"/>
      <c r="E3" s="202"/>
      <c r="F3" s="202"/>
      <c r="G3" s="202"/>
      <c r="H3" s="202"/>
      <c r="I3" s="202"/>
      <c r="K3" s="3" t="s">
        <v>7</v>
      </c>
      <c r="L3" s="202" t="s">
        <v>8</v>
      </c>
      <c r="M3" s="202"/>
      <c r="N3" s="202"/>
      <c r="O3" s="202"/>
      <c r="P3" s="202"/>
      <c r="Q3" s="202"/>
      <c r="R3" s="202"/>
      <c r="S3" s="202"/>
    </row>
    <row r="4" ht="4.5" customHeight="1"/>
    <row r="5" spans="1:19" ht="12.75" customHeight="1">
      <c r="A5" s="203" t="s">
        <v>9</v>
      </c>
      <c r="B5" s="203"/>
      <c r="C5" s="204" t="s">
        <v>10</v>
      </c>
      <c r="D5" s="209" t="s">
        <v>11</v>
      </c>
      <c r="E5" s="209"/>
      <c r="F5" s="209"/>
      <c r="G5" s="209"/>
      <c r="H5" s="210" t="s">
        <v>12</v>
      </c>
      <c r="I5" s="210"/>
      <c r="K5" s="203" t="s">
        <v>9</v>
      </c>
      <c r="L5" s="203"/>
      <c r="M5" s="204" t="s">
        <v>10</v>
      </c>
      <c r="N5" s="209" t="s">
        <v>11</v>
      </c>
      <c r="O5" s="209"/>
      <c r="P5" s="209"/>
      <c r="Q5" s="209"/>
      <c r="R5" s="210" t="s">
        <v>12</v>
      </c>
      <c r="S5" s="210"/>
    </row>
    <row r="6" spans="1:19" ht="12.75" customHeight="1">
      <c r="A6" s="211" t="s">
        <v>13</v>
      </c>
      <c r="B6" s="211"/>
      <c r="C6" s="204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211" t="s">
        <v>13</v>
      </c>
      <c r="L6" s="211"/>
      <c r="M6" s="204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212" t="s">
        <v>20</v>
      </c>
      <c r="B8" s="212"/>
      <c r="C8" s="10">
        <v>1</v>
      </c>
      <c r="D8" s="11">
        <v>143</v>
      </c>
      <c r="E8" s="12">
        <v>50</v>
      </c>
      <c r="F8" s="12">
        <v>6</v>
      </c>
      <c r="G8" s="13">
        <f>IF(AND(ISBLANK(D8),ISBLANK(E8)),"",D8+E8)</f>
        <v>193</v>
      </c>
      <c r="H8" s="14">
        <f>IF(OR(ISNUMBER($G8),ISNUMBER($Q8)),(SIGN(N($G8)-N($Q8))+1)/2,"")</f>
        <v>0</v>
      </c>
      <c r="I8" s="15"/>
      <c r="K8" s="212" t="s">
        <v>21</v>
      </c>
      <c r="L8" s="212"/>
      <c r="M8" s="10">
        <v>1</v>
      </c>
      <c r="N8" s="11">
        <v>152</v>
      </c>
      <c r="O8" s="12">
        <v>53</v>
      </c>
      <c r="P8" s="12">
        <v>5</v>
      </c>
      <c r="Q8" s="13">
        <f>IF(AND(ISBLANK(N8),ISBLANK(O8)),"",N8+O8)</f>
        <v>205</v>
      </c>
      <c r="R8" s="14">
        <f>IF(ISNUMBER($H8),1-$H8,"")</f>
        <v>1</v>
      </c>
      <c r="S8" s="15"/>
    </row>
    <row r="9" spans="1:19" ht="12.75" customHeight="1">
      <c r="A9" s="212"/>
      <c r="B9" s="212"/>
      <c r="C9" s="16">
        <v>2</v>
      </c>
      <c r="D9" s="17">
        <v>125</v>
      </c>
      <c r="E9" s="18">
        <v>45</v>
      </c>
      <c r="F9" s="18">
        <v>6</v>
      </c>
      <c r="G9" s="19">
        <f>IF(AND(ISBLANK(D9),ISBLANK(E9)),"",D9+E9)</f>
        <v>170</v>
      </c>
      <c r="H9" s="20">
        <f>IF(OR(ISNUMBER($G9),ISNUMBER($Q9)),(SIGN(N($G9)-N($Q9))+1)/2,"")</f>
        <v>0</v>
      </c>
      <c r="I9" s="15"/>
      <c r="K9" s="212"/>
      <c r="L9" s="212"/>
      <c r="M9" s="16">
        <v>2</v>
      </c>
      <c r="N9" s="17">
        <v>146</v>
      </c>
      <c r="O9" s="18">
        <v>70</v>
      </c>
      <c r="P9" s="18">
        <v>2</v>
      </c>
      <c r="Q9" s="19">
        <f>IF(AND(ISBLANK(N9),ISBLANK(O9)),"",N9+O9)</f>
        <v>216</v>
      </c>
      <c r="R9" s="20">
        <f>IF(ISNUMBER($H9),1-$H9,"")</f>
        <v>1</v>
      </c>
      <c r="S9" s="15"/>
    </row>
    <row r="10" spans="1:19" ht="12.75" customHeight="1">
      <c r="A10" s="213" t="s">
        <v>22</v>
      </c>
      <c r="B10" s="21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213" t="s">
        <v>23</v>
      </c>
      <c r="L10" s="21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213"/>
      <c r="B11" s="213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214">
        <f>IF(ISNUMBER(H12),(SIGN(1000*($H12-$R12)+$G12-$Q12)+1)/2,"")</f>
        <v>0</v>
      </c>
      <c r="K11" s="213"/>
      <c r="L11" s="213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214">
        <f>IF(ISNUMBER($I11),1-$I11,"")</f>
        <v>1</v>
      </c>
    </row>
    <row r="12" spans="1:19" ht="15.75" customHeight="1">
      <c r="A12" s="215">
        <v>22752</v>
      </c>
      <c r="B12" s="215"/>
      <c r="C12" s="27" t="s">
        <v>17</v>
      </c>
      <c r="D12" s="28">
        <f>IF(ISNUMBER($G12),SUM(D8:D11),"")</f>
        <v>268</v>
      </c>
      <c r="E12" s="29">
        <f>IF(ISNUMBER($G12),SUM(E8:E11),"")</f>
        <v>95</v>
      </c>
      <c r="F12" s="29">
        <f>IF(ISNUMBER($G12),SUM(F8:F11),"")</f>
        <v>12</v>
      </c>
      <c r="G12" s="30">
        <f>IF(SUM($G8:$G11)+SUM($Q8:$Q11)&gt;0,SUM(G8:G11),"")</f>
        <v>363</v>
      </c>
      <c r="H12" s="28">
        <f>IF(ISNUMBER($G12),SUM(H8:H11),"")</f>
        <v>0</v>
      </c>
      <c r="I12" s="214"/>
      <c r="K12" s="215">
        <v>18283</v>
      </c>
      <c r="L12" s="215"/>
      <c r="M12" s="27" t="s">
        <v>17</v>
      </c>
      <c r="N12" s="28">
        <f>IF(ISNUMBER($G12),SUM(N8:N11),"")</f>
        <v>298</v>
      </c>
      <c r="O12" s="29">
        <f>IF(ISNUMBER($G12),SUM(O8:O11),"")</f>
        <v>123</v>
      </c>
      <c r="P12" s="29">
        <f>IF(ISNUMBER($G12),SUM(P8:P11),"")</f>
        <v>7</v>
      </c>
      <c r="Q12" s="30">
        <f>IF(SUM($G8:$G11)+SUM($Q8:$Q11)&gt;0,SUM(Q8:Q11),"")</f>
        <v>421</v>
      </c>
      <c r="R12" s="28">
        <f>IF(ISNUMBER($G12),SUM(R8:R11),"")</f>
        <v>2</v>
      </c>
      <c r="S12" s="214"/>
    </row>
    <row r="13" spans="1:19" ht="12.75" customHeight="1">
      <c r="A13" s="212" t="s">
        <v>24</v>
      </c>
      <c r="B13" s="212"/>
      <c r="C13" s="10">
        <v>1</v>
      </c>
      <c r="D13" s="11">
        <v>130</v>
      </c>
      <c r="E13" s="12">
        <v>66</v>
      </c>
      <c r="F13" s="12">
        <v>3</v>
      </c>
      <c r="G13" s="13">
        <f>IF(AND(ISBLANK(D13),ISBLANK(E13)),"",D13+E13)</f>
        <v>196</v>
      </c>
      <c r="H13" s="14">
        <f>IF(OR(ISNUMBER($G13),ISNUMBER($Q13)),(SIGN(N($G13)-N($Q13))+1)/2,"")</f>
        <v>0</v>
      </c>
      <c r="I13" s="15"/>
      <c r="K13" s="212" t="s">
        <v>25</v>
      </c>
      <c r="L13" s="212"/>
      <c r="M13" s="10">
        <v>1</v>
      </c>
      <c r="N13" s="11">
        <v>150</v>
      </c>
      <c r="O13" s="12">
        <v>61</v>
      </c>
      <c r="P13" s="12">
        <v>6</v>
      </c>
      <c r="Q13" s="13">
        <f>IF(AND(ISBLANK(N13),ISBLANK(O13)),"",N13+O13)</f>
        <v>211</v>
      </c>
      <c r="R13" s="14">
        <f>IF(ISNUMBER($H13),1-$H13,"")</f>
        <v>1</v>
      </c>
      <c r="S13" s="15"/>
    </row>
    <row r="14" spans="1:19" ht="12.75" customHeight="1">
      <c r="A14" s="212"/>
      <c r="B14" s="212"/>
      <c r="C14" s="16">
        <v>2</v>
      </c>
      <c r="D14" s="17">
        <v>141</v>
      </c>
      <c r="E14" s="18">
        <v>72</v>
      </c>
      <c r="F14" s="18">
        <v>3</v>
      </c>
      <c r="G14" s="19">
        <f>IF(AND(ISBLANK(D14),ISBLANK(E14)),"",D14+E14)</f>
        <v>213</v>
      </c>
      <c r="H14" s="20">
        <f>IF(OR(ISNUMBER($G14),ISNUMBER($Q14)),(SIGN(N($G14)-N($Q14))+1)/2,"")</f>
        <v>1</v>
      </c>
      <c r="I14" s="15"/>
      <c r="K14" s="212"/>
      <c r="L14" s="212"/>
      <c r="M14" s="16">
        <v>2</v>
      </c>
      <c r="N14" s="17">
        <v>124</v>
      </c>
      <c r="O14" s="18">
        <v>80</v>
      </c>
      <c r="P14" s="18">
        <v>6</v>
      </c>
      <c r="Q14" s="19">
        <f>IF(AND(ISBLANK(N14),ISBLANK(O14)),"",N14+O14)</f>
        <v>204</v>
      </c>
      <c r="R14" s="20">
        <f>IF(ISNUMBER($H14),1-$H14,"")</f>
        <v>0</v>
      </c>
      <c r="S14" s="15"/>
    </row>
    <row r="15" spans="1:19" ht="12.75" customHeight="1">
      <c r="A15" s="213" t="s">
        <v>26</v>
      </c>
      <c r="B15" s="21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213" t="s">
        <v>27</v>
      </c>
      <c r="L15" s="21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213"/>
      <c r="B16" s="213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214">
        <f>IF(ISNUMBER(H17),(SIGN(1000*($H17-$R17)+$G17-$Q17)+1)/2,"")</f>
        <v>0</v>
      </c>
      <c r="K16" s="213"/>
      <c r="L16" s="213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214">
        <f>IF(ISNUMBER($I16),1-$I16,"")</f>
        <v>1</v>
      </c>
    </row>
    <row r="17" spans="1:19" ht="15.75" customHeight="1">
      <c r="A17" s="215">
        <v>1248</v>
      </c>
      <c r="B17" s="215"/>
      <c r="C17" s="27" t="s">
        <v>17</v>
      </c>
      <c r="D17" s="28">
        <f>IF(ISNUMBER($G17),SUM(D13:D16),"")</f>
        <v>271</v>
      </c>
      <c r="E17" s="29">
        <f>IF(ISNUMBER($G17),SUM(E13:E16),"")</f>
        <v>138</v>
      </c>
      <c r="F17" s="29">
        <f>IF(ISNUMBER($G17),SUM(F13:F16),"")</f>
        <v>6</v>
      </c>
      <c r="G17" s="30">
        <f>IF(SUM($G13:$G16)+SUM($Q13:$Q16)&gt;0,SUM(G13:G16),"")</f>
        <v>409</v>
      </c>
      <c r="H17" s="28">
        <f>IF(ISNUMBER($G17),SUM(H13:H16),"")</f>
        <v>1</v>
      </c>
      <c r="I17" s="214"/>
      <c r="K17" s="215">
        <v>1015</v>
      </c>
      <c r="L17" s="215"/>
      <c r="M17" s="27" t="s">
        <v>17</v>
      </c>
      <c r="N17" s="28">
        <f>IF(ISNUMBER($G17),SUM(N13:N16),"")</f>
        <v>274</v>
      </c>
      <c r="O17" s="29">
        <f>IF(ISNUMBER($G17),SUM(O13:O16),"")</f>
        <v>141</v>
      </c>
      <c r="P17" s="29">
        <f>IF(ISNUMBER($G17),SUM(P13:P16),"")</f>
        <v>12</v>
      </c>
      <c r="Q17" s="30">
        <f>IF(SUM($G13:$G16)+SUM($Q13:$Q16)&gt;0,SUM(Q13:Q16),"")</f>
        <v>415</v>
      </c>
      <c r="R17" s="28">
        <f>IF(ISNUMBER($G17),SUM(R13:R16),"")</f>
        <v>1</v>
      </c>
      <c r="S17" s="214"/>
    </row>
    <row r="18" spans="1:19" ht="12.75" customHeight="1">
      <c r="A18" s="212" t="s">
        <v>28</v>
      </c>
      <c r="B18" s="212"/>
      <c r="C18" s="10">
        <v>1</v>
      </c>
      <c r="D18" s="11">
        <v>129</v>
      </c>
      <c r="E18" s="12">
        <v>65</v>
      </c>
      <c r="F18" s="12">
        <v>2</v>
      </c>
      <c r="G18" s="13">
        <f>IF(AND(ISBLANK(D18),ISBLANK(E18)),"",D18+E18)</f>
        <v>194</v>
      </c>
      <c r="H18" s="14">
        <f>IF(OR(ISNUMBER($G18),ISNUMBER($Q18)),(SIGN(N($G18)-N($Q18))+1)/2,"")</f>
        <v>0</v>
      </c>
      <c r="I18" s="15"/>
      <c r="K18" s="212" t="s">
        <v>29</v>
      </c>
      <c r="L18" s="212"/>
      <c r="M18" s="10">
        <v>1</v>
      </c>
      <c r="N18" s="11">
        <v>126</v>
      </c>
      <c r="O18" s="12">
        <v>69</v>
      </c>
      <c r="P18" s="12">
        <v>1</v>
      </c>
      <c r="Q18" s="13">
        <f>IF(AND(ISBLANK(N18),ISBLANK(O18)),"",N18+O18)</f>
        <v>195</v>
      </c>
      <c r="R18" s="14">
        <f>IF(ISNUMBER($H18),1-$H18,"")</f>
        <v>1</v>
      </c>
      <c r="S18" s="15"/>
    </row>
    <row r="19" spans="1:19" ht="12.75" customHeight="1">
      <c r="A19" s="212"/>
      <c r="B19" s="212"/>
      <c r="C19" s="16">
        <v>2</v>
      </c>
      <c r="D19" s="17">
        <v>145</v>
      </c>
      <c r="E19" s="18">
        <v>71</v>
      </c>
      <c r="F19" s="18">
        <v>3</v>
      </c>
      <c r="G19" s="19">
        <f>IF(AND(ISBLANK(D19),ISBLANK(E19)),"",D19+E19)</f>
        <v>216</v>
      </c>
      <c r="H19" s="20">
        <f>IF(OR(ISNUMBER($G19),ISNUMBER($Q19)),(SIGN(N($G19)-N($Q19))+1)/2,"")</f>
        <v>1</v>
      </c>
      <c r="I19" s="15"/>
      <c r="K19" s="212"/>
      <c r="L19" s="212"/>
      <c r="M19" s="16">
        <v>2</v>
      </c>
      <c r="N19" s="17">
        <v>143</v>
      </c>
      <c r="O19" s="18">
        <v>62</v>
      </c>
      <c r="P19" s="18">
        <v>5</v>
      </c>
      <c r="Q19" s="19">
        <f>IF(AND(ISBLANK(N19),ISBLANK(O19)),"",N19+O19)</f>
        <v>205</v>
      </c>
      <c r="R19" s="20">
        <f>IF(ISNUMBER($H19),1-$H19,"")</f>
        <v>0</v>
      </c>
      <c r="S19" s="15"/>
    </row>
    <row r="20" spans="1:19" ht="12.75" customHeight="1">
      <c r="A20" s="213" t="s">
        <v>30</v>
      </c>
      <c r="B20" s="21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213" t="s">
        <v>31</v>
      </c>
      <c r="L20" s="21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213"/>
      <c r="B21" s="213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214">
        <f>IF(ISNUMBER(H22),(SIGN(1000*($H22-$R22)+$G22-$Q22)+1)/2,"")</f>
        <v>1</v>
      </c>
      <c r="K21" s="213"/>
      <c r="L21" s="213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214">
        <f>IF(ISNUMBER($I21),1-$I21,"")</f>
        <v>0</v>
      </c>
    </row>
    <row r="22" spans="1:19" ht="15.75" customHeight="1">
      <c r="A22" s="215">
        <v>1286</v>
      </c>
      <c r="B22" s="215"/>
      <c r="C22" s="27" t="s">
        <v>17</v>
      </c>
      <c r="D22" s="28">
        <f>IF(ISNUMBER($G22),SUM(D18:D21),"")</f>
        <v>274</v>
      </c>
      <c r="E22" s="29">
        <f>IF(ISNUMBER($G22),SUM(E18:E21),"")</f>
        <v>136</v>
      </c>
      <c r="F22" s="29">
        <f>IF(ISNUMBER($G22),SUM(F18:F21),"")</f>
        <v>5</v>
      </c>
      <c r="G22" s="30">
        <f>IF(SUM($G18:$G21)+SUM($Q18:$Q21)&gt;0,SUM(G18:G21),"")</f>
        <v>410</v>
      </c>
      <c r="H22" s="28">
        <f>IF(ISNUMBER($G22),SUM(H18:H21),"")</f>
        <v>1</v>
      </c>
      <c r="I22" s="214"/>
      <c r="K22" s="215">
        <v>19343</v>
      </c>
      <c r="L22" s="215"/>
      <c r="M22" s="27" t="s">
        <v>17</v>
      </c>
      <c r="N22" s="28">
        <f>IF(ISNUMBER($G22),SUM(N18:N21),"")</f>
        <v>269</v>
      </c>
      <c r="O22" s="29">
        <f>IF(ISNUMBER($G22),SUM(O18:O21),"")</f>
        <v>131</v>
      </c>
      <c r="P22" s="29">
        <f>IF(ISNUMBER($G22),SUM(P18:P21),"")</f>
        <v>6</v>
      </c>
      <c r="Q22" s="30">
        <f>IF(SUM($G18:$G21)+SUM($Q18:$Q21)&gt;0,SUM(Q18:Q21),"")</f>
        <v>400</v>
      </c>
      <c r="R22" s="28">
        <f>IF(ISNUMBER($G22),SUM(R18:R21),"")</f>
        <v>1</v>
      </c>
      <c r="S22" s="214"/>
    </row>
    <row r="23" spans="1:19" ht="12.75" customHeight="1">
      <c r="A23" s="212" t="s">
        <v>32</v>
      </c>
      <c r="B23" s="212"/>
      <c r="C23" s="10">
        <v>1</v>
      </c>
      <c r="D23" s="11">
        <v>138</v>
      </c>
      <c r="E23" s="12">
        <v>69</v>
      </c>
      <c r="F23" s="12">
        <v>1</v>
      </c>
      <c r="G23" s="13">
        <f>IF(AND(ISBLANK(D23),ISBLANK(E23)),"",D23+E23)</f>
        <v>207</v>
      </c>
      <c r="H23" s="14">
        <f>IF(OR(ISNUMBER($G23),ISNUMBER($Q23)),(SIGN(N($G23)-N($Q23))+1)/2,"")</f>
        <v>0</v>
      </c>
      <c r="I23" s="15"/>
      <c r="K23" s="212" t="s">
        <v>25</v>
      </c>
      <c r="L23" s="212"/>
      <c r="M23" s="10">
        <v>1</v>
      </c>
      <c r="N23" s="11">
        <v>147</v>
      </c>
      <c r="O23" s="12">
        <v>68</v>
      </c>
      <c r="P23" s="12">
        <v>2</v>
      </c>
      <c r="Q23" s="13">
        <f>IF(AND(ISBLANK(N23),ISBLANK(O23)),"",N23+O23)</f>
        <v>215</v>
      </c>
      <c r="R23" s="14">
        <f>IF(ISNUMBER($H23),1-$H23,"")</f>
        <v>1</v>
      </c>
      <c r="S23" s="15"/>
    </row>
    <row r="24" spans="1:19" ht="12.75" customHeight="1">
      <c r="A24" s="212"/>
      <c r="B24" s="212"/>
      <c r="C24" s="16">
        <v>2</v>
      </c>
      <c r="D24" s="17">
        <v>119</v>
      </c>
      <c r="E24" s="18">
        <v>45</v>
      </c>
      <c r="F24" s="18">
        <v>4</v>
      </c>
      <c r="G24" s="19">
        <f>IF(AND(ISBLANK(D24),ISBLANK(E24)),"",D24+E24)</f>
        <v>164</v>
      </c>
      <c r="H24" s="20">
        <f>IF(OR(ISNUMBER($G24),ISNUMBER($Q24)),(SIGN(N($G24)-N($Q24))+1)/2,"")</f>
        <v>0</v>
      </c>
      <c r="I24" s="15"/>
      <c r="K24" s="212"/>
      <c r="L24" s="212"/>
      <c r="M24" s="16">
        <v>2</v>
      </c>
      <c r="N24" s="17">
        <v>144</v>
      </c>
      <c r="O24" s="18">
        <v>53</v>
      </c>
      <c r="P24" s="18">
        <v>5</v>
      </c>
      <c r="Q24" s="19">
        <f>IF(AND(ISBLANK(N24),ISBLANK(O24)),"",N24+O24)</f>
        <v>197</v>
      </c>
      <c r="R24" s="20">
        <f>IF(ISNUMBER($H24),1-$H24,"")</f>
        <v>1</v>
      </c>
      <c r="S24" s="15"/>
    </row>
    <row r="25" spans="1:19" ht="12.75" customHeight="1">
      <c r="A25" s="213" t="s">
        <v>33</v>
      </c>
      <c r="B25" s="21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213" t="s">
        <v>34</v>
      </c>
      <c r="L25" s="21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213"/>
      <c r="B26" s="213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214">
        <f>IF(ISNUMBER(H27),(SIGN(1000*($H27-$R27)+$G27-$Q27)+1)/2,"")</f>
        <v>0</v>
      </c>
      <c r="K26" s="213"/>
      <c r="L26" s="213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214">
        <f>IF(ISNUMBER($I26),1-$I26,"")</f>
        <v>1</v>
      </c>
    </row>
    <row r="27" spans="1:19" ht="15.75" customHeight="1">
      <c r="A27" s="215">
        <v>23251</v>
      </c>
      <c r="B27" s="215"/>
      <c r="C27" s="27" t="s">
        <v>17</v>
      </c>
      <c r="D27" s="28">
        <f>IF(ISNUMBER($G27),SUM(D23:D26),"")</f>
        <v>257</v>
      </c>
      <c r="E27" s="29">
        <f>IF(ISNUMBER($G27),SUM(E23:E26),"")</f>
        <v>114</v>
      </c>
      <c r="F27" s="29">
        <f>IF(ISNUMBER($G27),SUM(F23:F26),"")</f>
        <v>5</v>
      </c>
      <c r="G27" s="30">
        <f>IF(SUM($G23:$G26)+SUM($Q23:$Q26)&gt;0,SUM(G23:G26),"")</f>
        <v>371</v>
      </c>
      <c r="H27" s="28">
        <f>IF(ISNUMBER($G27),SUM(H23:H26),"")</f>
        <v>0</v>
      </c>
      <c r="I27" s="214"/>
      <c r="K27" s="215">
        <v>19841</v>
      </c>
      <c r="L27" s="215"/>
      <c r="M27" s="27" t="s">
        <v>17</v>
      </c>
      <c r="N27" s="28">
        <f>IF(ISNUMBER($G27),SUM(N23:N26),"")</f>
        <v>291</v>
      </c>
      <c r="O27" s="29">
        <f>IF(ISNUMBER($G27),SUM(O23:O26),"")</f>
        <v>121</v>
      </c>
      <c r="P27" s="29">
        <f>IF(ISNUMBER($G27),SUM(P23:P26),"")</f>
        <v>7</v>
      </c>
      <c r="Q27" s="30">
        <f>IF(SUM($G23:$G26)+SUM($Q23:$Q26)&gt;0,SUM(Q23:Q26),"")</f>
        <v>412</v>
      </c>
      <c r="R27" s="28">
        <f>IF(ISNUMBER($G27),SUM(R23:R26),"")</f>
        <v>2</v>
      </c>
      <c r="S27" s="214"/>
    </row>
    <row r="28" spans="1:19" ht="12.75" customHeight="1">
      <c r="A28" s="212" t="s">
        <v>35</v>
      </c>
      <c r="B28" s="212"/>
      <c r="C28" s="10">
        <v>1</v>
      </c>
      <c r="D28" s="11">
        <v>131</v>
      </c>
      <c r="E28" s="12">
        <v>62</v>
      </c>
      <c r="F28" s="12">
        <v>1</v>
      </c>
      <c r="G28" s="13">
        <f>IF(AND(ISBLANK(D28),ISBLANK(E28)),"",D28+E28)</f>
        <v>193</v>
      </c>
      <c r="H28" s="14">
        <f>IF(OR(ISNUMBER($G28),ISNUMBER($Q28)),(SIGN(N($G28)-N($Q28))+1)/2,"")</f>
        <v>1</v>
      </c>
      <c r="I28" s="15"/>
      <c r="K28" s="212" t="s">
        <v>21</v>
      </c>
      <c r="L28" s="212"/>
      <c r="M28" s="10">
        <v>1</v>
      </c>
      <c r="N28" s="11">
        <v>127</v>
      </c>
      <c r="O28" s="12">
        <v>39</v>
      </c>
      <c r="P28" s="12">
        <v>5</v>
      </c>
      <c r="Q28" s="13">
        <f>IF(AND(ISBLANK(N28),ISBLANK(O28)),"",N28+O28)</f>
        <v>166</v>
      </c>
      <c r="R28" s="14">
        <f>IF(ISNUMBER($H28),1-$H28,"")</f>
        <v>0</v>
      </c>
      <c r="S28" s="15"/>
    </row>
    <row r="29" spans="1:19" ht="12.75" customHeight="1">
      <c r="A29" s="212"/>
      <c r="B29" s="212"/>
      <c r="C29" s="16">
        <v>2</v>
      </c>
      <c r="D29" s="17">
        <v>126</v>
      </c>
      <c r="E29" s="18">
        <v>44</v>
      </c>
      <c r="F29" s="18">
        <v>4</v>
      </c>
      <c r="G29" s="19">
        <f>IF(AND(ISBLANK(D29),ISBLANK(E29)),"",D29+E29)</f>
        <v>170</v>
      </c>
      <c r="H29" s="20">
        <f>IF(OR(ISNUMBER($G29),ISNUMBER($Q29)),(SIGN(N($G29)-N($Q29))+1)/2,"")</f>
        <v>0</v>
      </c>
      <c r="I29" s="15"/>
      <c r="K29" s="212"/>
      <c r="L29" s="212"/>
      <c r="M29" s="16">
        <v>2</v>
      </c>
      <c r="N29" s="17">
        <v>130</v>
      </c>
      <c r="O29" s="18">
        <v>63</v>
      </c>
      <c r="P29" s="18">
        <v>8</v>
      </c>
      <c r="Q29" s="19">
        <f>IF(AND(ISBLANK(N29),ISBLANK(O29)),"",N29+O29)</f>
        <v>193</v>
      </c>
      <c r="R29" s="20">
        <f>IF(ISNUMBER($H29),1-$H29,"")</f>
        <v>1</v>
      </c>
      <c r="S29" s="15"/>
    </row>
    <row r="30" spans="1:19" ht="12.75" customHeight="1">
      <c r="A30" s="213" t="s">
        <v>36</v>
      </c>
      <c r="B30" s="21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213" t="s">
        <v>37</v>
      </c>
      <c r="L30" s="21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213"/>
      <c r="B31" s="213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214">
        <f>IF(ISNUMBER(H32),(SIGN(1000*($H32-$R32)+$G32-$Q32)+1)/2,"")</f>
        <v>1</v>
      </c>
      <c r="K31" s="213"/>
      <c r="L31" s="213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214">
        <f>IF(ISNUMBER($I31),1-$I31,"")</f>
        <v>0</v>
      </c>
    </row>
    <row r="32" spans="1:19" ht="15.75" customHeight="1">
      <c r="A32" s="215">
        <v>1288</v>
      </c>
      <c r="B32" s="215"/>
      <c r="C32" s="27" t="s">
        <v>17</v>
      </c>
      <c r="D32" s="28">
        <f>IF(ISNUMBER($G32),SUM(D28:D31),"")</f>
        <v>257</v>
      </c>
      <c r="E32" s="29">
        <f>IF(ISNUMBER($G32),SUM(E28:E31),"")</f>
        <v>106</v>
      </c>
      <c r="F32" s="29">
        <f>IF(ISNUMBER($G32),SUM(F28:F31),"")</f>
        <v>5</v>
      </c>
      <c r="G32" s="30">
        <f>IF(SUM($G28:$G31)+SUM($Q28:$Q31)&gt;0,SUM(G28:G31),"")</f>
        <v>363</v>
      </c>
      <c r="H32" s="28">
        <f>IF(ISNUMBER($G32),SUM(H28:H31),"")</f>
        <v>1</v>
      </c>
      <c r="I32" s="214"/>
      <c r="K32" s="215">
        <v>1025</v>
      </c>
      <c r="L32" s="215"/>
      <c r="M32" s="27" t="s">
        <v>17</v>
      </c>
      <c r="N32" s="28">
        <f>IF(ISNUMBER($G32),SUM(N28:N31),"")</f>
        <v>257</v>
      </c>
      <c r="O32" s="29">
        <f>IF(ISNUMBER($G32),SUM(O28:O31),"")</f>
        <v>102</v>
      </c>
      <c r="P32" s="29">
        <f>IF(ISNUMBER($G32),SUM(P28:P31),"")</f>
        <v>13</v>
      </c>
      <c r="Q32" s="30">
        <f>IF(SUM($G28:$G31)+SUM($Q28:$Q31)&gt;0,SUM(Q28:Q31),"")</f>
        <v>359</v>
      </c>
      <c r="R32" s="28">
        <f>IF(ISNUMBER($G32),SUM(R28:R31),"")</f>
        <v>1</v>
      </c>
      <c r="S32" s="214"/>
    </row>
    <row r="33" spans="1:19" ht="12.75" customHeight="1">
      <c r="A33" s="212" t="s">
        <v>38</v>
      </c>
      <c r="B33" s="212"/>
      <c r="C33" s="10">
        <v>1</v>
      </c>
      <c r="D33" s="11">
        <v>126</v>
      </c>
      <c r="E33" s="12">
        <v>69</v>
      </c>
      <c r="F33" s="12">
        <v>1</v>
      </c>
      <c r="G33" s="13">
        <f>IF(AND(ISBLANK(D33),ISBLANK(E33)),"",D33+E33)</f>
        <v>195</v>
      </c>
      <c r="H33" s="14">
        <f>IF(OR(ISNUMBER($G33),ISNUMBER($Q33)),(SIGN(N($G33)-N($Q33))+1)/2,"")</f>
        <v>1</v>
      </c>
      <c r="I33" s="15"/>
      <c r="K33" s="212" t="s">
        <v>39</v>
      </c>
      <c r="L33" s="212"/>
      <c r="M33" s="10">
        <v>1</v>
      </c>
      <c r="N33" s="11">
        <v>139</v>
      </c>
      <c r="O33" s="12">
        <v>27</v>
      </c>
      <c r="P33" s="12">
        <v>13</v>
      </c>
      <c r="Q33" s="13">
        <f>IF(AND(ISBLANK(N33),ISBLANK(O33)),"",N33+O33)</f>
        <v>166</v>
      </c>
      <c r="R33" s="14">
        <f>IF(ISNUMBER($H33),1-$H33,"")</f>
        <v>0</v>
      </c>
      <c r="S33" s="15"/>
    </row>
    <row r="34" spans="1:19" ht="12.75" customHeight="1">
      <c r="A34" s="212"/>
      <c r="B34" s="212"/>
      <c r="C34" s="16">
        <v>2</v>
      </c>
      <c r="D34" s="17">
        <v>165</v>
      </c>
      <c r="E34" s="18">
        <v>72</v>
      </c>
      <c r="F34" s="18">
        <v>4</v>
      </c>
      <c r="G34" s="19">
        <f>IF(AND(ISBLANK(D34),ISBLANK(E34)),"",D34+E34)</f>
        <v>237</v>
      </c>
      <c r="H34" s="20">
        <f>IF(OR(ISNUMBER($G34),ISNUMBER($Q34)),(SIGN(N($G34)-N($Q34))+1)/2,"")</f>
        <v>1</v>
      </c>
      <c r="I34" s="15"/>
      <c r="K34" s="212"/>
      <c r="L34" s="212"/>
      <c r="M34" s="16">
        <v>2</v>
      </c>
      <c r="N34" s="17">
        <v>151</v>
      </c>
      <c r="O34" s="18">
        <v>36</v>
      </c>
      <c r="P34" s="18">
        <v>11</v>
      </c>
      <c r="Q34" s="19">
        <f>IF(AND(ISBLANK(N34),ISBLANK(O34)),"",N34+O34)</f>
        <v>187</v>
      </c>
      <c r="R34" s="20">
        <f>IF(ISNUMBER($H34),1-$H34,"")</f>
        <v>0</v>
      </c>
      <c r="S34" s="15"/>
    </row>
    <row r="35" spans="1:19" ht="12.75" customHeight="1">
      <c r="A35" s="213" t="s">
        <v>40</v>
      </c>
      <c r="B35" s="21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213" t="s">
        <v>41</v>
      </c>
      <c r="L35" s="21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213"/>
      <c r="B36" s="213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214">
        <f>IF(ISNUMBER(H37),(SIGN(1000*($H37-$R37)+$G37-$Q37)+1)/2,"")</f>
        <v>1</v>
      </c>
      <c r="K36" s="213"/>
      <c r="L36" s="213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214">
        <f>IF(ISNUMBER($I36),1-$I36,"")</f>
        <v>0</v>
      </c>
    </row>
    <row r="37" spans="1:19" ht="15.75" customHeight="1">
      <c r="A37" s="215">
        <v>18892</v>
      </c>
      <c r="B37" s="215"/>
      <c r="C37" s="27" t="s">
        <v>17</v>
      </c>
      <c r="D37" s="28">
        <f>IF(ISNUMBER($G37),SUM(D33:D36),"")</f>
        <v>291</v>
      </c>
      <c r="E37" s="29">
        <f>IF(ISNUMBER($G37),SUM(E33:E36),"")</f>
        <v>141</v>
      </c>
      <c r="F37" s="29">
        <f>IF(ISNUMBER($G37),SUM(F33:F36),"")</f>
        <v>5</v>
      </c>
      <c r="G37" s="30">
        <f>IF(SUM($G33:$G36)+SUM($Q33:$Q36)&gt;0,SUM(G33:G36),"")</f>
        <v>432</v>
      </c>
      <c r="H37" s="28">
        <f>IF(ISNUMBER($G37),SUM(H33:H36),"")</f>
        <v>2</v>
      </c>
      <c r="I37" s="214"/>
      <c r="K37" s="215">
        <v>16919</v>
      </c>
      <c r="L37" s="215"/>
      <c r="M37" s="27" t="s">
        <v>17</v>
      </c>
      <c r="N37" s="28">
        <f>IF(ISNUMBER($G37),SUM(N33:N36),"")</f>
        <v>290</v>
      </c>
      <c r="O37" s="29">
        <f>IF(ISNUMBER($G37),SUM(O33:O36),"")</f>
        <v>63</v>
      </c>
      <c r="P37" s="29">
        <f>IF(ISNUMBER($G37),SUM(P33:P36),"")</f>
        <v>24</v>
      </c>
      <c r="Q37" s="30">
        <f>IF(SUM($G33:$G36)+SUM($Q33:$Q36)&gt;0,SUM(Q33:Q36),"")</f>
        <v>353</v>
      </c>
      <c r="R37" s="28">
        <f>IF(ISNUMBER($G37),SUM(R33:R36),"")</f>
        <v>0</v>
      </c>
      <c r="S37" s="214"/>
    </row>
    <row r="38" ht="4.5" customHeight="1"/>
    <row r="39" spans="1:19" ht="19.5" customHeight="1">
      <c r="A39" s="31"/>
      <c r="B39" s="32"/>
      <c r="C39" s="33" t="s">
        <v>42</v>
      </c>
      <c r="D39" s="34">
        <f>IF(ISNUMBER($G39),SUM(D12,D17,D22,D27,D32,D37),"")</f>
        <v>1618</v>
      </c>
      <c r="E39" s="35">
        <f>IF(ISNUMBER($G39),SUM(E12,E17,E22,E27,E32,E37),"")</f>
        <v>730</v>
      </c>
      <c r="F39" s="35">
        <f>IF(ISNUMBER($G39),SUM(F12,F17,F22,F27,F32,F37),"")</f>
        <v>38</v>
      </c>
      <c r="G39" s="36">
        <f>IF(SUM($G$8:$G$37)+SUM($Q$8:$Q$37)&gt;0,SUM(G12,G17,G22,G27,G32,G37),"")</f>
        <v>2348</v>
      </c>
      <c r="H39" s="37">
        <f>IF(SUM($G$8:$G$37)+SUM($Q$8:$Q$37)&gt;0,SUM(H12,H17,H22,H27,H32,H37),"")</f>
        <v>5</v>
      </c>
      <c r="I39" s="26">
        <f>IF(ISNUMBER($G39),(SIGN($G39-$Q39)+1)/IF(COUNT(I$11,I$16,I$21,I$26,I$31,I$36)&gt;3,1,2),"")</f>
        <v>0</v>
      </c>
      <c r="K39" s="31"/>
      <c r="L39" s="32"/>
      <c r="M39" s="33" t="s">
        <v>42</v>
      </c>
      <c r="N39" s="34">
        <f>IF(ISNUMBER($G39),SUM(N12,N17,N22,N27,N32,N37),"")</f>
        <v>1679</v>
      </c>
      <c r="O39" s="35">
        <f>IF(ISNUMBER($G39),SUM(O12,O17,O22,O27,O32,O37),"")</f>
        <v>681</v>
      </c>
      <c r="P39" s="35">
        <f>IF(ISNUMBER($G39),SUM(P12,P17,P22,P27,P32,P37),"")</f>
        <v>69</v>
      </c>
      <c r="Q39" s="36">
        <f>IF(SUM($G$8:$G$37)+SUM($Q$8:$Q$37)&gt;0,SUM(Q12,Q17,Q22,Q27,Q32,Q37),"")</f>
        <v>2360</v>
      </c>
      <c r="R39" s="37">
        <f>IF(SUM($G$8:$G$37)+SUM($Q$8:$Q$37)&gt;0,SUM(R12,R17,R22,R27,R32,R37),"")</f>
        <v>7</v>
      </c>
      <c r="S39" s="26">
        <f>IF(ISNUMBER($I39),IF(COUNT(S$11,S$16,S$21,S$26,S$31,S$36)&gt;3,2,1)-$I39,"")</f>
        <v>2</v>
      </c>
    </row>
    <row r="40" ht="4.5" customHeight="1"/>
    <row r="41" spans="1:19" ht="18" customHeight="1">
      <c r="A41" s="38"/>
      <c r="B41" s="39" t="s">
        <v>43</v>
      </c>
      <c r="C41" s="216" t="s">
        <v>24</v>
      </c>
      <c r="D41" s="216"/>
      <c r="E41" s="216"/>
      <c r="G41" s="217" t="s">
        <v>44</v>
      </c>
      <c r="H41" s="217"/>
      <c r="I41" s="40">
        <f>IF(ISNUMBER(I$39),SUM(I11,I16,I21,I26,I31,I36,I39),"")</f>
        <v>3</v>
      </c>
      <c r="K41" s="38"/>
      <c r="L41" s="39" t="s">
        <v>43</v>
      </c>
      <c r="M41" s="216"/>
      <c r="N41" s="216"/>
      <c r="O41" s="216"/>
      <c r="Q41" s="217" t="s">
        <v>44</v>
      </c>
      <c r="R41" s="217"/>
      <c r="S41" s="40">
        <f>IF(ISNUMBER(S$39),SUM(S11,S16,S21,S26,S31,S36,S39),"")</f>
        <v>5</v>
      </c>
    </row>
    <row r="42" spans="1:19" ht="18" customHeight="1">
      <c r="A42" s="38"/>
      <c r="B42" s="39" t="s">
        <v>45</v>
      </c>
      <c r="C42" s="218"/>
      <c r="D42" s="218"/>
      <c r="E42" s="218"/>
      <c r="G42" s="41"/>
      <c r="H42" s="41"/>
      <c r="I42" s="41"/>
      <c r="K42" s="38"/>
      <c r="L42" s="39" t="s">
        <v>45</v>
      </c>
      <c r="M42" s="218"/>
      <c r="N42" s="218"/>
      <c r="O42" s="218"/>
      <c r="Q42" s="41"/>
      <c r="R42" s="41"/>
      <c r="S42" s="41"/>
    </row>
    <row r="43" spans="1:19" ht="19.5" customHeight="1">
      <c r="A43" s="39" t="s">
        <v>46</v>
      </c>
      <c r="B43" s="39" t="s">
        <v>47</v>
      </c>
      <c r="C43" s="219"/>
      <c r="D43" s="219"/>
      <c r="E43" s="219"/>
      <c r="F43" s="219"/>
      <c r="G43" s="219"/>
      <c r="H43" s="219"/>
      <c r="I43" s="39"/>
      <c r="J43" s="39"/>
      <c r="K43" s="39" t="s">
        <v>48</v>
      </c>
      <c r="L43" s="219"/>
      <c r="M43" s="219"/>
      <c r="O43" s="39" t="s">
        <v>45</v>
      </c>
      <c r="P43" s="219"/>
      <c r="Q43" s="219"/>
      <c r="R43" s="219"/>
      <c r="S43" s="219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US“C“ – KK Slavie „C“</v>
      </c>
    </row>
    <row r="46" spans="2:11" ht="19.5" customHeight="1">
      <c r="B46" s="2" t="s">
        <v>49</v>
      </c>
      <c r="C46" s="220" t="s">
        <v>50</v>
      </c>
      <c r="D46" s="220"/>
      <c r="I46" s="2" t="s">
        <v>51</v>
      </c>
      <c r="J46" s="220">
        <v>17</v>
      </c>
      <c r="K46" s="220"/>
    </row>
    <row r="47" spans="2:19" ht="19.5" customHeight="1">
      <c r="B47" s="2" t="s">
        <v>52</v>
      </c>
      <c r="C47" s="221" t="s">
        <v>53</v>
      </c>
      <c r="D47" s="221"/>
      <c r="I47" s="2" t="s">
        <v>54</v>
      </c>
      <c r="J47" s="221">
        <v>2</v>
      </c>
      <c r="K47" s="221"/>
      <c r="P47" s="2" t="s">
        <v>55</v>
      </c>
      <c r="Q47" s="222">
        <v>43332</v>
      </c>
      <c r="R47" s="222"/>
      <c r="S47" s="222"/>
    </row>
    <row r="48" ht="9.75" customHeight="1"/>
    <row r="49" spans="1:19" ht="15" customHeight="1">
      <c r="A49" s="223" t="s">
        <v>56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</row>
    <row r="50" spans="1:19" ht="81" customHeight="1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</row>
    <row r="51" ht="4.5" customHeight="1"/>
    <row r="52" spans="1:19" ht="15" customHeight="1">
      <c r="A52" s="223" t="s">
        <v>57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5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58</v>
      </c>
      <c r="C55" s="50"/>
      <c r="D55" s="51"/>
      <c r="E55" s="49" t="s">
        <v>59</v>
      </c>
      <c r="F55" s="50"/>
      <c r="G55" s="50"/>
      <c r="H55" s="50"/>
      <c r="I55" s="51"/>
      <c r="J55" s="44"/>
      <c r="K55" s="52"/>
      <c r="L55" s="49" t="s">
        <v>58</v>
      </c>
      <c r="M55" s="50"/>
      <c r="N55" s="51"/>
      <c r="O55" s="49" t="s">
        <v>59</v>
      </c>
      <c r="P55" s="50"/>
      <c r="Q55" s="50"/>
      <c r="R55" s="50"/>
      <c r="S55" s="53"/>
    </row>
    <row r="56" spans="1:19" ht="21" customHeight="1">
      <c r="A56" s="54" t="s">
        <v>60</v>
      </c>
      <c r="B56" s="55" t="s">
        <v>61</v>
      </c>
      <c r="C56" s="56"/>
      <c r="D56" s="57" t="s">
        <v>62</v>
      </c>
      <c r="E56" s="55" t="s">
        <v>61</v>
      </c>
      <c r="F56" s="58"/>
      <c r="G56" s="58"/>
      <c r="H56" s="59"/>
      <c r="I56" s="57" t="s">
        <v>62</v>
      </c>
      <c r="J56" s="44"/>
      <c r="K56" s="60" t="s">
        <v>60</v>
      </c>
      <c r="L56" s="55" t="s">
        <v>61</v>
      </c>
      <c r="M56" s="56"/>
      <c r="N56" s="57" t="s">
        <v>62</v>
      </c>
      <c r="O56" s="55" t="s">
        <v>61</v>
      </c>
      <c r="P56" s="58"/>
      <c r="Q56" s="58"/>
      <c r="R56" s="59"/>
      <c r="S56" s="61" t="s">
        <v>62</v>
      </c>
    </row>
    <row r="57" spans="1:19" ht="21" customHeight="1">
      <c r="A57" s="62"/>
      <c r="B57" s="225"/>
      <c r="C57" s="225"/>
      <c r="D57" s="63"/>
      <c r="E57" s="225"/>
      <c r="F57" s="225"/>
      <c r="G57" s="225"/>
      <c r="H57" s="225"/>
      <c r="I57" s="63"/>
      <c r="J57" s="44"/>
      <c r="K57" s="64"/>
      <c r="L57" s="225"/>
      <c r="M57" s="225"/>
      <c r="N57" s="63"/>
      <c r="O57" s="225"/>
      <c r="P57" s="225"/>
      <c r="Q57" s="225"/>
      <c r="R57" s="225"/>
      <c r="S57" s="65"/>
    </row>
    <row r="58" spans="1:19" ht="21" customHeight="1">
      <c r="A58" s="62"/>
      <c r="B58" s="225"/>
      <c r="C58" s="225"/>
      <c r="D58" s="63"/>
      <c r="E58" s="225"/>
      <c r="F58" s="225"/>
      <c r="G58" s="225"/>
      <c r="H58" s="225"/>
      <c r="I58" s="63"/>
      <c r="J58" s="44"/>
      <c r="K58" s="64"/>
      <c r="L58" s="225"/>
      <c r="M58" s="225"/>
      <c r="N58" s="63"/>
      <c r="O58" s="225"/>
      <c r="P58" s="225"/>
      <c r="Q58" s="225"/>
      <c r="R58" s="225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223" t="s">
        <v>63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</row>
    <row r="62" spans="1:19" ht="81" customHeight="1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</row>
    <row r="63" ht="4.5" customHeight="1"/>
    <row r="64" spans="1:19" ht="15" customHeight="1">
      <c r="A64" s="223" t="s">
        <v>64</v>
      </c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</row>
    <row r="65" spans="1:19" ht="81" customHeight="1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</row>
    <row r="66" spans="1:8" ht="30" customHeight="1">
      <c r="A66" s="69"/>
      <c r="B66" s="70" t="s">
        <v>65</v>
      </c>
      <c r="C66" s="226"/>
      <c r="D66" s="226"/>
      <c r="E66" s="226"/>
      <c r="F66" s="226"/>
      <c r="G66" s="226"/>
      <c r="H66" s="226"/>
    </row>
  </sheetData>
  <sheetProtection password="FC6B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5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date" allowBlank="1" showErrorMessage="1" sqref="Q1:S1">
      <formula1>36526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H31" sqref="H31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67" t="s">
        <v>0</v>
      </c>
      <c r="C1" s="167"/>
      <c r="D1" s="169" t="s">
        <v>1</v>
      </c>
      <c r="E1" s="169"/>
      <c r="F1" s="169"/>
      <c r="G1" s="169"/>
      <c r="H1" s="169"/>
      <c r="I1" s="169"/>
      <c r="K1" s="100" t="s">
        <v>2</v>
      </c>
      <c r="L1" s="164" t="s">
        <v>118</v>
      </c>
      <c r="M1" s="164"/>
      <c r="N1" s="164"/>
      <c r="O1" s="165" t="s">
        <v>4</v>
      </c>
      <c r="P1" s="165"/>
      <c r="Q1" s="198">
        <v>43137</v>
      </c>
      <c r="R1" s="166"/>
      <c r="S1" s="166"/>
    </row>
    <row r="2" spans="2:3" ht="6" customHeight="1" thickBot="1">
      <c r="B2" s="168"/>
      <c r="C2" s="168"/>
    </row>
    <row r="3" spans="1:19" ht="19.5" customHeight="1" thickBot="1">
      <c r="A3" s="140" t="s">
        <v>5</v>
      </c>
      <c r="B3" s="161" t="s">
        <v>117</v>
      </c>
      <c r="C3" s="162"/>
      <c r="D3" s="162"/>
      <c r="E3" s="162"/>
      <c r="F3" s="162"/>
      <c r="G3" s="162"/>
      <c r="H3" s="162"/>
      <c r="I3" s="163"/>
      <c r="K3" s="140" t="s">
        <v>7</v>
      </c>
      <c r="L3" s="161" t="s">
        <v>116</v>
      </c>
      <c r="M3" s="162"/>
      <c r="N3" s="162"/>
      <c r="O3" s="162"/>
      <c r="P3" s="162"/>
      <c r="Q3" s="162"/>
      <c r="R3" s="162"/>
      <c r="S3" s="163"/>
    </row>
    <row r="4" ht="4.5" customHeight="1" thickBot="1"/>
    <row r="5" spans="1:19" ht="12.75" customHeight="1">
      <c r="A5" s="157" t="s">
        <v>9</v>
      </c>
      <c r="B5" s="158"/>
      <c r="C5" s="155" t="s">
        <v>10</v>
      </c>
      <c r="D5" s="170" t="s">
        <v>11</v>
      </c>
      <c r="E5" s="171"/>
      <c r="F5" s="171"/>
      <c r="G5" s="172"/>
      <c r="H5" s="153" t="s">
        <v>12</v>
      </c>
      <c r="I5" s="154"/>
      <c r="K5" s="157" t="s">
        <v>9</v>
      </c>
      <c r="L5" s="158"/>
      <c r="M5" s="155" t="s">
        <v>10</v>
      </c>
      <c r="N5" s="170" t="s">
        <v>11</v>
      </c>
      <c r="O5" s="171"/>
      <c r="P5" s="171"/>
      <c r="Q5" s="172"/>
      <c r="R5" s="153" t="s">
        <v>12</v>
      </c>
      <c r="S5" s="154"/>
    </row>
    <row r="6" spans="1:19" ht="12.75" customHeight="1" thickBot="1">
      <c r="A6" s="159" t="s">
        <v>13</v>
      </c>
      <c r="B6" s="160"/>
      <c r="C6" s="156"/>
      <c r="D6" s="139" t="s">
        <v>14</v>
      </c>
      <c r="E6" s="138" t="s">
        <v>15</v>
      </c>
      <c r="F6" s="138" t="s">
        <v>16</v>
      </c>
      <c r="G6" s="137" t="s">
        <v>17</v>
      </c>
      <c r="H6" s="136" t="s">
        <v>18</v>
      </c>
      <c r="I6" s="135" t="s">
        <v>19</v>
      </c>
      <c r="K6" s="159" t="s">
        <v>13</v>
      </c>
      <c r="L6" s="160"/>
      <c r="M6" s="156"/>
      <c r="N6" s="139" t="s">
        <v>14</v>
      </c>
      <c r="O6" s="138" t="s">
        <v>15</v>
      </c>
      <c r="P6" s="138" t="s">
        <v>16</v>
      </c>
      <c r="Q6" s="137" t="s">
        <v>17</v>
      </c>
      <c r="R6" s="136" t="s">
        <v>18</v>
      </c>
      <c r="S6" s="135" t="s">
        <v>19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43" t="s">
        <v>115</v>
      </c>
      <c r="B8" s="144"/>
      <c r="C8" s="133">
        <v>1</v>
      </c>
      <c r="D8" s="132">
        <v>144</v>
      </c>
      <c r="E8" s="131">
        <v>35</v>
      </c>
      <c r="F8" s="131">
        <v>9</v>
      </c>
      <c r="G8" s="130">
        <f>IF(AND(ISBLANK(D8),ISBLANK(E8)),"",D8+E8)</f>
        <v>179</v>
      </c>
      <c r="H8" s="129">
        <f>IF(OR(ISNUMBER($G8),ISNUMBER($Q8)),(SIGN(N($G8)-N($Q8))+1)/2,"")</f>
        <v>0</v>
      </c>
      <c r="I8" s="123"/>
      <c r="K8" s="143" t="s">
        <v>114</v>
      </c>
      <c r="L8" s="144"/>
      <c r="M8" s="133">
        <v>1</v>
      </c>
      <c r="N8" s="132">
        <v>136</v>
      </c>
      <c r="O8" s="131">
        <v>54</v>
      </c>
      <c r="P8" s="131">
        <v>5</v>
      </c>
      <c r="Q8" s="130">
        <f>IF(AND(ISBLANK(N8),ISBLANK(O8)),"",N8+O8)</f>
        <v>190</v>
      </c>
      <c r="R8" s="129">
        <f>IF(ISNUMBER($H8),1-$H8,"")</f>
        <v>1</v>
      </c>
      <c r="S8" s="123"/>
    </row>
    <row r="9" spans="1:19" ht="12.75" customHeight="1">
      <c r="A9" s="145"/>
      <c r="B9" s="146"/>
      <c r="C9" s="128">
        <v>2</v>
      </c>
      <c r="D9" s="127">
        <v>139</v>
      </c>
      <c r="E9" s="126">
        <v>61</v>
      </c>
      <c r="F9" s="126">
        <v>2</v>
      </c>
      <c r="G9" s="125">
        <f>IF(AND(ISBLANK(D9),ISBLANK(E9)),"",D9+E9)</f>
        <v>200</v>
      </c>
      <c r="H9" s="124">
        <f>IF(OR(ISNUMBER($G9),ISNUMBER($Q9)),(SIGN(N($G9)-N($Q9))+1)/2,"")</f>
        <v>1</v>
      </c>
      <c r="I9" s="123"/>
      <c r="K9" s="145"/>
      <c r="L9" s="146"/>
      <c r="M9" s="128">
        <v>2</v>
      </c>
      <c r="N9" s="127">
        <v>126</v>
      </c>
      <c r="O9" s="126">
        <v>70</v>
      </c>
      <c r="P9" s="126">
        <v>2</v>
      </c>
      <c r="Q9" s="125">
        <f>IF(AND(ISBLANK(N9),ISBLANK(O9)),"",N9+O9)</f>
        <v>196</v>
      </c>
      <c r="R9" s="124">
        <f>IF(ISNUMBER($H9),1-$H9,"")</f>
        <v>0</v>
      </c>
      <c r="S9" s="123"/>
    </row>
    <row r="10" spans="1:19" ht="12.75" customHeight="1" thickBot="1">
      <c r="A10" s="147" t="s">
        <v>113</v>
      </c>
      <c r="B10" s="148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147" t="s">
        <v>103</v>
      </c>
      <c r="L10" s="148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149"/>
      <c r="B11" s="150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41">
        <f>IF(ISNUMBER(H12),(SIGN(1000*($H12-$R12)+$G12-$Q12)+1)/2,"")</f>
        <v>0</v>
      </c>
      <c r="K11" s="149"/>
      <c r="L11" s="150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41">
        <f>IF(ISNUMBER($I11),1-$I11,"")</f>
        <v>1</v>
      </c>
    </row>
    <row r="12" spans="1:19" ht="15.75" customHeight="1" thickBot="1">
      <c r="A12" s="151">
        <v>819</v>
      </c>
      <c r="B12" s="152"/>
      <c r="C12" s="117" t="s">
        <v>17</v>
      </c>
      <c r="D12" s="114">
        <f>IF(ISNUMBER($G12),SUM(D8:D11),"")</f>
        <v>283</v>
      </c>
      <c r="E12" s="116">
        <f>IF(ISNUMBER($G12),SUM(E8:E11),"")</f>
        <v>96</v>
      </c>
      <c r="F12" s="116">
        <f>IF(ISNUMBER($G12),SUM(F8:F11),"")</f>
        <v>11</v>
      </c>
      <c r="G12" s="115">
        <f>IF(SUM($G8:$G11)+SUM($Q8:$Q11)&gt;0,SUM(G8:G11),"")</f>
        <v>379</v>
      </c>
      <c r="H12" s="114">
        <f>IF(ISNUMBER($G12),SUM(H8:H11),"")</f>
        <v>1</v>
      </c>
      <c r="I12" s="142"/>
      <c r="K12" s="151">
        <v>13731</v>
      </c>
      <c r="L12" s="152"/>
      <c r="M12" s="117" t="s">
        <v>17</v>
      </c>
      <c r="N12" s="114">
        <f>IF(ISNUMBER($G12),SUM(N8:N11),"")</f>
        <v>262</v>
      </c>
      <c r="O12" s="116">
        <f>IF(ISNUMBER($G12),SUM(O8:O11),"")</f>
        <v>124</v>
      </c>
      <c r="P12" s="116">
        <f>IF(ISNUMBER($G12),SUM(P8:P11),"")</f>
        <v>7</v>
      </c>
      <c r="Q12" s="115">
        <f>IF(SUM($G8:$G11)+SUM($Q8:$Q11)&gt;0,SUM(Q8:Q11),"")</f>
        <v>386</v>
      </c>
      <c r="R12" s="114">
        <f>IF(ISNUMBER($G12),SUM(R8:R11),"")</f>
        <v>1</v>
      </c>
      <c r="S12" s="142"/>
    </row>
    <row r="13" spans="1:19" ht="12.75" customHeight="1">
      <c r="A13" s="143" t="s">
        <v>102</v>
      </c>
      <c r="B13" s="144"/>
      <c r="C13" s="133">
        <v>1</v>
      </c>
      <c r="D13" s="132">
        <v>125</v>
      </c>
      <c r="E13" s="131">
        <v>69</v>
      </c>
      <c r="F13" s="131">
        <v>7</v>
      </c>
      <c r="G13" s="130">
        <f>IF(AND(ISBLANK(D13),ISBLANK(E13)),"",D13+E13)</f>
        <v>194</v>
      </c>
      <c r="H13" s="129">
        <f>IF(OR(ISNUMBER($G13),ISNUMBER($Q13)),(SIGN(N($G13)-N($Q13))+1)/2,"")</f>
        <v>1</v>
      </c>
      <c r="I13" s="123"/>
      <c r="K13" s="143" t="s">
        <v>112</v>
      </c>
      <c r="L13" s="144"/>
      <c r="M13" s="133">
        <v>1</v>
      </c>
      <c r="N13" s="132">
        <v>135</v>
      </c>
      <c r="O13" s="131">
        <v>52</v>
      </c>
      <c r="P13" s="131">
        <v>2</v>
      </c>
      <c r="Q13" s="130">
        <f>IF(AND(ISBLANK(N13),ISBLANK(O13)),"",N13+O13)</f>
        <v>187</v>
      </c>
      <c r="R13" s="129">
        <f>IF(ISNUMBER($H13),1-$H13,"")</f>
        <v>0</v>
      </c>
      <c r="S13" s="123"/>
    </row>
    <row r="14" spans="1:19" ht="12.75" customHeight="1">
      <c r="A14" s="145"/>
      <c r="B14" s="146"/>
      <c r="C14" s="128">
        <v>2</v>
      </c>
      <c r="D14" s="127">
        <v>130</v>
      </c>
      <c r="E14" s="126">
        <v>52</v>
      </c>
      <c r="F14" s="126">
        <v>7</v>
      </c>
      <c r="G14" s="125">
        <f>IF(AND(ISBLANK(D14),ISBLANK(E14)),"",D14+E14)</f>
        <v>182</v>
      </c>
      <c r="H14" s="124">
        <f>IF(OR(ISNUMBER($G14),ISNUMBER($Q14)),(SIGN(N($G14)-N($Q14))+1)/2,"")</f>
        <v>0</v>
      </c>
      <c r="I14" s="123"/>
      <c r="K14" s="145"/>
      <c r="L14" s="146"/>
      <c r="M14" s="128">
        <v>2</v>
      </c>
      <c r="N14" s="127">
        <v>135</v>
      </c>
      <c r="O14" s="126">
        <v>53</v>
      </c>
      <c r="P14" s="126">
        <v>4</v>
      </c>
      <c r="Q14" s="125">
        <f>IF(AND(ISBLANK(N14),ISBLANK(O14)),"",N14+O14)</f>
        <v>188</v>
      </c>
      <c r="R14" s="124">
        <f>IF(ISNUMBER($H14),1-$H14,"")</f>
        <v>1</v>
      </c>
      <c r="S14" s="123"/>
    </row>
    <row r="15" spans="1:19" ht="12.75" customHeight="1" thickBot="1">
      <c r="A15" s="147" t="s">
        <v>111</v>
      </c>
      <c r="B15" s="148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147" t="s">
        <v>110</v>
      </c>
      <c r="L15" s="148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149"/>
      <c r="B16" s="150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41">
        <f>IF(ISNUMBER(H17),(SIGN(1000*($H17-$R17)+$G17-$Q17)+1)/2,"")</f>
        <v>1</v>
      </c>
      <c r="K16" s="149"/>
      <c r="L16" s="150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41">
        <f>IF(ISNUMBER($I16),1-$I16,"")</f>
        <v>0</v>
      </c>
    </row>
    <row r="17" spans="1:19" ht="15.75" customHeight="1" thickBot="1">
      <c r="A17" s="151">
        <v>808</v>
      </c>
      <c r="B17" s="152"/>
      <c r="C17" s="117" t="s">
        <v>17</v>
      </c>
      <c r="D17" s="114">
        <f>IF(ISNUMBER($G17),SUM(D13:D16),"")</f>
        <v>255</v>
      </c>
      <c r="E17" s="116">
        <f>IF(ISNUMBER($G17),SUM(E13:E16),"")</f>
        <v>121</v>
      </c>
      <c r="F17" s="116">
        <f>IF(ISNUMBER($G17),SUM(F13:F16),"")</f>
        <v>14</v>
      </c>
      <c r="G17" s="115">
        <f>IF(SUM($G13:$G16)+SUM($Q13:$Q16)&gt;0,SUM(G13:G16),"")</f>
        <v>376</v>
      </c>
      <c r="H17" s="114">
        <f>IF(ISNUMBER($G17),SUM(H13:H16),"")</f>
        <v>1</v>
      </c>
      <c r="I17" s="142"/>
      <c r="K17" s="151">
        <v>15338</v>
      </c>
      <c r="L17" s="152"/>
      <c r="M17" s="117" t="s">
        <v>17</v>
      </c>
      <c r="N17" s="114">
        <f>IF(ISNUMBER($G17),SUM(N13:N16),"")</f>
        <v>270</v>
      </c>
      <c r="O17" s="116">
        <f>IF(ISNUMBER($G17),SUM(O13:O16),"")</f>
        <v>105</v>
      </c>
      <c r="P17" s="116">
        <f>IF(ISNUMBER($G17),SUM(P13:P16),"")</f>
        <v>6</v>
      </c>
      <c r="Q17" s="115">
        <f>IF(SUM($G13:$G16)+SUM($Q13:$Q16)&gt;0,SUM(Q13:Q16),"")</f>
        <v>375</v>
      </c>
      <c r="R17" s="114">
        <f>IF(ISNUMBER($G17),SUM(R13:R16),"")</f>
        <v>1</v>
      </c>
      <c r="S17" s="142"/>
    </row>
    <row r="18" spans="1:19" ht="12.75" customHeight="1">
      <c r="A18" s="143" t="s">
        <v>109</v>
      </c>
      <c r="B18" s="144"/>
      <c r="C18" s="133">
        <v>1</v>
      </c>
      <c r="D18" s="132">
        <v>144</v>
      </c>
      <c r="E18" s="131">
        <v>62</v>
      </c>
      <c r="F18" s="131">
        <v>5</v>
      </c>
      <c r="G18" s="130">
        <f>IF(AND(ISBLANK(D18),ISBLANK(E18)),"",D18+E18)</f>
        <v>206</v>
      </c>
      <c r="H18" s="129">
        <f>IF(OR(ISNUMBER($G18),ISNUMBER($Q18)),(SIGN(N($G18)-N($Q18))+1)/2,"")</f>
        <v>1</v>
      </c>
      <c r="I18" s="123"/>
      <c r="K18" s="143" t="s">
        <v>101</v>
      </c>
      <c r="L18" s="144"/>
      <c r="M18" s="133">
        <v>1</v>
      </c>
      <c r="N18" s="132">
        <v>135</v>
      </c>
      <c r="O18" s="131">
        <v>49</v>
      </c>
      <c r="P18" s="131">
        <v>3</v>
      </c>
      <c r="Q18" s="130">
        <f>IF(AND(ISBLANK(N18),ISBLANK(O18)),"",N18+O18)</f>
        <v>184</v>
      </c>
      <c r="R18" s="129">
        <f>IF(ISNUMBER($H18),1-$H18,"")</f>
        <v>0</v>
      </c>
      <c r="S18" s="123"/>
    </row>
    <row r="19" spans="1:19" ht="12.75" customHeight="1">
      <c r="A19" s="145"/>
      <c r="B19" s="146"/>
      <c r="C19" s="128">
        <v>2</v>
      </c>
      <c r="D19" s="127">
        <v>130</v>
      </c>
      <c r="E19" s="126">
        <v>44</v>
      </c>
      <c r="F19" s="126">
        <v>7</v>
      </c>
      <c r="G19" s="125">
        <f>IF(AND(ISBLANK(D19),ISBLANK(E19)),"",D19+E19)</f>
        <v>174</v>
      </c>
      <c r="H19" s="124">
        <f>IF(OR(ISNUMBER($G19),ISNUMBER($Q19)),(SIGN(N($G19)-N($Q19))+1)/2,"")</f>
        <v>0</v>
      </c>
      <c r="I19" s="123"/>
      <c r="K19" s="145"/>
      <c r="L19" s="146"/>
      <c r="M19" s="128">
        <v>2</v>
      </c>
      <c r="N19" s="127">
        <v>131</v>
      </c>
      <c r="O19" s="126">
        <v>72</v>
      </c>
      <c r="P19" s="126">
        <v>3</v>
      </c>
      <c r="Q19" s="125">
        <f>IF(AND(ISBLANK(N19),ISBLANK(O19)),"",N19+O19)</f>
        <v>203</v>
      </c>
      <c r="R19" s="124">
        <f>IF(ISNUMBER($H19),1-$H19,"")</f>
        <v>1</v>
      </c>
      <c r="S19" s="123"/>
    </row>
    <row r="20" spans="1:19" ht="12.75" customHeight="1" thickBot="1">
      <c r="A20" s="147" t="s">
        <v>108</v>
      </c>
      <c r="B20" s="148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147" t="s">
        <v>107</v>
      </c>
      <c r="L20" s="148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149"/>
      <c r="B21" s="150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41">
        <f>IF(ISNUMBER(H22),(SIGN(1000*($H22-$R22)+$G22-$Q22)+1)/2,"")</f>
        <v>0</v>
      </c>
      <c r="K21" s="149"/>
      <c r="L21" s="150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41">
        <f>IF(ISNUMBER($I21),1-$I21,"")</f>
        <v>1</v>
      </c>
    </row>
    <row r="22" spans="1:19" ht="15.75" customHeight="1" thickBot="1">
      <c r="A22" s="151">
        <v>24266</v>
      </c>
      <c r="B22" s="152"/>
      <c r="C22" s="117" t="s">
        <v>17</v>
      </c>
      <c r="D22" s="114">
        <f>IF(ISNUMBER($G22),SUM(D18:D21),"")</f>
        <v>274</v>
      </c>
      <c r="E22" s="116">
        <f>IF(ISNUMBER($G22),SUM(E18:E21),"")</f>
        <v>106</v>
      </c>
      <c r="F22" s="116">
        <f>IF(ISNUMBER($G22),SUM(F18:F21),"")</f>
        <v>12</v>
      </c>
      <c r="G22" s="115">
        <f>IF(SUM($G18:$G21)+SUM($Q18:$Q21)&gt;0,SUM(G18:G21),"")</f>
        <v>380</v>
      </c>
      <c r="H22" s="114">
        <f>IF(ISNUMBER($G22),SUM(H18:H21),"")</f>
        <v>1</v>
      </c>
      <c r="I22" s="142"/>
      <c r="K22" s="151">
        <v>24595</v>
      </c>
      <c r="L22" s="152"/>
      <c r="M22" s="117" t="s">
        <v>17</v>
      </c>
      <c r="N22" s="114">
        <f>IF(ISNUMBER($G22),SUM(N18:N21),"")</f>
        <v>266</v>
      </c>
      <c r="O22" s="116">
        <f>IF(ISNUMBER($G22),SUM(O18:O21),"")</f>
        <v>121</v>
      </c>
      <c r="P22" s="116">
        <f>IF(ISNUMBER($G22),SUM(P18:P21),"")</f>
        <v>6</v>
      </c>
      <c r="Q22" s="115">
        <f>IF(SUM($G18:$G21)+SUM($Q18:$Q21)&gt;0,SUM(Q18:Q21),"")</f>
        <v>387</v>
      </c>
      <c r="R22" s="114">
        <f>IF(ISNUMBER($G22),SUM(R18:R21),"")</f>
        <v>1</v>
      </c>
      <c r="S22" s="142"/>
    </row>
    <row r="23" spans="1:19" ht="12.75" customHeight="1">
      <c r="A23" s="143" t="s">
        <v>106</v>
      </c>
      <c r="B23" s="144"/>
      <c r="C23" s="133">
        <v>1</v>
      </c>
      <c r="D23" s="132">
        <v>127</v>
      </c>
      <c r="E23" s="131">
        <v>63</v>
      </c>
      <c r="F23" s="131">
        <v>1</v>
      </c>
      <c r="G23" s="130">
        <f>IF(AND(ISBLANK(D23),ISBLANK(E23)),"",D23+E23)</f>
        <v>190</v>
      </c>
      <c r="H23" s="129">
        <f>IF(OR(ISNUMBER($G23),ISNUMBER($Q23)),(SIGN(N($G23)-N($Q23))+1)/2,"")</f>
        <v>1</v>
      </c>
      <c r="I23" s="123"/>
      <c r="K23" s="143" t="s">
        <v>105</v>
      </c>
      <c r="L23" s="144"/>
      <c r="M23" s="133">
        <v>1</v>
      </c>
      <c r="N23" s="132">
        <v>99</v>
      </c>
      <c r="O23" s="131">
        <v>31</v>
      </c>
      <c r="P23" s="131">
        <v>12</v>
      </c>
      <c r="Q23" s="130">
        <f>IF(AND(ISBLANK(N23),ISBLANK(O23)),"",N23+O23)</f>
        <v>130</v>
      </c>
      <c r="R23" s="129">
        <f>IF(ISNUMBER($H23),1-$H23,"")</f>
        <v>0</v>
      </c>
      <c r="S23" s="123"/>
    </row>
    <row r="24" spans="1:19" ht="12.75" customHeight="1">
      <c r="A24" s="145"/>
      <c r="B24" s="146"/>
      <c r="C24" s="128">
        <v>2</v>
      </c>
      <c r="D24" s="127">
        <v>132</v>
      </c>
      <c r="E24" s="126">
        <v>69</v>
      </c>
      <c r="F24" s="126">
        <v>0</v>
      </c>
      <c r="G24" s="125">
        <f>IF(AND(ISBLANK(D24),ISBLANK(E24)),"",D24+E24)</f>
        <v>201</v>
      </c>
      <c r="H24" s="124">
        <f>IF(OR(ISNUMBER($G24),ISNUMBER($Q24)),(SIGN(N($G24)-N($Q24))+1)/2,"")</f>
        <v>1</v>
      </c>
      <c r="I24" s="123"/>
      <c r="K24" s="145"/>
      <c r="L24" s="146"/>
      <c r="M24" s="128">
        <v>2</v>
      </c>
      <c r="N24" s="127">
        <v>130</v>
      </c>
      <c r="O24" s="126">
        <v>53</v>
      </c>
      <c r="P24" s="126">
        <v>3</v>
      </c>
      <c r="Q24" s="125">
        <f>IF(AND(ISBLANK(N24),ISBLANK(O24)),"",N24+O24)</f>
        <v>183</v>
      </c>
      <c r="R24" s="124">
        <f>IF(ISNUMBER($H24),1-$H24,"")</f>
        <v>0</v>
      </c>
      <c r="S24" s="123"/>
    </row>
    <row r="25" spans="1:19" ht="12.75" customHeight="1" thickBot="1">
      <c r="A25" s="147" t="s">
        <v>104</v>
      </c>
      <c r="B25" s="148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147" t="s">
        <v>103</v>
      </c>
      <c r="L25" s="148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149"/>
      <c r="B26" s="150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41">
        <f>IF(ISNUMBER(H27),(SIGN(1000*($H27-$R27)+$G27-$Q27)+1)/2,"")</f>
        <v>1</v>
      </c>
      <c r="K26" s="149"/>
      <c r="L26" s="150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41">
        <f>IF(ISNUMBER($I26),1-$I26,"")</f>
        <v>0</v>
      </c>
    </row>
    <row r="27" spans="1:19" ht="15.75" customHeight="1" thickBot="1">
      <c r="A27" s="151">
        <v>841</v>
      </c>
      <c r="B27" s="152"/>
      <c r="C27" s="117" t="s">
        <v>17</v>
      </c>
      <c r="D27" s="114">
        <f>IF(ISNUMBER($G27),SUM(D23:D26),"")</f>
        <v>259</v>
      </c>
      <c r="E27" s="116">
        <f>IF(ISNUMBER($G27),SUM(E23:E26),"")</f>
        <v>132</v>
      </c>
      <c r="F27" s="116">
        <f>IF(ISNUMBER($G27),SUM(F23:F26),"")</f>
        <v>1</v>
      </c>
      <c r="G27" s="115">
        <f>IF(SUM($G23:$G26)+SUM($Q23:$Q26)&gt;0,SUM(G23:G26),"")</f>
        <v>391</v>
      </c>
      <c r="H27" s="114">
        <f>IF(ISNUMBER($G27),SUM(H23:H26),"")</f>
        <v>2</v>
      </c>
      <c r="I27" s="142"/>
      <c r="K27" s="151">
        <v>24197</v>
      </c>
      <c r="L27" s="152"/>
      <c r="M27" s="117" t="s">
        <v>17</v>
      </c>
      <c r="N27" s="114">
        <f>IF(ISNUMBER($G27),SUM(N23:N26),"")</f>
        <v>229</v>
      </c>
      <c r="O27" s="116">
        <f>IF(ISNUMBER($G27),SUM(O23:O26),"")</f>
        <v>84</v>
      </c>
      <c r="P27" s="116">
        <f>IF(ISNUMBER($G27),SUM(P23:P26),"")</f>
        <v>15</v>
      </c>
      <c r="Q27" s="115">
        <f>IF(SUM($G23:$G26)+SUM($Q23:$Q26)&gt;0,SUM(Q23:Q26),"")</f>
        <v>313</v>
      </c>
      <c r="R27" s="114">
        <f>IF(ISNUMBER($G27),SUM(R23:R26),"")</f>
        <v>0</v>
      </c>
      <c r="S27" s="142"/>
    </row>
    <row r="28" spans="1:19" ht="12.75" customHeight="1">
      <c r="A28" s="143" t="s">
        <v>102</v>
      </c>
      <c r="B28" s="144"/>
      <c r="C28" s="133">
        <v>1</v>
      </c>
      <c r="D28" s="132">
        <v>134</v>
      </c>
      <c r="E28" s="131">
        <v>71</v>
      </c>
      <c r="F28" s="131">
        <v>2</v>
      </c>
      <c r="G28" s="130">
        <f>IF(AND(ISBLANK(D28),ISBLANK(E28)),"",D28+E28)</f>
        <v>205</v>
      </c>
      <c r="H28" s="129">
        <f>IF(OR(ISNUMBER($G28),ISNUMBER($Q28)),(SIGN(N($G28)-N($Q28))+1)/2,"")</f>
        <v>1</v>
      </c>
      <c r="I28" s="123"/>
      <c r="K28" s="143" t="s">
        <v>101</v>
      </c>
      <c r="L28" s="144"/>
      <c r="M28" s="133">
        <v>1</v>
      </c>
      <c r="N28" s="132">
        <v>125</v>
      </c>
      <c r="O28" s="131">
        <v>52</v>
      </c>
      <c r="P28" s="131">
        <v>7</v>
      </c>
      <c r="Q28" s="130">
        <f>IF(AND(ISBLANK(N28),ISBLANK(O28)),"",N28+O28)</f>
        <v>177</v>
      </c>
      <c r="R28" s="129">
        <f>IF(ISNUMBER($H28),1-$H28,"")</f>
        <v>0</v>
      </c>
      <c r="S28" s="123"/>
    </row>
    <row r="29" spans="1:19" ht="12.75" customHeight="1">
      <c r="A29" s="145"/>
      <c r="B29" s="146"/>
      <c r="C29" s="128">
        <v>2</v>
      </c>
      <c r="D29" s="127">
        <v>139</v>
      </c>
      <c r="E29" s="126">
        <v>63</v>
      </c>
      <c r="F29" s="126">
        <v>2</v>
      </c>
      <c r="G29" s="125">
        <f>IF(AND(ISBLANK(D29),ISBLANK(E29)),"",D29+E29)</f>
        <v>202</v>
      </c>
      <c r="H29" s="124">
        <f>IF(OR(ISNUMBER($G29),ISNUMBER($Q29)),(SIGN(N($G29)-N($Q29))+1)/2,"")</f>
        <v>1</v>
      </c>
      <c r="I29" s="123"/>
      <c r="K29" s="145"/>
      <c r="L29" s="146"/>
      <c r="M29" s="128">
        <v>2</v>
      </c>
      <c r="N29" s="127">
        <v>116</v>
      </c>
      <c r="O29" s="126">
        <v>42</v>
      </c>
      <c r="P29" s="126">
        <v>9</v>
      </c>
      <c r="Q29" s="125">
        <f>IF(AND(ISBLANK(N29),ISBLANK(O29)),"",N29+O29)</f>
        <v>158</v>
      </c>
      <c r="R29" s="124">
        <f>IF(ISNUMBER($H29),1-$H29,"")</f>
        <v>0</v>
      </c>
      <c r="S29" s="123"/>
    </row>
    <row r="30" spans="1:19" ht="12.75" customHeight="1" thickBot="1">
      <c r="A30" s="147" t="s">
        <v>81</v>
      </c>
      <c r="B30" s="148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147" t="s">
        <v>100</v>
      </c>
      <c r="L30" s="148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149"/>
      <c r="B31" s="150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41">
        <f>IF(ISNUMBER(H32),(SIGN(1000*($H32-$R32)+$G32-$Q32)+1)/2,"")</f>
        <v>1</v>
      </c>
      <c r="K31" s="149"/>
      <c r="L31" s="150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41">
        <f>IF(ISNUMBER($I31),1-$I31,"")</f>
        <v>0</v>
      </c>
    </row>
    <row r="32" spans="1:19" ht="15.75" customHeight="1" thickBot="1">
      <c r="A32" s="151">
        <v>807</v>
      </c>
      <c r="B32" s="152"/>
      <c r="C32" s="117" t="s">
        <v>17</v>
      </c>
      <c r="D32" s="114">
        <f>IF(ISNUMBER($G32),SUM(D28:D31),"")</f>
        <v>273</v>
      </c>
      <c r="E32" s="116">
        <f>IF(ISNUMBER($G32),SUM(E28:E31),"")</f>
        <v>134</v>
      </c>
      <c r="F32" s="116">
        <f>IF(ISNUMBER($G32),SUM(F28:F31),"")</f>
        <v>4</v>
      </c>
      <c r="G32" s="115">
        <f>IF(SUM($G28:$G31)+SUM($Q28:$Q31)&gt;0,SUM(G28:G31),"")</f>
        <v>407</v>
      </c>
      <c r="H32" s="114">
        <f>IF(ISNUMBER($G32),SUM(H28:H31),"")</f>
        <v>2</v>
      </c>
      <c r="I32" s="142"/>
      <c r="K32" s="151">
        <v>964</v>
      </c>
      <c r="L32" s="152"/>
      <c r="M32" s="117" t="s">
        <v>17</v>
      </c>
      <c r="N32" s="114">
        <f>IF(ISNUMBER($G32),SUM(N28:N31),"")</f>
        <v>241</v>
      </c>
      <c r="O32" s="116">
        <f>IF(ISNUMBER($G32),SUM(O28:O31),"")</f>
        <v>94</v>
      </c>
      <c r="P32" s="116">
        <f>IF(ISNUMBER($G32),SUM(P28:P31),"")</f>
        <v>16</v>
      </c>
      <c r="Q32" s="115">
        <f>IF(SUM($G28:$G31)+SUM($Q28:$Q31)&gt;0,SUM(Q28:Q31),"")</f>
        <v>335</v>
      </c>
      <c r="R32" s="114">
        <f>IF(ISNUMBER($G32),SUM(R28:R31),"")</f>
        <v>0</v>
      </c>
      <c r="S32" s="142"/>
    </row>
    <row r="33" spans="1:19" ht="12.75" customHeight="1">
      <c r="A33" s="143" t="s">
        <v>99</v>
      </c>
      <c r="B33" s="144"/>
      <c r="C33" s="133">
        <v>1</v>
      </c>
      <c r="D33" s="132">
        <v>133</v>
      </c>
      <c r="E33" s="131">
        <v>63</v>
      </c>
      <c r="F33" s="131">
        <v>4</v>
      </c>
      <c r="G33" s="130">
        <f>IF(AND(ISBLANK(D33),ISBLANK(E33)),"",D33+E33)</f>
        <v>196</v>
      </c>
      <c r="H33" s="129">
        <f>IF(OR(ISNUMBER($G33),ISNUMBER($Q33)),(SIGN(N($G33)-N($Q33))+1)/2,"")</f>
        <v>0</v>
      </c>
      <c r="I33" s="123"/>
      <c r="K33" s="143" t="s">
        <v>98</v>
      </c>
      <c r="L33" s="144"/>
      <c r="M33" s="133">
        <v>1</v>
      </c>
      <c r="N33" s="132">
        <v>159</v>
      </c>
      <c r="O33" s="131">
        <v>62</v>
      </c>
      <c r="P33" s="131">
        <v>2</v>
      </c>
      <c r="Q33" s="130">
        <f>IF(AND(ISBLANK(N33),ISBLANK(O33)),"",N33+O33)</f>
        <v>221</v>
      </c>
      <c r="R33" s="129">
        <f>IF(ISNUMBER($H33),1-$H33,"")</f>
        <v>1</v>
      </c>
      <c r="S33" s="123"/>
    </row>
    <row r="34" spans="1:19" ht="12.75" customHeight="1">
      <c r="A34" s="145"/>
      <c r="B34" s="146"/>
      <c r="C34" s="128">
        <v>2</v>
      </c>
      <c r="D34" s="127">
        <v>141</v>
      </c>
      <c r="E34" s="126">
        <v>62</v>
      </c>
      <c r="F34" s="126">
        <v>0</v>
      </c>
      <c r="G34" s="125">
        <f>IF(AND(ISBLANK(D34),ISBLANK(E34)),"",D34+E34)</f>
        <v>203</v>
      </c>
      <c r="H34" s="124">
        <f>IF(OR(ISNUMBER($G34),ISNUMBER($Q34)),(SIGN(N($G34)-N($Q34))+1)/2,"")</f>
        <v>1</v>
      </c>
      <c r="I34" s="123"/>
      <c r="K34" s="145"/>
      <c r="L34" s="146"/>
      <c r="M34" s="128">
        <v>2</v>
      </c>
      <c r="N34" s="127">
        <v>127</v>
      </c>
      <c r="O34" s="126">
        <v>60</v>
      </c>
      <c r="P34" s="126">
        <v>1</v>
      </c>
      <c r="Q34" s="125">
        <f>IF(AND(ISBLANK(N34),ISBLANK(O34)),"",N34+O34)</f>
        <v>187</v>
      </c>
      <c r="R34" s="124">
        <f>IF(ISNUMBER($H34),1-$H34,"")</f>
        <v>0</v>
      </c>
      <c r="S34" s="123"/>
    </row>
    <row r="35" spans="1:19" ht="12.75" customHeight="1" thickBot="1">
      <c r="A35" s="147" t="s">
        <v>97</v>
      </c>
      <c r="B35" s="148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147" t="s">
        <v>96</v>
      </c>
      <c r="L35" s="148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149"/>
      <c r="B36" s="150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41">
        <f>IF(ISNUMBER(H37),(SIGN(1000*($H37-$R37)+$G37-$Q37)+1)/2,"")</f>
        <v>0</v>
      </c>
      <c r="K36" s="149"/>
      <c r="L36" s="150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41">
        <f>IF(ISNUMBER($I36),1-$I36,"")</f>
        <v>1</v>
      </c>
    </row>
    <row r="37" spans="1:19" ht="15.75" customHeight="1" thickBot="1">
      <c r="A37" s="151">
        <v>22375</v>
      </c>
      <c r="B37" s="152"/>
      <c r="C37" s="117" t="s">
        <v>17</v>
      </c>
      <c r="D37" s="114">
        <f>IF(ISNUMBER($G37),SUM(D33:D36),"")</f>
        <v>274</v>
      </c>
      <c r="E37" s="116">
        <f>IF(ISNUMBER($G37),SUM(E33:E36),"")</f>
        <v>125</v>
      </c>
      <c r="F37" s="116">
        <f>IF(ISNUMBER($G37),SUM(F33:F36),"")</f>
        <v>4</v>
      </c>
      <c r="G37" s="115">
        <f>IF(SUM($G33:$G36)+SUM($Q33:$Q36)&gt;0,SUM(G33:G36),"")</f>
        <v>399</v>
      </c>
      <c r="H37" s="114">
        <f>IF(ISNUMBER($G37),SUM(H33:H36),"")</f>
        <v>1</v>
      </c>
      <c r="I37" s="142"/>
      <c r="K37" s="151">
        <v>965</v>
      </c>
      <c r="L37" s="152"/>
      <c r="M37" s="117" t="s">
        <v>17</v>
      </c>
      <c r="N37" s="114">
        <f>IF(ISNUMBER($G37),SUM(N33:N36),"")</f>
        <v>286</v>
      </c>
      <c r="O37" s="116">
        <f>IF(ISNUMBER($G37),SUM(O33:O36),"")</f>
        <v>122</v>
      </c>
      <c r="P37" s="116">
        <f>IF(ISNUMBER($G37),SUM(P33:P36),"")</f>
        <v>3</v>
      </c>
      <c r="Q37" s="115">
        <f>IF(SUM($G33:$G36)+SUM($Q33:$Q36)&gt;0,SUM(Q33:Q36),"")</f>
        <v>408</v>
      </c>
      <c r="R37" s="114">
        <f>IF(ISNUMBER($G37),SUM(R33:R36),"")</f>
        <v>1</v>
      </c>
      <c r="S37" s="142"/>
    </row>
    <row r="38" ht="4.5" customHeight="1" thickBot="1"/>
    <row r="39" spans="1:19" ht="19.5" customHeight="1" thickBot="1">
      <c r="A39" s="113"/>
      <c r="B39" s="112"/>
      <c r="C39" s="111" t="s">
        <v>42</v>
      </c>
      <c r="D39" s="110">
        <f>IF(ISNUMBER($G39),SUM(D12,D17,D22,D27,D32,D37),"")</f>
        <v>1618</v>
      </c>
      <c r="E39" s="109">
        <f>IF(ISNUMBER($G39),SUM(E12,E17,E22,E27,E32,E37),"")</f>
        <v>714</v>
      </c>
      <c r="F39" s="109">
        <f>IF(ISNUMBER($G39),SUM(F12,F17,F22,F27,F32,F37),"")</f>
        <v>46</v>
      </c>
      <c r="G39" s="108">
        <f>IF(SUM($G$8:$G$37)+SUM($Q$8:$Q$37)&gt;0,SUM(G12,G17,G22,G27,G32,G37),"")</f>
        <v>2332</v>
      </c>
      <c r="H39" s="107">
        <f>IF(SUM($G$8:$G$37)+SUM($Q$8:$Q$37)&gt;0,SUM(H12,H17,H22,H27,H32,H37),"")</f>
        <v>8</v>
      </c>
      <c r="I39" s="106">
        <f>IF(ISNUMBER($G39),(SIGN($G39-$Q39)+1)/IF(COUNT(I$11,I$16,I$21,I$26,I$31,I$36)&gt;3,1,2),"")</f>
        <v>2</v>
      </c>
      <c r="K39" s="113"/>
      <c r="L39" s="112"/>
      <c r="M39" s="111" t="s">
        <v>42</v>
      </c>
      <c r="N39" s="110">
        <f>IF(ISNUMBER($G39),SUM(N12,N17,N22,N27,N32,N37),"")</f>
        <v>1554</v>
      </c>
      <c r="O39" s="109">
        <f>IF(ISNUMBER($G39),SUM(O12,O17,O22,O27,O32,O37),"")</f>
        <v>650</v>
      </c>
      <c r="P39" s="109">
        <f>IF(ISNUMBER($G39),SUM(P12,P17,P22,P27,P32,P37),"")</f>
        <v>53</v>
      </c>
      <c r="Q39" s="108">
        <f>IF(SUM($G$8:$G$37)+SUM($Q$8:$Q$37)&gt;0,SUM(Q12,Q17,Q22,Q27,Q32,Q37),"")</f>
        <v>2204</v>
      </c>
      <c r="R39" s="107">
        <f>IF(SUM($G$8:$G$37)+SUM($Q$8:$Q$37)&gt;0,SUM(R12,R17,R22,R27,R32,R37),"")</f>
        <v>4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43</v>
      </c>
      <c r="C41" s="194" t="s">
        <v>95</v>
      </c>
      <c r="D41" s="194"/>
      <c r="E41" s="194"/>
      <c r="G41" s="197" t="s">
        <v>44</v>
      </c>
      <c r="H41" s="197"/>
      <c r="I41" s="105">
        <f>IF(ISNUMBER(I$39),SUM(I11,I16,I21,I26,I31,I36,I39),"")</f>
        <v>5</v>
      </c>
      <c r="K41" s="102"/>
      <c r="L41" s="103" t="s">
        <v>43</v>
      </c>
      <c r="M41" s="194" t="s">
        <v>94</v>
      </c>
      <c r="N41" s="194"/>
      <c r="O41" s="194"/>
      <c r="Q41" s="197" t="s">
        <v>44</v>
      </c>
      <c r="R41" s="197"/>
      <c r="S41" s="105">
        <f>IF(ISNUMBER(S$39),SUM(S11,S16,S21,S26,S31,S36,S39),"")</f>
        <v>3</v>
      </c>
    </row>
    <row r="42" spans="1:19" ht="18" customHeight="1">
      <c r="A42" s="102"/>
      <c r="B42" s="103" t="s">
        <v>45</v>
      </c>
      <c r="C42" s="195"/>
      <c r="D42" s="195"/>
      <c r="E42" s="195"/>
      <c r="G42" s="104"/>
      <c r="H42" s="104"/>
      <c r="I42" s="104"/>
      <c r="K42" s="102"/>
      <c r="L42" s="103" t="s">
        <v>45</v>
      </c>
      <c r="M42" s="195"/>
      <c r="N42" s="195"/>
      <c r="O42" s="195"/>
      <c r="Q42" s="104"/>
      <c r="R42" s="104"/>
      <c r="S42" s="104"/>
    </row>
    <row r="43" spans="1:19" ht="19.5" customHeight="1">
      <c r="A43" s="103" t="s">
        <v>46</v>
      </c>
      <c r="B43" s="103" t="s">
        <v>47</v>
      </c>
      <c r="C43" s="192" t="s">
        <v>93</v>
      </c>
      <c r="D43" s="192"/>
      <c r="E43" s="192"/>
      <c r="F43" s="192"/>
      <c r="G43" s="192"/>
      <c r="H43" s="192"/>
      <c r="I43" s="103"/>
      <c r="J43" s="103"/>
      <c r="K43" s="103" t="s">
        <v>48</v>
      </c>
      <c r="L43" s="196"/>
      <c r="M43" s="196"/>
      <c r="O43" s="103" t="s">
        <v>45</v>
      </c>
      <c r="P43" s="192"/>
      <c r="Q43" s="192"/>
      <c r="R43" s="192"/>
      <c r="S43" s="192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Admira Kobylisy "B" – TJ Radlice </v>
      </c>
    </row>
    <row r="46" spans="2:11" ht="19.5" customHeight="1">
      <c r="B46" s="100" t="s">
        <v>49</v>
      </c>
      <c r="C46" s="200">
        <v>0.7291666666666666</v>
      </c>
      <c r="D46" s="181"/>
      <c r="I46" s="100" t="s">
        <v>51</v>
      </c>
      <c r="J46" s="181">
        <v>20</v>
      </c>
      <c r="K46" s="181"/>
    </row>
    <row r="47" spans="2:19" ht="19.5" customHeight="1">
      <c r="B47" s="100" t="s">
        <v>52</v>
      </c>
      <c r="C47" s="199">
        <v>0.9166666666666666</v>
      </c>
      <c r="D47" s="182"/>
      <c r="I47" s="100" t="s">
        <v>54</v>
      </c>
      <c r="J47" s="182">
        <v>2</v>
      </c>
      <c r="K47" s="182"/>
      <c r="P47" s="100" t="s">
        <v>55</v>
      </c>
      <c r="Q47" s="176">
        <v>43336</v>
      </c>
      <c r="R47" s="177"/>
      <c r="S47" s="177"/>
    </row>
    <row r="48" ht="9.75" customHeight="1"/>
    <row r="49" spans="1:19" ht="15" customHeight="1">
      <c r="A49" s="173" t="s">
        <v>56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5"/>
    </row>
    <row r="50" spans="1:19" ht="81" customHeight="1">
      <c r="A50" s="178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80"/>
    </row>
    <row r="51" ht="4.5" customHeight="1"/>
    <row r="52" spans="1:19" ht="15" customHeight="1">
      <c r="A52" s="173" t="s">
        <v>57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5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5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7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58</v>
      </c>
      <c r="C55" s="91"/>
      <c r="D55" s="93"/>
      <c r="E55" s="92" t="s">
        <v>59</v>
      </c>
      <c r="F55" s="91"/>
      <c r="G55" s="91"/>
      <c r="H55" s="91"/>
      <c r="I55" s="93"/>
      <c r="J55" s="80"/>
      <c r="K55" s="94"/>
      <c r="L55" s="92" t="s">
        <v>58</v>
      </c>
      <c r="M55" s="91"/>
      <c r="N55" s="93"/>
      <c r="O55" s="92" t="s">
        <v>59</v>
      </c>
      <c r="P55" s="91"/>
      <c r="Q55" s="91"/>
      <c r="R55" s="91"/>
      <c r="S55" s="90"/>
    </row>
    <row r="56" spans="1:19" ht="21" customHeight="1">
      <c r="A56" s="89" t="s">
        <v>60</v>
      </c>
      <c r="B56" s="85" t="s">
        <v>61</v>
      </c>
      <c r="C56" s="87"/>
      <c r="D56" s="86" t="s">
        <v>62</v>
      </c>
      <c r="E56" s="85" t="s">
        <v>61</v>
      </c>
      <c r="F56" s="84"/>
      <c r="G56" s="84"/>
      <c r="H56" s="83"/>
      <c r="I56" s="86" t="s">
        <v>62</v>
      </c>
      <c r="J56" s="80"/>
      <c r="K56" s="88" t="s">
        <v>60</v>
      </c>
      <c r="L56" s="85" t="s">
        <v>61</v>
      </c>
      <c r="M56" s="87"/>
      <c r="N56" s="86" t="s">
        <v>62</v>
      </c>
      <c r="O56" s="85" t="s">
        <v>61</v>
      </c>
      <c r="P56" s="84"/>
      <c r="Q56" s="84"/>
      <c r="R56" s="83"/>
      <c r="S56" s="82" t="s">
        <v>62</v>
      </c>
    </row>
    <row r="57" spans="1:19" ht="21" customHeight="1">
      <c r="A57" s="81"/>
      <c r="B57" s="190"/>
      <c r="C57" s="191"/>
      <c r="D57" s="78"/>
      <c r="E57" s="190"/>
      <c r="F57" s="193"/>
      <c r="G57" s="193"/>
      <c r="H57" s="191"/>
      <c r="I57" s="78"/>
      <c r="J57" s="80"/>
      <c r="K57" s="79">
        <v>47</v>
      </c>
      <c r="L57" s="190" t="s">
        <v>92</v>
      </c>
      <c r="M57" s="191"/>
      <c r="N57" s="78">
        <v>14820</v>
      </c>
      <c r="O57" s="190"/>
      <c r="P57" s="193"/>
      <c r="Q57" s="193"/>
      <c r="R57" s="191"/>
      <c r="S57" s="77"/>
    </row>
    <row r="58" spans="1:19" ht="21" customHeight="1">
      <c r="A58" s="81"/>
      <c r="B58" s="190"/>
      <c r="C58" s="191"/>
      <c r="D58" s="78"/>
      <c r="E58" s="190"/>
      <c r="F58" s="193"/>
      <c r="G58" s="193"/>
      <c r="H58" s="191"/>
      <c r="I58" s="78"/>
      <c r="J58" s="80"/>
      <c r="K58" s="79"/>
      <c r="L58" s="190"/>
      <c r="M58" s="191"/>
      <c r="N58" s="78"/>
      <c r="O58" s="190"/>
      <c r="P58" s="193"/>
      <c r="Q58" s="193"/>
      <c r="R58" s="191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84" t="s">
        <v>63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6"/>
    </row>
    <row r="62" spans="1:19" ht="81" customHeight="1">
      <c r="A62" s="187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9"/>
    </row>
    <row r="63" ht="4.5" customHeight="1"/>
    <row r="64" spans="1:19" ht="15" customHeight="1">
      <c r="A64" s="173" t="s">
        <v>64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5"/>
    </row>
    <row r="65" spans="1:19" ht="81" customHeight="1">
      <c r="A65" s="178" t="s">
        <v>91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80"/>
    </row>
    <row r="66" spans="1:8" ht="30" customHeight="1">
      <c r="A66" s="73"/>
      <c r="B66" s="72" t="s">
        <v>65</v>
      </c>
      <c r="C66" s="183"/>
      <c r="D66" s="183"/>
      <c r="E66" s="183"/>
      <c r="F66" s="183"/>
      <c r="G66" s="183"/>
      <c r="H66" s="183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J46:K46"/>
    <mergeCell ref="C47:D47"/>
    <mergeCell ref="J47:K47"/>
    <mergeCell ref="G41:H41"/>
    <mergeCell ref="C46:D46"/>
    <mergeCell ref="I36:I37"/>
    <mergeCell ref="D1:I1"/>
    <mergeCell ref="A5:B5"/>
    <mergeCell ref="A6:B6"/>
    <mergeCell ref="A22:B22"/>
    <mergeCell ref="A23:B24"/>
    <mergeCell ref="A25:B26"/>
    <mergeCell ref="C5:C6"/>
    <mergeCell ref="D5:G5"/>
    <mergeCell ref="H5:I5"/>
    <mergeCell ref="A8:B9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A30:B31"/>
    <mergeCell ref="A32:B32"/>
    <mergeCell ref="I31:I32"/>
    <mergeCell ref="I26:I27"/>
    <mergeCell ref="A15:B16"/>
    <mergeCell ref="K20:L21"/>
    <mergeCell ref="A27:B27"/>
    <mergeCell ref="K27:L27"/>
    <mergeCell ref="K22:L22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O34" sqref="O34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67" t="s">
        <v>0</v>
      </c>
      <c r="C1" s="167"/>
      <c r="D1" s="169" t="s">
        <v>1</v>
      </c>
      <c r="E1" s="169"/>
      <c r="F1" s="169"/>
      <c r="G1" s="169"/>
      <c r="H1" s="169"/>
      <c r="I1" s="169"/>
      <c r="K1" s="100" t="s">
        <v>2</v>
      </c>
      <c r="L1" s="164" t="s">
        <v>135</v>
      </c>
      <c r="M1" s="164"/>
      <c r="N1" s="164"/>
      <c r="O1" s="165" t="s">
        <v>4</v>
      </c>
      <c r="P1" s="165"/>
      <c r="Q1" s="198">
        <v>43137</v>
      </c>
      <c r="R1" s="166"/>
      <c r="S1" s="166"/>
    </row>
    <row r="2" spans="2:3" ht="6" customHeight="1" thickBot="1">
      <c r="B2" s="168"/>
      <c r="C2" s="168"/>
    </row>
    <row r="3" spans="1:19" ht="19.5" customHeight="1" thickBot="1">
      <c r="A3" s="140" t="s">
        <v>5</v>
      </c>
      <c r="B3" s="161" t="s">
        <v>134</v>
      </c>
      <c r="C3" s="162"/>
      <c r="D3" s="162"/>
      <c r="E3" s="162"/>
      <c r="F3" s="162"/>
      <c r="G3" s="162"/>
      <c r="H3" s="162"/>
      <c r="I3" s="163"/>
      <c r="K3" s="140" t="s">
        <v>7</v>
      </c>
      <c r="L3" s="161" t="s">
        <v>133</v>
      </c>
      <c r="M3" s="162"/>
      <c r="N3" s="162"/>
      <c r="O3" s="162"/>
      <c r="P3" s="162"/>
      <c r="Q3" s="162"/>
      <c r="R3" s="162"/>
      <c r="S3" s="163"/>
    </row>
    <row r="4" ht="4.5" customHeight="1" thickBot="1"/>
    <row r="5" spans="1:19" ht="12.75" customHeight="1">
      <c r="A5" s="157" t="s">
        <v>9</v>
      </c>
      <c r="B5" s="158"/>
      <c r="C5" s="155" t="s">
        <v>10</v>
      </c>
      <c r="D5" s="170" t="s">
        <v>11</v>
      </c>
      <c r="E5" s="171"/>
      <c r="F5" s="171"/>
      <c r="G5" s="172"/>
      <c r="H5" s="153" t="s">
        <v>12</v>
      </c>
      <c r="I5" s="154"/>
      <c r="K5" s="157" t="s">
        <v>9</v>
      </c>
      <c r="L5" s="158"/>
      <c r="M5" s="155" t="s">
        <v>10</v>
      </c>
      <c r="N5" s="170" t="s">
        <v>11</v>
      </c>
      <c r="O5" s="171"/>
      <c r="P5" s="171"/>
      <c r="Q5" s="172"/>
      <c r="R5" s="153" t="s">
        <v>12</v>
      </c>
      <c r="S5" s="154"/>
    </row>
    <row r="6" spans="1:19" ht="12.75" customHeight="1" thickBot="1">
      <c r="A6" s="159" t="s">
        <v>13</v>
      </c>
      <c r="B6" s="160"/>
      <c r="C6" s="156"/>
      <c r="D6" s="139" t="s">
        <v>14</v>
      </c>
      <c r="E6" s="138" t="s">
        <v>15</v>
      </c>
      <c r="F6" s="138" t="s">
        <v>16</v>
      </c>
      <c r="G6" s="137" t="s">
        <v>17</v>
      </c>
      <c r="H6" s="136" t="s">
        <v>18</v>
      </c>
      <c r="I6" s="135" t="s">
        <v>19</v>
      </c>
      <c r="K6" s="159" t="s">
        <v>13</v>
      </c>
      <c r="L6" s="160"/>
      <c r="M6" s="156"/>
      <c r="N6" s="139" t="s">
        <v>14</v>
      </c>
      <c r="O6" s="138" t="s">
        <v>15</v>
      </c>
      <c r="P6" s="138" t="s">
        <v>16</v>
      </c>
      <c r="Q6" s="137" t="s">
        <v>17</v>
      </c>
      <c r="R6" s="136" t="s">
        <v>18</v>
      </c>
      <c r="S6" s="135" t="s">
        <v>19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43" t="s">
        <v>132</v>
      </c>
      <c r="B8" s="144"/>
      <c r="C8" s="133">
        <v>1</v>
      </c>
      <c r="D8" s="132">
        <v>140</v>
      </c>
      <c r="E8" s="131">
        <v>54</v>
      </c>
      <c r="F8" s="131">
        <v>5</v>
      </c>
      <c r="G8" s="130">
        <f>IF(AND(ISBLANK(D8),ISBLANK(E8)),"",D8+E8)</f>
        <v>194</v>
      </c>
      <c r="H8" s="129">
        <f>IF(OR(ISNUMBER($G8),ISNUMBER($Q8)),(SIGN(N($G8)-N($Q8))+1)/2,"")</f>
        <v>0</v>
      </c>
      <c r="I8" s="123"/>
      <c r="K8" s="143" t="s">
        <v>131</v>
      </c>
      <c r="L8" s="144"/>
      <c r="M8" s="133">
        <v>1</v>
      </c>
      <c r="N8" s="132">
        <v>133</v>
      </c>
      <c r="O8" s="131">
        <v>71</v>
      </c>
      <c r="P8" s="131">
        <v>3</v>
      </c>
      <c r="Q8" s="130">
        <f>IF(AND(ISBLANK(N8),ISBLANK(O8)),"",N8+O8)</f>
        <v>204</v>
      </c>
      <c r="R8" s="129">
        <f>IF(ISNUMBER($H8),1-$H8,"")</f>
        <v>1</v>
      </c>
      <c r="S8" s="123"/>
    </row>
    <row r="9" spans="1:19" ht="12.75" customHeight="1">
      <c r="A9" s="145"/>
      <c r="B9" s="146"/>
      <c r="C9" s="128">
        <v>2</v>
      </c>
      <c r="D9" s="127">
        <v>131</v>
      </c>
      <c r="E9" s="126">
        <v>62</v>
      </c>
      <c r="F9" s="126">
        <v>5</v>
      </c>
      <c r="G9" s="125">
        <f>IF(AND(ISBLANK(D9),ISBLANK(E9)),"",D9+E9)</f>
        <v>193</v>
      </c>
      <c r="H9" s="124">
        <f>IF(OR(ISNUMBER($G9),ISNUMBER($Q9)),(SIGN(N($G9)-N($Q9))+1)/2,"")</f>
        <v>0</v>
      </c>
      <c r="I9" s="123"/>
      <c r="K9" s="145"/>
      <c r="L9" s="146"/>
      <c r="M9" s="128">
        <v>2</v>
      </c>
      <c r="N9" s="127">
        <v>143</v>
      </c>
      <c r="O9" s="126">
        <v>69</v>
      </c>
      <c r="P9" s="126">
        <v>0</v>
      </c>
      <c r="Q9" s="125">
        <f>IF(AND(ISBLANK(N9),ISBLANK(O9)),"",N9+O9)</f>
        <v>212</v>
      </c>
      <c r="R9" s="124">
        <f>IF(ISNUMBER($H9),1-$H9,"")</f>
        <v>1</v>
      </c>
      <c r="S9" s="123"/>
    </row>
    <row r="10" spans="1:19" ht="12.75" customHeight="1" thickBot="1">
      <c r="A10" s="147" t="s">
        <v>69</v>
      </c>
      <c r="B10" s="148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147" t="s">
        <v>34</v>
      </c>
      <c r="L10" s="148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149"/>
      <c r="B11" s="150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41">
        <f>IF(ISNUMBER(H12),(SIGN(1000*($H12-$R12)+$G12-$Q12)+1)/2,"")</f>
        <v>0</v>
      </c>
      <c r="K11" s="149"/>
      <c r="L11" s="150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41">
        <f>IF(ISNUMBER($I11),1-$I11,"")</f>
        <v>1</v>
      </c>
    </row>
    <row r="12" spans="1:19" ht="15.75" customHeight="1" thickBot="1">
      <c r="A12" s="151">
        <v>9868</v>
      </c>
      <c r="B12" s="152"/>
      <c r="C12" s="117" t="s">
        <v>17</v>
      </c>
      <c r="D12" s="114">
        <f>IF(ISNUMBER($G12),SUM(D8:D11),"")</f>
        <v>271</v>
      </c>
      <c r="E12" s="116">
        <f>IF(ISNUMBER($G12),SUM(E8:E11),"")</f>
        <v>116</v>
      </c>
      <c r="F12" s="116">
        <f>IF(ISNUMBER($G12),SUM(F8:F11),"")</f>
        <v>10</v>
      </c>
      <c r="G12" s="115">
        <f>IF(SUM($G8:$G11)+SUM($Q8:$Q11)&gt;0,SUM(G8:G11),"")</f>
        <v>387</v>
      </c>
      <c r="H12" s="114">
        <f>IF(ISNUMBER($G12),SUM(H8:H11),"")</f>
        <v>0</v>
      </c>
      <c r="I12" s="142"/>
      <c r="K12" s="151">
        <v>14467</v>
      </c>
      <c r="L12" s="152"/>
      <c r="M12" s="117" t="s">
        <v>17</v>
      </c>
      <c r="N12" s="114">
        <f>IF(ISNUMBER($G12),SUM(N8:N11),"")</f>
        <v>276</v>
      </c>
      <c r="O12" s="116">
        <f>IF(ISNUMBER($G12),SUM(O8:O11),"")</f>
        <v>140</v>
      </c>
      <c r="P12" s="116">
        <f>IF(ISNUMBER($G12),SUM(P8:P11),"")</f>
        <v>3</v>
      </c>
      <c r="Q12" s="115">
        <f>IF(SUM($G8:$G11)+SUM($Q8:$Q11)&gt;0,SUM(Q8:Q11),"")</f>
        <v>416</v>
      </c>
      <c r="R12" s="114">
        <f>IF(ISNUMBER($G12),SUM(R8:R11),"")</f>
        <v>2</v>
      </c>
      <c r="S12" s="142"/>
    </row>
    <row r="13" spans="1:19" ht="12.75" customHeight="1">
      <c r="A13" s="143" t="s">
        <v>130</v>
      </c>
      <c r="B13" s="144"/>
      <c r="C13" s="133">
        <v>1</v>
      </c>
      <c r="D13" s="132">
        <v>127</v>
      </c>
      <c r="E13" s="131">
        <v>54</v>
      </c>
      <c r="F13" s="131">
        <v>4</v>
      </c>
      <c r="G13" s="130">
        <f>IF(AND(ISBLANK(D13),ISBLANK(E13)),"",D13+E13)</f>
        <v>181</v>
      </c>
      <c r="H13" s="129">
        <f>IF(OR(ISNUMBER($G13),ISNUMBER($Q13)),(SIGN(N($G13)-N($Q13))+1)/2,"")</f>
        <v>0</v>
      </c>
      <c r="I13" s="123"/>
      <c r="K13" s="143" t="s">
        <v>129</v>
      </c>
      <c r="L13" s="144"/>
      <c r="M13" s="133">
        <v>1</v>
      </c>
      <c r="N13" s="132">
        <v>125</v>
      </c>
      <c r="O13" s="131">
        <v>63</v>
      </c>
      <c r="P13" s="131">
        <v>4</v>
      </c>
      <c r="Q13" s="130">
        <f>IF(AND(ISBLANK(N13),ISBLANK(O13)),"",N13+O13)</f>
        <v>188</v>
      </c>
      <c r="R13" s="129">
        <f>IF(ISNUMBER($H13),1-$H13,"")</f>
        <v>1</v>
      </c>
      <c r="S13" s="123"/>
    </row>
    <row r="14" spans="1:19" ht="12.75" customHeight="1">
      <c r="A14" s="145"/>
      <c r="B14" s="146"/>
      <c r="C14" s="128">
        <v>2</v>
      </c>
      <c r="D14" s="127">
        <v>140</v>
      </c>
      <c r="E14" s="126">
        <v>85</v>
      </c>
      <c r="F14" s="126">
        <v>0</v>
      </c>
      <c r="G14" s="125">
        <f>IF(AND(ISBLANK(D14),ISBLANK(E14)),"",D14+E14)</f>
        <v>225</v>
      </c>
      <c r="H14" s="124">
        <f>IF(OR(ISNUMBER($G14),ISNUMBER($Q14)),(SIGN(N($G14)-N($Q14))+1)/2,"")</f>
        <v>1</v>
      </c>
      <c r="I14" s="123"/>
      <c r="K14" s="145"/>
      <c r="L14" s="146"/>
      <c r="M14" s="128">
        <v>2</v>
      </c>
      <c r="N14" s="127">
        <v>139</v>
      </c>
      <c r="O14" s="126">
        <v>54</v>
      </c>
      <c r="P14" s="126">
        <v>4</v>
      </c>
      <c r="Q14" s="125">
        <f>IF(AND(ISBLANK(N14),ISBLANK(O14)),"",N14+O14)</f>
        <v>193</v>
      </c>
      <c r="R14" s="124">
        <f>IF(ISNUMBER($H14),1-$H14,"")</f>
        <v>0</v>
      </c>
      <c r="S14" s="123"/>
    </row>
    <row r="15" spans="1:19" ht="12.75" customHeight="1" thickBot="1">
      <c r="A15" s="147" t="s">
        <v>69</v>
      </c>
      <c r="B15" s="148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147" t="s">
        <v>103</v>
      </c>
      <c r="L15" s="148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149"/>
      <c r="B16" s="150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41">
        <f>IF(ISNUMBER(H17),(SIGN(1000*($H17-$R17)+$G17-$Q17)+1)/2,"")</f>
        <v>1</v>
      </c>
      <c r="K16" s="149"/>
      <c r="L16" s="150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41">
        <f>IF(ISNUMBER($I16),1-$I16,"")</f>
        <v>0</v>
      </c>
    </row>
    <row r="17" spans="1:19" ht="15.75" customHeight="1" thickBot="1">
      <c r="A17" s="151">
        <v>995</v>
      </c>
      <c r="B17" s="152"/>
      <c r="C17" s="117" t="s">
        <v>17</v>
      </c>
      <c r="D17" s="114">
        <f>IF(ISNUMBER($G17),SUM(D13:D16),"")</f>
        <v>267</v>
      </c>
      <c r="E17" s="116">
        <f>IF(ISNUMBER($G17),SUM(E13:E16),"")</f>
        <v>139</v>
      </c>
      <c r="F17" s="116">
        <f>IF(ISNUMBER($G17),SUM(F13:F16),"")</f>
        <v>4</v>
      </c>
      <c r="G17" s="115">
        <f>IF(SUM($G13:$G16)+SUM($Q13:$Q16)&gt;0,SUM(G13:G16),"")</f>
        <v>406</v>
      </c>
      <c r="H17" s="114">
        <f>IF(ISNUMBER($G17),SUM(H13:H16),"")</f>
        <v>1</v>
      </c>
      <c r="I17" s="142"/>
      <c r="K17" s="151">
        <v>15347</v>
      </c>
      <c r="L17" s="152"/>
      <c r="M17" s="117" t="s">
        <v>17</v>
      </c>
      <c r="N17" s="114">
        <f>IF(ISNUMBER($G17),SUM(N13:N16),"")</f>
        <v>264</v>
      </c>
      <c r="O17" s="116">
        <f>IF(ISNUMBER($G17),SUM(O13:O16),"")</f>
        <v>117</v>
      </c>
      <c r="P17" s="116">
        <f>IF(ISNUMBER($G17),SUM(P13:P16),"")</f>
        <v>8</v>
      </c>
      <c r="Q17" s="115">
        <f>IF(SUM($G13:$G16)+SUM($Q13:$Q16)&gt;0,SUM(Q13:Q16),"")</f>
        <v>381</v>
      </c>
      <c r="R17" s="114">
        <f>IF(ISNUMBER($G17),SUM(R13:R16),"")</f>
        <v>1</v>
      </c>
      <c r="S17" s="142"/>
    </row>
    <row r="18" spans="1:19" ht="12.75" customHeight="1">
      <c r="A18" s="143" t="s">
        <v>128</v>
      </c>
      <c r="B18" s="144"/>
      <c r="C18" s="133">
        <v>1</v>
      </c>
      <c r="D18" s="132">
        <v>143</v>
      </c>
      <c r="E18" s="131">
        <v>63</v>
      </c>
      <c r="F18" s="131">
        <v>6</v>
      </c>
      <c r="G18" s="130">
        <f>IF(AND(ISBLANK(D18),ISBLANK(E18)),"",D18+E18)</f>
        <v>206</v>
      </c>
      <c r="H18" s="129">
        <f>IF(OR(ISNUMBER($G18),ISNUMBER($Q18)),(SIGN(N($G18)-N($Q18))+1)/2,"")</f>
        <v>1</v>
      </c>
      <c r="I18" s="123"/>
      <c r="K18" s="143" t="s">
        <v>127</v>
      </c>
      <c r="L18" s="144"/>
      <c r="M18" s="133">
        <v>1</v>
      </c>
      <c r="N18" s="132">
        <v>139</v>
      </c>
      <c r="O18" s="131">
        <v>58</v>
      </c>
      <c r="P18" s="131">
        <v>4</v>
      </c>
      <c r="Q18" s="130">
        <f>IF(AND(ISBLANK(N18),ISBLANK(O18)),"",N18+O18)</f>
        <v>197</v>
      </c>
      <c r="R18" s="129">
        <f>IF(ISNUMBER($H18),1-$H18,"")</f>
        <v>0</v>
      </c>
      <c r="S18" s="123"/>
    </row>
    <row r="19" spans="1:19" ht="12.75" customHeight="1">
      <c r="A19" s="145"/>
      <c r="B19" s="146"/>
      <c r="C19" s="128">
        <v>2</v>
      </c>
      <c r="D19" s="127">
        <v>141</v>
      </c>
      <c r="E19" s="126">
        <v>70</v>
      </c>
      <c r="F19" s="126">
        <v>1</v>
      </c>
      <c r="G19" s="125">
        <f>IF(AND(ISBLANK(D19),ISBLANK(E19)),"",D19+E19)</f>
        <v>211</v>
      </c>
      <c r="H19" s="124">
        <f>IF(OR(ISNUMBER($G19),ISNUMBER($Q19)),(SIGN(N($G19)-N($Q19))+1)/2,"")</f>
        <v>1</v>
      </c>
      <c r="I19" s="123"/>
      <c r="K19" s="145"/>
      <c r="L19" s="146"/>
      <c r="M19" s="128">
        <v>2</v>
      </c>
      <c r="N19" s="127">
        <v>134</v>
      </c>
      <c r="O19" s="126">
        <v>54</v>
      </c>
      <c r="P19" s="126">
        <v>6</v>
      </c>
      <c r="Q19" s="125">
        <f>IF(AND(ISBLANK(N19),ISBLANK(O19)),"",N19+O19)</f>
        <v>188</v>
      </c>
      <c r="R19" s="124">
        <f>IF(ISNUMBER($H19),1-$H19,"")</f>
        <v>0</v>
      </c>
      <c r="S19" s="123"/>
    </row>
    <row r="20" spans="1:19" ht="12.75" customHeight="1" thickBot="1">
      <c r="A20" s="147" t="s">
        <v>72</v>
      </c>
      <c r="B20" s="148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147" t="s">
        <v>97</v>
      </c>
      <c r="L20" s="148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149"/>
      <c r="B21" s="150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41">
        <f>IF(ISNUMBER(H22),(SIGN(1000*($H22-$R22)+$G22-$Q22)+1)/2,"")</f>
        <v>1</v>
      </c>
      <c r="K21" s="149"/>
      <c r="L21" s="150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41">
        <f>IF(ISNUMBER($I21),1-$I21,"")</f>
        <v>0</v>
      </c>
    </row>
    <row r="22" spans="1:19" ht="15.75" customHeight="1" thickBot="1">
      <c r="A22" s="151">
        <v>13003</v>
      </c>
      <c r="B22" s="152"/>
      <c r="C22" s="117" t="s">
        <v>17</v>
      </c>
      <c r="D22" s="114">
        <f>IF(ISNUMBER($G22),SUM(D18:D21),"")</f>
        <v>284</v>
      </c>
      <c r="E22" s="116">
        <f>IF(ISNUMBER($G22),SUM(E18:E21),"")</f>
        <v>133</v>
      </c>
      <c r="F22" s="116">
        <f>IF(ISNUMBER($G22),SUM(F18:F21),"")</f>
        <v>7</v>
      </c>
      <c r="G22" s="115">
        <f>IF(SUM($G18:$G21)+SUM($Q18:$Q21)&gt;0,SUM(G18:G21),"")</f>
        <v>417</v>
      </c>
      <c r="H22" s="114">
        <f>IF(ISNUMBER($G22),SUM(H18:H21),"")</f>
        <v>2</v>
      </c>
      <c r="I22" s="142"/>
      <c r="K22" s="151">
        <v>22658</v>
      </c>
      <c r="L22" s="152"/>
      <c r="M22" s="117" t="s">
        <v>17</v>
      </c>
      <c r="N22" s="114">
        <f>IF(ISNUMBER($G22),SUM(N18:N21),"")</f>
        <v>273</v>
      </c>
      <c r="O22" s="116">
        <f>IF(ISNUMBER($G22),SUM(O18:O21),"")</f>
        <v>112</v>
      </c>
      <c r="P22" s="116">
        <f>IF(ISNUMBER($G22),SUM(P18:P21),"")</f>
        <v>10</v>
      </c>
      <c r="Q22" s="115">
        <f>IF(SUM($G18:$G21)+SUM($Q18:$Q21)&gt;0,SUM(Q18:Q21),"")</f>
        <v>385</v>
      </c>
      <c r="R22" s="114">
        <f>IF(ISNUMBER($G22),SUM(R18:R21),"")</f>
        <v>0</v>
      </c>
      <c r="S22" s="142"/>
    </row>
    <row r="23" spans="1:19" ht="12.75" customHeight="1">
      <c r="A23" s="143" t="s">
        <v>126</v>
      </c>
      <c r="B23" s="144"/>
      <c r="C23" s="133">
        <v>1</v>
      </c>
      <c r="D23" s="132">
        <v>150</v>
      </c>
      <c r="E23" s="131">
        <v>71</v>
      </c>
      <c r="F23" s="131">
        <v>1</v>
      </c>
      <c r="G23" s="130">
        <f>IF(AND(ISBLANK(D23),ISBLANK(E23)),"",D23+E23)</f>
        <v>221</v>
      </c>
      <c r="H23" s="129">
        <f>IF(OR(ISNUMBER($G23),ISNUMBER($Q23)),(SIGN(N($G23)-N($Q23))+1)/2,"")</f>
        <v>1</v>
      </c>
      <c r="I23" s="123"/>
      <c r="K23" s="143" t="s">
        <v>125</v>
      </c>
      <c r="L23" s="144"/>
      <c r="M23" s="133">
        <v>1</v>
      </c>
      <c r="N23" s="132">
        <v>136</v>
      </c>
      <c r="O23" s="131">
        <v>63</v>
      </c>
      <c r="P23" s="131">
        <v>1</v>
      </c>
      <c r="Q23" s="130">
        <f>IF(AND(ISBLANK(N23),ISBLANK(O23)),"",N23+O23)</f>
        <v>199</v>
      </c>
      <c r="R23" s="129">
        <f>IF(ISNUMBER($H23),1-$H23,"")</f>
        <v>0</v>
      </c>
      <c r="S23" s="123"/>
    </row>
    <row r="24" spans="1:19" ht="12.75" customHeight="1">
      <c r="A24" s="145"/>
      <c r="B24" s="146"/>
      <c r="C24" s="128">
        <v>2</v>
      </c>
      <c r="D24" s="127">
        <v>140</v>
      </c>
      <c r="E24" s="126">
        <v>44</v>
      </c>
      <c r="F24" s="126">
        <v>7</v>
      </c>
      <c r="G24" s="125">
        <f>IF(AND(ISBLANK(D24),ISBLANK(E24)),"",D24+E24)</f>
        <v>184</v>
      </c>
      <c r="H24" s="124">
        <f>IF(OR(ISNUMBER($G24),ISNUMBER($Q24)),(SIGN(N($G24)-N($Q24))+1)/2,"")</f>
        <v>0</v>
      </c>
      <c r="I24" s="123"/>
      <c r="K24" s="145"/>
      <c r="L24" s="146"/>
      <c r="M24" s="128">
        <v>2</v>
      </c>
      <c r="N24" s="127">
        <v>151</v>
      </c>
      <c r="O24" s="126">
        <v>36</v>
      </c>
      <c r="P24" s="126">
        <v>7</v>
      </c>
      <c r="Q24" s="125">
        <f>IF(AND(ISBLANK(N24),ISBLANK(O24)),"",N24+O24)</f>
        <v>187</v>
      </c>
      <c r="R24" s="124">
        <f>IF(ISNUMBER($H24),1-$H24,"")</f>
        <v>1</v>
      </c>
      <c r="S24" s="123"/>
    </row>
    <row r="25" spans="1:19" ht="12.75" customHeight="1" thickBot="1">
      <c r="A25" s="147" t="s">
        <v>78</v>
      </c>
      <c r="B25" s="148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147" t="s">
        <v>69</v>
      </c>
      <c r="L25" s="148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149"/>
      <c r="B26" s="150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41">
        <f>IF(ISNUMBER(H27),(SIGN(1000*($H27-$R27)+$G27-$Q27)+1)/2,"")</f>
        <v>1</v>
      </c>
      <c r="K26" s="149"/>
      <c r="L26" s="150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41">
        <f>IF(ISNUMBER($I26),1-$I26,"")</f>
        <v>0</v>
      </c>
    </row>
    <row r="27" spans="1:19" ht="15.75" customHeight="1" thickBot="1">
      <c r="A27" s="151">
        <v>1013</v>
      </c>
      <c r="B27" s="152"/>
      <c r="C27" s="117" t="s">
        <v>17</v>
      </c>
      <c r="D27" s="114">
        <f>IF(ISNUMBER($G27),SUM(D23:D26),"")</f>
        <v>290</v>
      </c>
      <c r="E27" s="116">
        <f>IF(ISNUMBER($G27),SUM(E23:E26),"")</f>
        <v>115</v>
      </c>
      <c r="F27" s="116">
        <f>IF(ISNUMBER($G27),SUM(F23:F26),"")</f>
        <v>8</v>
      </c>
      <c r="G27" s="115">
        <f>IF(SUM($G23:$G26)+SUM($Q23:$Q26)&gt;0,SUM(G23:G26),"")</f>
        <v>405</v>
      </c>
      <c r="H27" s="114">
        <f>IF(ISNUMBER($G27),SUM(H23:H26),"")</f>
        <v>1</v>
      </c>
      <c r="I27" s="142"/>
      <c r="K27" s="151">
        <v>16797</v>
      </c>
      <c r="L27" s="152"/>
      <c r="M27" s="117" t="s">
        <v>17</v>
      </c>
      <c r="N27" s="114">
        <f>IF(ISNUMBER($G27),SUM(N23:N26),"")</f>
        <v>287</v>
      </c>
      <c r="O27" s="116">
        <f>IF(ISNUMBER($G27),SUM(O23:O26),"")</f>
        <v>99</v>
      </c>
      <c r="P27" s="116">
        <f>IF(ISNUMBER($G27),SUM(P23:P26),"")</f>
        <v>8</v>
      </c>
      <c r="Q27" s="115">
        <f>IF(SUM($G23:$G26)+SUM($Q23:$Q26)&gt;0,SUM(Q23:Q26),"")</f>
        <v>386</v>
      </c>
      <c r="R27" s="114">
        <f>IF(ISNUMBER($G27),SUM(R23:R26),"")</f>
        <v>1</v>
      </c>
      <c r="S27" s="142"/>
    </row>
    <row r="28" spans="1:19" ht="12.75" customHeight="1">
      <c r="A28" s="143" t="s">
        <v>123</v>
      </c>
      <c r="B28" s="144"/>
      <c r="C28" s="133">
        <v>1</v>
      </c>
      <c r="D28" s="132">
        <v>141</v>
      </c>
      <c r="E28" s="131">
        <v>63</v>
      </c>
      <c r="F28" s="131">
        <v>5</v>
      </c>
      <c r="G28" s="130">
        <f>IF(AND(ISBLANK(D28),ISBLANK(E28)),"",D28+E28)</f>
        <v>204</v>
      </c>
      <c r="H28" s="129">
        <f>IF(OR(ISNUMBER($G28),ISNUMBER($Q28)),(SIGN(N($G28)-N($Q28))+1)/2,"")</f>
        <v>1</v>
      </c>
      <c r="I28" s="123"/>
      <c r="K28" s="143" t="s">
        <v>124</v>
      </c>
      <c r="L28" s="144"/>
      <c r="M28" s="133">
        <v>1</v>
      </c>
      <c r="N28" s="132">
        <v>131</v>
      </c>
      <c r="O28" s="131">
        <v>70</v>
      </c>
      <c r="P28" s="131">
        <v>4</v>
      </c>
      <c r="Q28" s="130">
        <f>IF(AND(ISBLANK(N28),ISBLANK(O28)),"",N28+O28)</f>
        <v>201</v>
      </c>
      <c r="R28" s="129">
        <f>IF(ISNUMBER($H28),1-$H28,"")</f>
        <v>0</v>
      </c>
      <c r="S28" s="123"/>
    </row>
    <row r="29" spans="1:19" ht="12.75" customHeight="1">
      <c r="A29" s="145"/>
      <c r="B29" s="146"/>
      <c r="C29" s="128">
        <v>2</v>
      </c>
      <c r="D29" s="127">
        <v>145</v>
      </c>
      <c r="E29" s="126">
        <v>53</v>
      </c>
      <c r="F29" s="126">
        <v>5</v>
      </c>
      <c r="G29" s="125">
        <f>IF(AND(ISBLANK(D29),ISBLANK(E29)),"",D29+E29)</f>
        <v>198</v>
      </c>
      <c r="H29" s="124">
        <f>IF(OR(ISNUMBER($G29),ISNUMBER($Q29)),(SIGN(N($G29)-N($Q29))+1)/2,"")</f>
        <v>1</v>
      </c>
      <c r="I29" s="123"/>
      <c r="K29" s="145"/>
      <c r="L29" s="146"/>
      <c r="M29" s="128">
        <v>2</v>
      </c>
      <c r="N29" s="127">
        <v>134</v>
      </c>
      <c r="O29" s="126">
        <v>45</v>
      </c>
      <c r="P29" s="126">
        <v>6</v>
      </c>
      <c r="Q29" s="125">
        <f>IF(AND(ISBLANK(N29),ISBLANK(O29)),"",N29+O29)</f>
        <v>179</v>
      </c>
      <c r="R29" s="124">
        <f>IF(ISNUMBER($H29),1-$H29,"")</f>
        <v>0</v>
      </c>
      <c r="S29" s="123"/>
    </row>
    <row r="30" spans="1:19" ht="12.75" customHeight="1" thickBot="1">
      <c r="A30" s="147" t="s">
        <v>33</v>
      </c>
      <c r="B30" s="148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147" t="s">
        <v>111</v>
      </c>
      <c r="L30" s="148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149"/>
      <c r="B31" s="150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41">
        <f>IF(ISNUMBER(H32),(SIGN(1000*($H32-$R32)+$G32-$Q32)+1)/2,"")</f>
        <v>1</v>
      </c>
      <c r="K31" s="149"/>
      <c r="L31" s="150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41">
        <f>IF(ISNUMBER($I31),1-$I31,"")</f>
        <v>0</v>
      </c>
    </row>
    <row r="32" spans="1:19" ht="15.75" customHeight="1" thickBot="1">
      <c r="A32" s="151">
        <v>1012</v>
      </c>
      <c r="B32" s="152"/>
      <c r="C32" s="117" t="s">
        <v>17</v>
      </c>
      <c r="D32" s="114">
        <f>IF(ISNUMBER($G32),SUM(D28:D31),"")</f>
        <v>286</v>
      </c>
      <c r="E32" s="116">
        <f>IF(ISNUMBER($G32),SUM(E28:E31),"")</f>
        <v>116</v>
      </c>
      <c r="F32" s="116">
        <f>IF(ISNUMBER($G32),SUM(F28:F31),"")</f>
        <v>10</v>
      </c>
      <c r="G32" s="115">
        <f>IF(SUM($G28:$G31)+SUM($Q28:$Q31)&gt;0,SUM(G28:G31),"")</f>
        <v>402</v>
      </c>
      <c r="H32" s="114">
        <f>IF(ISNUMBER($G32),SUM(H28:H31),"")</f>
        <v>2</v>
      </c>
      <c r="I32" s="142"/>
      <c r="K32" s="151">
        <v>743</v>
      </c>
      <c r="L32" s="152"/>
      <c r="M32" s="117" t="s">
        <v>17</v>
      </c>
      <c r="N32" s="114">
        <f>IF(ISNUMBER($G32),SUM(N28:N31),"")</f>
        <v>265</v>
      </c>
      <c r="O32" s="116">
        <f>IF(ISNUMBER($G32),SUM(O28:O31),"")</f>
        <v>115</v>
      </c>
      <c r="P32" s="116">
        <f>IF(ISNUMBER($G32),SUM(P28:P31),"")</f>
        <v>10</v>
      </c>
      <c r="Q32" s="115">
        <f>IF(SUM($G28:$G31)+SUM($Q28:$Q31)&gt;0,SUM(Q28:Q31),"")</f>
        <v>380</v>
      </c>
      <c r="R32" s="114">
        <f>IF(ISNUMBER($G32),SUM(R28:R31),"")</f>
        <v>0</v>
      </c>
      <c r="S32" s="142"/>
    </row>
    <row r="33" spans="1:19" ht="12.75" customHeight="1">
      <c r="A33" s="143" t="s">
        <v>123</v>
      </c>
      <c r="B33" s="144"/>
      <c r="C33" s="133">
        <v>1</v>
      </c>
      <c r="D33" s="132">
        <v>147</v>
      </c>
      <c r="E33" s="131">
        <v>52</v>
      </c>
      <c r="F33" s="131">
        <v>3</v>
      </c>
      <c r="G33" s="130">
        <f>IF(AND(ISBLANK(D33),ISBLANK(E33)),"",D33+E33)</f>
        <v>199</v>
      </c>
      <c r="H33" s="129">
        <f>IF(OR(ISNUMBER($G33),ISNUMBER($Q33)),(SIGN(N($G33)-N($Q33))+1)/2,"")</f>
        <v>1</v>
      </c>
      <c r="I33" s="123"/>
      <c r="K33" s="143" t="s">
        <v>120</v>
      </c>
      <c r="L33" s="144"/>
      <c r="M33" s="133">
        <v>1</v>
      </c>
      <c r="N33" s="132">
        <v>132</v>
      </c>
      <c r="O33" s="131">
        <v>53</v>
      </c>
      <c r="P33" s="131">
        <v>7</v>
      </c>
      <c r="Q33" s="130">
        <f>IF(AND(ISBLANK(N33),ISBLANK(O33)),"",N33+O33)</f>
        <v>185</v>
      </c>
      <c r="R33" s="129">
        <f>IF(ISNUMBER($H33),1-$H33,"")</f>
        <v>0</v>
      </c>
      <c r="S33" s="123"/>
    </row>
    <row r="34" spans="1:19" ht="12.75" customHeight="1">
      <c r="A34" s="145"/>
      <c r="B34" s="146"/>
      <c r="C34" s="128">
        <v>2</v>
      </c>
      <c r="D34" s="127">
        <v>152</v>
      </c>
      <c r="E34" s="126">
        <v>62</v>
      </c>
      <c r="F34" s="126">
        <v>3</v>
      </c>
      <c r="G34" s="125">
        <f>IF(AND(ISBLANK(D34),ISBLANK(E34)),"",D34+E34)</f>
        <v>214</v>
      </c>
      <c r="H34" s="124">
        <f>IF(OR(ISNUMBER($G34),ISNUMBER($Q34)),(SIGN(N($G34)-N($Q34))+1)/2,"")</f>
        <v>1</v>
      </c>
      <c r="I34" s="123"/>
      <c r="K34" s="145"/>
      <c r="L34" s="146"/>
      <c r="M34" s="128">
        <v>2</v>
      </c>
      <c r="N34" s="127">
        <v>129</v>
      </c>
      <c r="O34" s="126">
        <v>53</v>
      </c>
      <c r="P34" s="126">
        <v>6</v>
      </c>
      <c r="Q34" s="125">
        <f>IF(AND(ISBLANK(N34),ISBLANK(O34)),"",N34+O34)</f>
        <v>182</v>
      </c>
      <c r="R34" s="124">
        <f>IF(ISNUMBER($H34),1-$H34,"")</f>
        <v>0</v>
      </c>
      <c r="S34" s="123"/>
    </row>
    <row r="35" spans="1:19" ht="12.75" customHeight="1" thickBot="1">
      <c r="A35" s="147" t="s">
        <v>122</v>
      </c>
      <c r="B35" s="148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147" t="s">
        <v>121</v>
      </c>
      <c r="L35" s="148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149"/>
      <c r="B36" s="150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41">
        <f>IF(ISNUMBER(H37),(SIGN(1000*($H37-$R37)+$G37-$Q37)+1)/2,"")</f>
        <v>1</v>
      </c>
      <c r="K36" s="149"/>
      <c r="L36" s="150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41">
        <f>IF(ISNUMBER($I36),1-$I36,"")</f>
        <v>0</v>
      </c>
    </row>
    <row r="37" spans="1:19" ht="15.75" customHeight="1" thickBot="1">
      <c r="A37" s="151">
        <v>19901</v>
      </c>
      <c r="B37" s="152"/>
      <c r="C37" s="117" t="s">
        <v>17</v>
      </c>
      <c r="D37" s="114">
        <f>IF(ISNUMBER($G37),SUM(D33:D36),"")</f>
        <v>299</v>
      </c>
      <c r="E37" s="116">
        <f>IF(ISNUMBER($G37),SUM(E33:E36),"")</f>
        <v>114</v>
      </c>
      <c r="F37" s="116">
        <f>IF(ISNUMBER($G37),SUM(F33:F36),"")</f>
        <v>6</v>
      </c>
      <c r="G37" s="115">
        <f>IF(SUM($G33:$G36)+SUM($Q33:$Q36)&gt;0,SUM(G33:G36),"")</f>
        <v>413</v>
      </c>
      <c r="H37" s="114">
        <f>IF(ISNUMBER($G37),SUM(H33:H36),"")</f>
        <v>2</v>
      </c>
      <c r="I37" s="142"/>
      <c r="K37" s="151">
        <v>762</v>
      </c>
      <c r="L37" s="152"/>
      <c r="M37" s="117" t="s">
        <v>17</v>
      </c>
      <c r="N37" s="114">
        <f>IF(ISNUMBER($G37),SUM(N33:N36),"")</f>
        <v>261</v>
      </c>
      <c r="O37" s="116">
        <f>IF(ISNUMBER($G37),SUM(O33:O36),"")</f>
        <v>106</v>
      </c>
      <c r="P37" s="116">
        <f>IF(ISNUMBER($G37),SUM(P33:P36),"")</f>
        <v>13</v>
      </c>
      <c r="Q37" s="115">
        <f>IF(SUM($G33:$G36)+SUM($Q33:$Q36)&gt;0,SUM(Q33:Q36),"")</f>
        <v>367</v>
      </c>
      <c r="R37" s="114">
        <f>IF(ISNUMBER($G37),SUM(R33:R36),"")</f>
        <v>0</v>
      </c>
      <c r="S37" s="142"/>
    </row>
    <row r="38" ht="4.5" customHeight="1" thickBot="1"/>
    <row r="39" spans="1:19" ht="19.5" customHeight="1" thickBot="1">
      <c r="A39" s="113"/>
      <c r="B39" s="112"/>
      <c r="C39" s="111" t="s">
        <v>42</v>
      </c>
      <c r="D39" s="110">
        <f>IF(ISNUMBER($G39),SUM(D12,D17,D22,D27,D32,D37),"")</f>
        <v>1697</v>
      </c>
      <c r="E39" s="109">
        <f>IF(ISNUMBER($G39),SUM(E12,E17,E22,E27,E32,E37),"")</f>
        <v>733</v>
      </c>
      <c r="F39" s="109">
        <f>IF(ISNUMBER($G39),SUM(F12,F17,F22,F27,F32,F37),"")</f>
        <v>45</v>
      </c>
      <c r="G39" s="108">
        <f>IF(SUM($G$8:$G$37)+SUM($Q$8:$Q$37)&gt;0,SUM(G12,G17,G22,G27,G32,G37),"")</f>
        <v>2430</v>
      </c>
      <c r="H39" s="107">
        <f>IF(SUM($G$8:$G$37)+SUM($Q$8:$Q$37)&gt;0,SUM(H12,H17,H22,H27,H32,H37),"")</f>
        <v>8</v>
      </c>
      <c r="I39" s="106">
        <f>IF(ISNUMBER($G39),(SIGN($G39-$Q39)+1)/IF(COUNT(I$11,I$16,I$21,I$26,I$31,I$36)&gt;3,1,2),"")</f>
        <v>2</v>
      </c>
      <c r="K39" s="113"/>
      <c r="L39" s="112"/>
      <c r="M39" s="111" t="s">
        <v>42</v>
      </c>
      <c r="N39" s="110">
        <f>IF(ISNUMBER($G39),SUM(N12,N17,N22,N27,N32,N37),"")</f>
        <v>1626</v>
      </c>
      <c r="O39" s="109">
        <f>IF(ISNUMBER($G39),SUM(O12,O17,O22,O27,O32,O37),"")</f>
        <v>689</v>
      </c>
      <c r="P39" s="109">
        <f>IF(ISNUMBER($G39),SUM(P12,P17,P22,P27,P32,P37),"")</f>
        <v>52</v>
      </c>
      <c r="Q39" s="108">
        <f>IF(SUM($G$8:$G$37)+SUM($Q$8:$Q$37)&gt;0,SUM(Q12,Q17,Q22,Q27,Q32,Q37),"")</f>
        <v>2315</v>
      </c>
      <c r="R39" s="107">
        <f>IF(SUM($G$8:$G$37)+SUM($Q$8:$Q$37)&gt;0,SUM(R12,R17,R22,R27,R32,R37),"")</f>
        <v>4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43</v>
      </c>
      <c r="C41" s="194" t="s">
        <v>119</v>
      </c>
      <c r="D41" s="194"/>
      <c r="E41" s="194"/>
      <c r="G41" s="197" t="s">
        <v>44</v>
      </c>
      <c r="H41" s="197"/>
      <c r="I41" s="105">
        <f>IF(ISNUMBER(I$39),SUM(I11,I16,I21,I26,I31,I36,I39),"")</f>
        <v>7</v>
      </c>
      <c r="K41" s="102"/>
      <c r="L41" s="103" t="s">
        <v>43</v>
      </c>
      <c r="M41" s="194" t="s">
        <v>120</v>
      </c>
      <c r="N41" s="194"/>
      <c r="O41" s="194"/>
      <c r="Q41" s="197" t="s">
        <v>44</v>
      </c>
      <c r="R41" s="197"/>
      <c r="S41" s="105">
        <f>IF(ISNUMBER(S$39),SUM(S11,S16,S21,S26,S31,S36,S39),"")</f>
        <v>1</v>
      </c>
    </row>
    <row r="42" spans="1:19" ht="18" customHeight="1">
      <c r="A42" s="102"/>
      <c r="B42" s="103" t="s">
        <v>45</v>
      </c>
      <c r="C42" s="195"/>
      <c r="D42" s="195"/>
      <c r="E42" s="195"/>
      <c r="G42" s="104"/>
      <c r="H42" s="104"/>
      <c r="I42" s="104"/>
      <c r="K42" s="102"/>
      <c r="L42" s="103" t="s">
        <v>45</v>
      </c>
      <c r="M42" s="195"/>
      <c r="N42" s="195"/>
      <c r="O42" s="195"/>
      <c r="Q42" s="104"/>
      <c r="R42" s="104"/>
      <c r="S42" s="104"/>
    </row>
    <row r="43" spans="1:19" ht="19.5" customHeight="1">
      <c r="A43" s="103" t="s">
        <v>46</v>
      </c>
      <c r="B43" s="103" t="s">
        <v>47</v>
      </c>
      <c r="C43" s="192" t="s">
        <v>119</v>
      </c>
      <c r="D43" s="192"/>
      <c r="E43" s="192"/>
      <c r="F43" s="192"/>
      <c r="G43" s="192"/>
      <c r="H43" s="192"/>
      <c r="I43" s="103"/>
      <c r="J43" s="103"/>
      <c r="K43" s="103" t="s">
        <v>48</v>
      </c>
      <c r="L43" s="196"/>
      <c r="M43" s="196"/>
      <c r="O43" s="103" t="s">
        <v>45</v>
      </c>
      <c r="P43" s="192"/>
      <c r="Q43" s="192"/>
      <c r="R43" s="192"/>
      <c r="S43" s="192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Slavia "D" – Sokol Kobylisy "C"</v>
      </c>
    </row>
    <row r="46" spans="2:11" ht="19.5" customHeight="1">
      <c r="B46" s="100" t="s">
        <v>49</v>
      </c>
      <c r="C46" s="200">
        <v>0.7291666666666666</v>
      </c>
      <c r="D46" s="181"/>
      <c r="I46" s="100" t="s">
        <v>51</v>
      </c>
      <c r="J46" s="181">
        <v>18</v>
      </c>
      <c r="K46" s="181"/>
    </row>
    <row r="47" spans="2:19" ht="19.5" customHeight="1">
      <c r="B47" s="100" t="s">
        <v>52</v>
      </c>
      <c r="C47" s="199">
        <v>0.9166666666666666</v>
      </c>
      <c r="D47" s="182"/>
      <c r="I47" s="100" t="s">
        <v>54</v>
      </c>
      <c r="J47" s="182">
        <v>12</v>
      </c>
      <c r="K47" s="182"/>
      <c r="P47" s="100" t="s">
        <v>55</v>
      </c>
      <c r="Q47" s="176">
        <v>43706</v>
      </c>
      <c r="R47" s="177"/>
      <c r="S47" s="177"/>
    </row>
    <row r="48" ht="9.75" customHeight="1"/>
    <row r="49" spans="1:19" ht="15" customHeight="1">
      <c r="A49" s="173" t="s">
        <v>56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5"/>
    </row>
    <row r="50" spans="1:19" ht="81" customHeight="1">
      <c r="A50" s="178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80"/>
    </row>
    <row r="51" ht="4.5" customHeight="1"/>
    <row r="52" spans="1:19" ht="15" customHeight="1">
      <c r="A52" s="173" t="s">
        <v>57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5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5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7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58</v>
      </c>
      <c r="C55" s="91"/>
      <c r="D55" s="93"/>
      <c r="E55" s="92" t="s">
        <v>59</v>
      </c>
      <c r="F55" s="91"/>
      <c r="G55" s="91"/>
      <c r="H55" s="91"/>
      <c r="I55" s="93"/>
      <c r="J55" s="80"/>
      <c r="K55" s="94"/>
      <c r="L55" s="92" t="s">
        <v>58</v>
      </c>
      <c r="M55" s="91"/>
      <c r="N55" s="93"/>
      <c r="O55" s="92" t="s">
        <v>59</v>
      </c>
      <c r="P55" s="91"/>
      <c r="Q55" s="91"/>
      <c r="R55" s="91"/>
      <c r="S55" s="90"/>
    </row>
    <row r="56" spans="1:19" ht="21" customHeight="1">
      <c r="A56" s="89" t="s">
        <v>60</v>
      </c>
      <c r="B56" s="85" t="s">
        <v>61</v>
      </c>
      <c r="C56" s="87"/>
      <c r="D56" s="86" t="s">
        <v>62</v>
      </c>
      <c r="E56" s="85" t="s">
        <v>61</v>
      </c>
      <c r="F56" s="84"/>
      <c r="G56" s="84"/>
      <c r="H56" s="83"/>
      <c r="I56" s="86" t="s">
        <v>62</v>
      </c>
      <c r="J56" s="80"/>
      <c r="K56" s="88" t="s">
        <v>60</v>
      </c>
      <c r="L56" s="85" t="s">
        <v>61</v>
      </c>
      <c r="M56" s="87"/>
      <c r="N56" s="86" t="s">
        <v>62</v>
      </c>
      <c r="O56" s="85" t="s">
        <v>61</v>
      </c>
      <c r="P56" s="84"/>
      <c r="Q56" s="84"/>
      <c r="R56" s="83"/>
      <c r="S56" s="82" t="s">
        <v>62</v>
      </c>
    </row>
    <row r="57" spans="1:19" ht="21" customHeight="1">
      <c r="A57" s="81"/>
      <c r="B57" s="190"/>
      <c r="C57" s="191"/>
      <c r="D57" s="78"/>
      <c r="E57" s="190"/>
      <c r="F57" s="193"/>
      <c r="G57" s="193"/>
      <c r="H57" s="191"/>
      <c r="I57" s="78"/>
      <c r="J57" s="80"/>
      <c r="K57" s="79"/>
      <c r="L57" s="190"/>
      <c r="M57" s="191"/>
      <c r="N57" s="78"/>
      <c r="O57" s="190"/>
      <c r="P57" s="193"/>
      <c r="Q57" s="193"/>
      <c r="R57" s="191"/>
      <c r="S57" s="77"/>
    </row>
    <row r="58" spans="1:19" ht="21" customHeight="1">
      <c r="A58" s="81"/>
      <c r="B58" s="190"/>
      <c r="C58" s="191"/>
      <c r="D58" s="78"/>
      <c r="E58" s="190"/>
      <c r="F58" s="193"/>
      <c r="G58" s="193"/>
      <c r="H58" s="191"/>
      <c r="I58" s="78"/>
      <c r="J58" s="80"/>
      <c r="K58" s="79"/>
      <c r="L58" s="190"/>
      <c r="M58" s="191"/>
      <c r="N58" s="78"/>
      <c r="O58" s="190"/>
      <c r="P58" s="193"/>
      <c r="Q58" s="193"/>
      <c r="R58" s="191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84" t="s">
        <v>63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6"/>
    </row>
    <row r="62" spans="1:19" ht="81" customHeight="1">
      <c r="A62" s="187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9"/>
    </row>
    <row r="63" ht="4.5" customHeight="1"/>
    <row r="64" spans="1:19" ht="15" customHeight="1">
      <c r="A64" s="173" t="s">
        <v>64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5"/>
    </row>
    <row r="65" spans="1:19" ht="81" customHeight="1">
      <c r="A65" s="178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80"/>
    </row>
    <row r="66" spans="1:8" ht="30" customHeight="1">
      <c r="A66" s="73"/>
      <c r="B66" s="72" t="s">
        <v>65</v>
      </c>
      <c r="C66" s="183"/>
      <c r="D66" s="183"/>
      <c r="E66" s="183"/>
      <c r="F66" s="183"/>
      <c r="G66" s="183"/>
      <c r="H66" s="18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18" sqref="K18:L19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67" t="s">
        <v>0</v>
      </c>
      <c r="C1" s="167"/>
      <c r="D1" s="169" t="s">
        <v>1</v>
      </c>
      <c r="E1" s="169"/>
      <c r="F1" s="169"/>
      <c r="G1" s="169"/>
      <c r="H1" s="169"/>
      <c r="I1" s="169"/>
      <c r="K1" s="100" t="s">
        <v>2</v>
      </c>
      <c r="L1" s="164" t="s">
        <v>180</v>
      </c>
      <c r="M1" s="164"/>
      <c r="N1" s="164"/>
      <c r="O1" s="165" t="s">
        <v>4</v>
      </c>
      <c r="P1" s="165"/>
      <c r="Q1" s="198">
        <v>43139</v>
      </c>
      <c r="R1" s="166"/>
      <c r="S1" s="166"/>
    </row>
    <row r="2" spans="2:3" ht="6" customHeight="1" thickBot="1">
      <c r="B2" s="168"/>
      <c r="C2" s="168"/>
    </row>
    <row r="3" spans="1:19" ht="19.5" customHeight="1" thickBot="1">
      <c r="A3" s="140" t="s">
        <v>5</v>
      </c>
      <c r="B3" s="161" t="s">
        <v>180</v>
      </c>
      <c r="C3" s="162"/>
      <c r="D3" s="162"/>
      <c r="E3" s="162"/>
      <c r="F3" s="162"/>
      <c r="G3" s="162"/>
      <c r="H3" s="162"/>
      <c r="I3" s="163"/>
      <c r="K3" s="140" t="s">
        <v>7</v>
      </c>
      <c r="L3" s="161" t="s">
        <v>179</v>
      </c>
      <c r="M3" s="162"/>
      <c r="N3" s="162"/>
      <c r="O3" s="162"/>
      <c r="P3" s="162"/>
      <c r="Q3" s="162"/>
      <c r="R3" s="162"/>
      <c r="S3" s="163"/>
    </row>
    <row r="4" ht="4.5" customHeight="1" thickBot="1"/>
    <row r="5" spans="1:19" ht="12.75" customHeight="1">
      <c r="A5" s="157" t="s">
        <v>9</v>
      </c>
      <c r="B5" s="158"/>
      <c r="C5" s="155" t="s">
        <v>10</v>
      </c>
      <c r="D5" s="170" t="s">
        <v>11</v>
      </c>
      <c r="E5" s="171"/>
      <c r="F5" s="171"/>
      <c r="G5" s="172"/>
      <c r="H5" s="153" t="s">
        <v>12</v>
      </c>
      <c r="I5" s="154"/>
      <c r="K5" s="157" t="s">
        <v>9</v>
      </c>
      <c r="L5" s="158"/>
      <c r="M5" s="155" t="s">
        <v>10</v>
      </c>
      <c r="N5" s="170" t="s">
        <v>11</v>
      </c>
      <c r="O5" s="171"/>
      <c r="P5" s="171"/>
      <c r="Q5" s="172"/>
      <c r="R5" s="153" t="s">
        <v>12</v>
      </c>
      <c r="S5" s="154"/>
    </row>
    <row r="6" spans="1:19" ht="12.75" customHeight="1" thickBot="1">
      <c r="A6" s="159" t="s">
        <v>13</v>
      </c>
      <c r="B6" s="160"/>
      <c r="C6" s="156"/>
      <c r="D6" s="139" t="s">
        <v>14</v>
      </c>
      <c r="E6" s="138" t="s">
        <v>15</v>
      </c>
      <c r="F6" s="138" t="s">
        <v>16</v>
      </c>
      <c r="G6" s="137" t="s">
        <v>17</v>
      </c>
      <c r="H6" s="136" t="s">
        <v>18</v>
      </c>
      <c r="I6" s="135" t="s">
        <v>19</v>
      </c>
      <c r="K6" s="159" t="s">
        <v>13</v>
      </c>
      <c r="L6" s="160"/>
      <c r="M6" s="156"/>
      <c r="N6" s="139" t="s">
        <v>14</v>
      </c>
      <c r="O6" s="138" t="s">
        <v>15</v>
      </c>
      <c r="P6" s="138" t="s">
        <v>16</v>
      </c>
      <c r="Q6" s="137" t="s">
        <v>17</v>
      </c>
      <c r="R6" s="136" t="s">
        <v>18</v>
      </c>
      <c r="S6" s="135" t="s">
        <v>19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43" t="s">
        <v>178</v>
      </c>
      <c r="B8" s="144"/>
      <c r="C8" s="133">
        <v>1</v>
      </c>
      <c r="D8" s="132">
        <v>141</v>
      </c>
      <c r="E8" s="131">
        <v>61</v>
      </c>
      <c r="F8" s="131">
        <v>4</v>
      </c>
      <c r="G8" s="130">
        <f>IF(AND(ISBLANK(D8),ISBLANK(E8)),"",D8+E8)</f>
        <v>202</v>
      </c>
      <c r="H8" s="129">
        <f>IF(OR(ISNUMBER($G8),ISNUMBER($Q8)),(SIGN(N($G8)-N($Q8))+1)/2,"")</f>
        <v>1</v>
      </c>
      <c r="I8" s="123"/>
      <c r="K8" s="143" t="s">
        <v>177</v>
      </c>
      <c r="L8" s="144"/>
      <c r="M8" s="133">
        <v>1</v>
      </c>
      <c r="N8" s="132">
        <v>128</v>
      </c>
      <c r="O8" s="131">
        <v>44</v>
      </c>
      <c r="P8" s="131">
        <v>7</v>
      </c>
      <c r="Q8" s="130">
        <f>IF(AND(ISBLANK(N8),ISBLANK(O8)),"",N8+O8)</f>
        <v>172</v>
      </c>
      <c r="R8" s="129">
        <f>IF(ISNUMBER($H8),1-$H8,"")</f>
        <v>0</v>
      </c>
      <c r="S8" s="123"/>
    </row>
    <row r="9" spans="1:19" ht="12.75" customHeight="1">
      <c r="A9" s="145"/>
      <c r="B9" s="146"/>
      <c r="C9" s="128">
        <v>2</v>
      </c>
      <c r="D9" s="127">
        <v>146</v>
      </c>
      <c r="E9" s="126">
        <v>51</v>
      </c>
      <c r="F9" s="126">
        <v>4</v>
      </c>
      <c r="G9" s="125">
        <f>IF(AND(ISBLANK(D9),ISBLANK(E9)),"",D9+E9)</f>
        <v>197</v>
      </c>
      <c r="H9" s="124">
        <f>IF(OR(ISNUMBER($G9),ISNUMBER($Q9)),(SIGN(N($G9)-N($Q9))+1)/2,"")</f>
        <v>0</v>
      </c>
      <c r="I9" s="123"/>
      <c r="K9" s="145"/>
      <c r="L9" s="146"/>
      <c r="M9" s="128">
        <v>2</v>
      </c>
      <c r="N9" s="127">
        <v>145</v>
      </c>
      <c r="O9" s="126">
        <v>53</v>
      </c>
      <c r="P9" s="126">
        <v>6</v>
      </c>
      <c r="Q9" s="125">
        <f>IF(AND(ISBLANK(N9),ISBLANK(O9)),"",N9+O9)</f>
        <v>198</v>
      </c>
      <c r="R9" s="124">
        <f>IF(ISNUMBER($H9),1-$H9,"")</f>
        <v>1</v>
      </c>
      <c r="S9" s="123"/>
    </row>
    <row r="10" spans="1:19" ht="12.75" customHeight="1" thickBot="1">
      <c r="A10" s="147" t="s">
        <v>26</v>
      </c>
      <c r="B10" s="148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147" t="s">
        <v>26</v>
      </c>
      <c r="L10" s="148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149"/>
      <c r="B11" s="150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41">
        <f>IF(ISNUMBER(H12),(SIGN(1000*($H12-$R12)+$G12-$Q12)+1)/2,"")</f>
        <v>1</v>
      </c>
      <c r="K11" s="149"/>
      <c r="L11" s="150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41">
        <f>IF(ISNUMBER($I11),1-$I11,"")</f>
        <v>0</v>
      </c>
    </row>
    <row r="12" spans="1:19" ht="15.75" customHeight="1" thickBot="1">
      <c r="A12" s="151">
        <v>21413</v>
      </c>
      <c r="B12" s="152"/>
      <c r="C12" s="117" t="s">
        <v>17</v>
      </c>
      <c r="D12" s="114">
        <f>IF(ISNUMBER($G12),SUM(D8:D11),"")</f>
        <v>287</v>
      </c>
      <c r="E12" s="116">
        <f>IF(ISNUMBER($G12),SUM(E8:E11),"")</f>
        <v>112</v>
      </c>
      <c r="F12" s="116">
        <f>IF(ISNUMBER($G12),SUM(F8:F11),"")</f>
        <v>8</v>
      </c>
      <c r="G12" s="115">
        <f>IF(SUM($G8:$G11)+SUM($Q8:$Q11)&gt;0,SUM(G8:G11),"")</f>
        <v>399</v>
      </c>
      <c r="H12" s="114">
        <f>IF(ISNUMBER($G12),SUM(H8:H11),"")</f>
        <v>1</v>
      </c>
      <c r="I12" s="142"/>
      <c r="K12" s="151">
        <v>1350</v>
      </c>
      <c r="L12" s="152"/>
      <c r="M12" s="117" t="s">
        <v>17</v>
      </c>
      <c r="N12" s="114">
        <f>IF(ISNUMBER($G12),SUM(N8:N11),"")</f>
        <v>273</v>
      </c>
      <c r="O12" s="116">
        <f>IF(ISNUMBER($G12),SUM(O8:O11),"")</f>
        <v>97</v>
      </c>
      <c r="P12" s="116">
        <f>IF(ISNUMBER($G12),SUM(P8:P11),"")</f>
        <v>13</v>
      </c>
      <c r="Q12" s="115">
        <f>IF(SUM($G8:$G11)+SUM($Q8:$Q11)&gt;0,SUM(Q8:Q11),"")</f>
        <v>370</v>
      </c>
      <c r="R12" s="114">
        <f>IF(ISNUMBER($G12),SUM(R8:R11),"")</f>
        <v>1</v>
      </c>
      <c r="S12" s="142"/>
    </row>
    <row r="13" spans="1:19" ht="12.75" customHeight="1">
      <c r="A13" s="143" t="s">
        <v>176</v>
      </c>
      <c r="B13" s="144"/>
      <c r="C13" s="133">
        <v>1</v>
      </c>
      <c r="D13" s="132">
        <v>139</v>
      </c>
      <c r="E13" s="131">
        <v>72</v>
      </c>
      <c r="F13" s="131">
        <v>2</v>
      </c>
      <c r="G13" s="130">
        <f>IF(AND(ISBLANK(D13),ISBLANK(E13)),"",D13+E13)</f>
        <v>211</v>
      </c>
      <c r="H13" s="129">
        <f>IF(OR(ISNUMBER($G13),ISNUMBER($Q13)),(SIGN(N($G13)-N($Q13))+1)/2,"")</f>
        <v>1</v>
      </c>
      <c r="I13" s="123"/>
      <c r="K13" s="143" t="s">
        <v>175</v>
      </c>
      <c r="L13" s="144"/>
      <c r="M13" s="133">
        <v>1</v>
      </c>
      <c r="N13" s="132">
        <v>118</v>
      </c>
      <c r="O13" s="131">
        <v>44</v>
      </c>
      <c r="P13" s="131">
        <v>11</v>
      </c>
      <c r="Q13" s="130">
        <f>IF(AND(ISBLANK(N13),ISBLANK(O13)),"",N13+O13)</f>
        <v>162</v>
      </c>
      <c r="R13" s="129">
        <f>IF(ISNUMBER($H13),1-$H13,"")</f>
        <v>0</v>
      </c>
      <c r="S13" s="123"/>
    </row>
    <row r="14" spans="1:19" ht="12.75" customHeight="1">
      <c r="A14" s="145"/>
      <c r="B14" s="146"/>
      <c r="C14" s="128">
        <v>2</v>
      </c>
      <c r="D14" s="127">
        <v>144</v>
      </c>
      <c r="E14" s="126">
        <v>58</v>
      </c>
      <c r="F14" s="126">
        <v>2</v>
      </c>
      <c r="G14" s="125">
        <f>IF(AND(ISBLANK(D14),ISBLANK(E14)),"",D14+E14)</f>
        <v>202</v>
      </c>
      <c r="H14" s="124">
        <f>IF(OR(ISNUMBER($G14),ISNUMBER($Q14)),(SIGN(N($G14)-N($Q14))+1)/2,"")</f>
        <v>1</v>
      </c>
      <c r="I14" s="123"/>
      <c r="K14" s="145"/>
      <c r="L14" s="146"/>
      <c r="M14" s="128">
        <v>2</v>
      </c>
      <c r="N14" s="127">
        <v>143</v>
      </c>
      <c r="O14" s="126">
        <v>52</v>
      </c>
      <c r="P14" s="126">
        <v>3</v>
      </c>
      <c r="Q14" s="125">
        <f>IF(AND(ISBLANK(N14),ISBLANK(O14)),"",N14+O14)</f>
        <v>195</v>
      </c>
      <c r="R14" s="124">
        <f>IF(ISNUMBER($H14),1-$H14,"")</f>
        <v>0</v>
      </c>
      <c r="S14" s="123"/>
    </row>
    <row r="15" spans="1:19" ht="12.75" customHeight="1" thickBot="1">
      <c r="A15" s="147" t="s">
        <v>174</v>
      </c>
      <c r="B15" s="148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147" t="s">
        <v>173</v>
      </c>
      <c r="L15" s="148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149"/>
      <c r="B16" s="150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41">
        <f>IF(ISNUMBER(H17),(SIGN(1000*($H17-$R17)+$G17-$Q17)+1)/2,"")</f>
        <v>1</v>
      </c>
      <c r="K16" s="149"/>
      <c r="L16" s="150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41">
        <f>IF(ISNUMBER($I16),1-$I16,"")</f>
        <v>0</v>
      </c>
    </row>
    <row r="17" spans="1:19" ht="15.75" customHeight="1" thickBot="1">
      <c r="A17" s="151">
        <v>1087</v>
      </c>
      <c r="B17" s="152"/>
      <c r="C17" s="117" t="s">
        <v>17</v>
      </c>
      <c r="D17" s="114">
        <f>IF(ISNUMBER($G17),SUM(D13:D16),"")</f>
        <v>283</v>
      </c>
      <c r="E17" s="116">
        <f>IF(ISNUMBER($G17),SUM(E13:E16),"")</f>
        <v>130</v>
      </c>
      <c r="F17" s="116">
        <f>IF(ISNUMBER($G17),SUM(F13:F16),"")</f>
        <v>4</v>
      </c>
      <c r="G17" s="115">
        <f>IF(SUM($G13:$G16)+SUM($Q13:$Q16)&gt;0,SUM(G13:G16),"")</f>
        <v>413</v>
      </c>
      <c r="H17" s="114">
        <f>IF(ISNUMBER($G17),SUM(H13:H16),"")</f>
        <v>2</v>
      </c>
      <c r="I17" s="142"/>
      <c r="K17" s="151">
        <v>19845</v>
      </c>
      <c r="L17" s="152"/>
      <c r="M17" s="117" t="s">
        <v>17</v>
      </c>
      <c r="N17" s="114">
        <f>IF(ISNUMBER($G17),SUM(N13:N16),"")</f>
        <v>261</v>
      </c>
      <c r="O17" s="116">
        <f>IF(ISNUMBER($G17),SUM(O13:O16),"")</f>
        <v>96</v>
      </c>
      <c r="P17" s="116">
        <f>IF(ISNUMBER($G17),SUM(P13:P16),"")</f>
        <v>14</v>
      </c>
      <c r="Q17" s="115">
        <f>IF(SUM($G13:$G16)+SUM($Q13:$Q16)&gt;0,SUM(Q13:Q16),"")</f>
        <v>357</v>
      </c>
      <c r="R17" s="114">
        <f>IF(ISNUMBER($G17),SUM(R13:R16),"")</f>
        <v>0</v>
      </c>
      <c r="S17" s="142"/>
    </row>
    <row r="18" spans="1:19" ht="12.75" customHeight="1">
      <c r="A18" s="143" t="s">
        <v>172</v>
      </c>
      <c r="B18" s="144"/>
      <c r="C18" s="133">
        <v>1</v>
      </c>
      <c r="D18" s="132">
        <v>139</v>
      </c>
      <c r="E18" s="131">
        <v>71</v>
      </c>
      <c r="F18" s="131">
        <v>0</v>
      </c>
      <c r="G18" s="130">
        <f>IF(AND(ISBLANK(D18),ISBLANK(E18)),"",D18+E18)</f>
        <v>210</v>
      </c>
      <c r="H18" s="129">
        <f>IF(OR(ISNUMBER($G18),ISNUMBER($Q18)),(SIGN(N($G18)-N($Q18))+1)/2,"")</f>
        <v>1</v>
      </c>
      <c r="I18" s="123"/>
      <c r="K18" s="143" t="s">
        <v>171</v>
      </c>
      <c r="L18" s="144"/>
      <c r="M18" s="133">
        <v>1</v>
      </c>
      <c r="N18" s="132">
        <v>126</v>
      </c>
      <c r="O18" s="131">
        <v>34</v>
      </c>
      <c r="P18" s="131">
        <v>10</v>
      </c>
      <c r="Q18" s="130">
        <f>IF(AND(ISBLANK(N18),ISBLANK(O18)),"",N18+O18)</f>
        <v>160</v>
      </c>
      <c r="R18" s="129">
        <f>IF(ISNUMBER($H18),1-$H18,"")</f>
        <v>0</v>
      </c>
      <c r="S18" s="123"/>
    </row>
    <row r="19" spans="1:19" ht="12.75" customHeight="1">
      <c r="A19" s="145"/>
      <c r="B19" s="146"/>
      <c r="C19" s="128">
        <v>2</v>
      </c>
      <c r="D19" s="127">
        <v>142</v>
      </c>
      <c r="E19" s="126">
        <v>60</v>
      </c>
      <c r="F19" s="126">
        <v>3</v>
      </c>
      <c r="G19" s="125">
        <f>IF(AND(ISBLANK(D19),ISBLANK(E19)),"",D19+E19)</f>
        <v>202</v>
      </c>
      <c r="H19" s="124">
        <f>IF(OR(ISNUMBER($G19),ISNUMBER($Q19)),(SIGN(N($G19)-N($Q19))+1)/2,"")</f>
        <v>1</v>
      </c>
      <c r="I19" s="123"/>
      <c r="K19" s="145"/>
      <c r="L19" s="146"/>
      <c r="M19" s="128">
        <v>2</v>
      </c>
      <c r="N19" s="127">
        <v>125</v>
      </c>
      <c r="O19" s="126">
        <v>51</v>
      </c>
      <c r="P19" s="126">
        <v>7</v>
      </c>
      <c r="Q19" s="125">
        <f>IF(AND(ISBLANK(N19),ISBLANK(O19)),"",N19+O19)</f>
        <v>176</v>
      </c>
      <c r="R19" s="124">
        <f>IF(ISNUMBER($H19),1-$H19,"")</f>
        <v>0</v>
      </c>
      <c r="S19" s="123"/>
    </row>
    <row r="20" spans="1:19" ht="12.75" customHeight="1" thickBot="1">
      <c r="A20" s="147" t="s">
        <v>111</v>
      </c>
      <c r="B20" s="148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147" t="s">
        <v>26</v>
      </c>
      <c r="L20" s="148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149"/>
      <c r="B21" s="150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41">
        <f>IF(ISNUMBER(H22),(SIGN(1000*($H22-$R22)+$G22-$Q22)+1)/2,"")</f>
        <v>1</v>
      </c>
      <c r="K21" s="149"/>
      <c r="L21" s="150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41">
        <f>IF(ISNUMBER($I21),1-$I21,"")</f>
        <v>0</v>
      </c>
    </row>
    <row r="22" spans="1:19" ht="15.75" customHeight="1" thickBot="1">
      <c r="A22" s="151">
        <v>1307</v>
      </c>
      <c r="B22" s="152"/>
      <c r="C22" s="117" t="s">
        <v>17</v>
      </c>
      <c r="D22" s="114">
        <f>IF(ISNUMBER($G22),SUM(D18:D21),"")</f>
        <v>281</v>
      </c>
      <c r="E22" s="116">
        <f>IF(ISNUMBER($G22),SUM(E18:E21),"")</f>
        <v>131</v>
      </c>
      <c r="F22" s="116">
        <f>IF(ISNUMBER($G22),SUM(F18:F21),"")</f>
        <v>3</v>
      </c>
      <c r="G22" s="115">
        <f>IF(SUM($G18:$G21)+SUM($Q18:$Q21)&gt;0,SUM(G18:G21),"")</f>
        <v>412</v>
      </c>
      <c r="H22" s="114">
        <f>IF(ISNUMBER($G22),SUM(H18:H21),"")</f>
        <v>2</v>
      </c>
      <c r="I22" s="142"/>
      <c r="K22" s="151">
        <v>1372</v>
      </c>
      <c r="L22" s="152"/>
      <c r="M22" s="117" t="s">
        <v>17</v>
      </c>
      <c r="N22" s="114">
        <f>IF(ISNUMBER($G22),SUM(N18:N21),"")</f>
        <v>251</v>
      </c>
      <c r="O22" s="116">
        <f>IF(ISNUMBER($G22),SUM(O18:O21),"")</f>
        <v>85</v>
      </c>
      <c r="P22" s="116">
        <f>IF(ISNUMBER($G22),SUM(P18:P21),"")</f>
        <v>17</v>
      </c>
      <c r="Q22" s="115">
        <f>IF(SUM($G18:$G21)+SUM($Q18:$Q21)&gt;0,SUM(Q18:Q21),"")</f>
        <v>336</v>
      </c>
      <c r="R22" s="114">
        <f>IF(ISNUMBER($G22),SUM(R18:R21),"")</f>
        <v>0</v>
      </c>
      <c r="S22" s="142"/>
    </row>
    <row r="23" spans="1:19" ht="12.75" customHeight="1">
      <c r="A23" s="143" t="s">
        <v>170</v>
      </c>
      <c r="B23" s="144"/>
      <c r="C23" s="133">
        <v>1</v>
      </c>
      <c r="D23" s="132">
        <v>131</v>
      </c>
      <c r="E23" s="131">
        <v>50</v>
      </c>
      <c r="F23" s="131">
        <v>4</v>
      </c>
      <c r="G23" s="130">
        <f>IF(AND(ISBLANK(D23),ISBLANK(E23)),"",D23+E23)</f>
        <v>181</v>
      </c>
      <c r="H23" s="129">
        <f>IF(OR(ISNUMBER($G23),ISNUMBER($Q23)),(SIGN(N($G23)-N($Q23))+1)/2,"")</f>
        <v>0</v>
      </c>
      <c r="I23" s="123"/>
      <c r="K23" s="143" t="s">
        <v>169</v>
      </c>
      <c r="L23" s="144"/>
      <c r="M23" s="133">
        <v>1</v>
      </c>
      <c r="N23" s="132">
        <v>134</v>
      </c>
      <c r="O23" s="131">
        <v>63</v>
      </c>
      <c r="P23" s="131">
        <v>4</v>
      </c>
      <c r="Q23" s="130">
        <f>IF(AND(ISBLANK(N23),ISBLANK(O23)),"",N23+O23)</f>
        <v>197</v>
      </c>
      <c r="R23" s="129">
        <f>IF(ISNUMBER($H23),1-$H23,"")</f>
        <v>1</v>
      </c>
      <c r="S23" s="123"/>
    </row>
    <row r="24" spans="1:19" ht="12.75" customHeight="1">
      <c r="A24" s="145"/>
      <c r="B24" s="146"/>
      <c r="C24" s="128">
        <v>2</v>
      </c>
      <c r="D24" s="127">
        <v>141</v>
      </c>
      <c r="E24" s="126">
        <v>54</v>
      </c>
      <c r="F24" s="126">
        <v>3</v>
      </c>
      <c r="G24" s="125">
        <f>IF(AND(ISBLANK(D24),ISBLANK(E24)),"",D24+E24)</f>
        <v>195</v>
      </c>
      <c r="H24" s="124">
        <f>IF(OR(ISNUMBER($G24),ISNUMBER($Q24)),(SIGN(N($G24)-N($Q24))+1)/2,"")</f>
        <v>0</v>
      </c>
      <c r="I24" s="123"/>
      <c r="K24" s="145"/>
      <c r="L24" s="146"/>
      <c r="M24" s="128">
        <v>2</v>
      </c>
      <c r="N24" s="127">
        <v>139</v>
      </c>
      <c r="O24" s="126">
        <v>61</v>
      </c>
      <c r="P24" s="126">
        <v>2</v>
      </c>
      <c r="Q24" s="125">
        <f>IF(AND(ISBLANK(N24),ISBLANK(O24)),"",N24+O24)</f>
        <v>200</v>
      </c>
      <c r="R24" s="124">
        <f>IF(ISNUMBER($H24),1-$H24,"")</f>
        <v>1</v>
      </c>
      <c r="S24" s="123"/>
    </row>
    <row r="25" spans="1:19" ht="12.75" customHeight="1" thickBot="1">
      <c r="A25" s="147" t="s">
        <v>168</v>
      </c>
      <c r="B25" s="148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147" t="s">
        <v>69</v>
      </c>
      <c r="L25" s="148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149"/>
      <c r="B26" s="150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41">
        <f>IF(ISNUMBER(H27),(SIGN(1000*($H27-$R27)+$G27-$Q27)+1)/2,"")</f>
        <v>0</v>
      </c>
      <c r="K26" s="149"/>
      <c r="L26" s="150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41">
        <f>IF(ISNUMBER($I26),1-$I26,"")</f>
        <v>1</v>
      </c>
    </row>
    <row r="27" spans="1:19" ht="15.75" customHeight="1" thickBot="1">
      <c r="A27" s="151">
        <v>15944</v>
      </c>
      <c r="B27" s="152"/>
      <c r="C27" s="117" t="s">
        <v>17</v>
      </c>
      <c r="D27" s="114">
        <f>IF(ISNUMBER($G27),SUM(D23:D26),"")</f>
        <v>272</v>
      </c>
      <c r="E27" s="116">
        <f>IF(ISNUMBER($G27),SUM(E23:E26),"")</f>
        <v>104</v>
      </c>
      <c r="F27" s="116">
        <f>IF(ISNUMBER($G27),SUM(F23:F26),"")</f>
        <v>7</v>
      </c>
      <c r="G27" s="115">
        <f>IF(SUM($G23:$G26)+SUM($Q23:$Q26)&gt;0,SUM(G23:G26),"")</f>
        <v>376</v>
      </c>
      <c r="H27" s="114">
        <f>IF(ISNUMBER($G27),SUM(H23:H26),"")</f>
        <v>0</v>
      </c>
      <c r="I27" s="142"/>
      <c r="K27" s="151">
        <v>13850</v>
      </c>
      <c r="L27" s="152"/>
      <c r="M27" s="117" t="s">
        <v>17</v>
      </c>
      <c r="N27" s="114">
        <f>IF(ISNUMBER($G27),SUM(N23:N26),"")</f>
        <v>273</v>
      </c>
      <c r="O27" s="116">
        <f>IF(ISNUMBER($G27),SUM(O23:O26),"")</f>
        <v>124</v>
      </c>
      <c r="P27" s="116">
        <f>IF(ISNUMBER($G27),SUM(P23:P26),"")</f>
        <v>6</v>
      </c>
      <c r="Q27" s="115">
        <f>IF(SUM($G23:$G26)+SUM($Q23:$Q26)&gt;0,SUM(Q23:Q26),"")</f>
        <v>397</v>
      </c>
      <c r="R27" s="114">
        <f>IF(ISNUMBER($G27),SUM(R23:R26),"")</f>
        <v>2</v>
      </c>
      <c r="S27" s="142"/>
    </row>
    <row r="28" spans="1:19" ht="12.75" customHeight="1">
      <c r="A28" s="143" t="s">
        <v>167</v>
      </c>
      <c r="B28" s="144"/>
      <c r="C28" s="133">
        <v>1</v>
      </c>
      <c r="D28" s="132">
        <v>137</v>
      </c>
      <c r="E28" s="131">
        <v>42</v>
      </c>
      <c r="F28" s="131">
        <v>7</v>
      </c>
      <c r="G28" s="130">
        <f>IF(AND(ISBLANK(D28),ISBLANK(E28)),"",D28+E28)</f>
        <v>179</v>
      </c>
      <c r="H28" s="129">
        <f>IF(OR(ISNUMBER($G28),ISNUMBER($Q28)),(SIGN(N($G28)-N($Q28))+1)/2,"")</f>
        <v>0</v>
      </c>
      <c r="I28" s="123"/>
      <c r="K28" s="143" t="s">
        <v>166</v>
      </c>
      <c r="L28" s="144"/>
      <c r="M28" s="133">
        <v>1</v>
      </c>
      <c r="N28" s="132">
        <v>131</v>
      </c>
      <c r="O28" s="131">
        <v>63</v>
      </c>
      <c r="P28" s="131">
        <v>4</v>
      </c>
      <c r="Q28" s="130">
        <f>IF(AND(ISBLANK(N28),ISBLANK(O28)),"",N28+O28)</f>
        <v>194</v>
      </c>
      <c r="R28" s="129">
        <f>IF(ISNUMBER($H28),1-$H28,"")</f>
        <v>1</v>
      </c>
      <c r="S28" s="123"/>
    </row>
    <row r="29" spans="1:19" ht="12.75" customHeight="1">
      <c r="A29" s="145"/>
      <c r="B29" s="146"/>
      <c r="C29" s="128">
        <v>2</v>
      </c>
      <c r="D29" s="127">
        <v>133</v>
      </c>
      <c r="E29" s="126">
        <v>57</v>
      </c>
      <c r="F29" s="126">
        <v>3</v>
      </c>
      <c r="G29" s="125">
        <f>IF(AND(ISBLANK(D29),ISBLANK(E29)),"",D29+E29)</f>
        <v>190</v>
      </c>
      <c r="H29" s="124">
        <f>IF(OR(ISNUMBER($G29),ISNUMBER($Q29)),(SIGN(N($G29)-N($Q29))+1)/2,"")</f>
        <v>0</v>
      </c>
      <c r="I29" s="123"/>
      <c r="K29" s="145"/>
      <c r="L29" s="146"/>
      <c r="M29" s="128">
        <v>2</v>
      </c>
      <c r="N29" s="127">
        <v>145</v>
      </c>
      <c r="O29" s="126">
        <v>49</v>
      </c>
      <c r="P29" s="126">
        <v>5</v>
      </c>
      <c r="Q29" s="125">
        <f>IF(AND(ISBLANK(N29),ISBLANK(O29)),"",N29+O29)</f>
        <v>194</v>
      </c>
      <c r="R29" s="124">
        <f>IF(ISNUMBER($H29),1-$H29,"")</f>
        <v>1</v>
      </c>
      <c r="S29" s="123"/>
    </row>
    <row r="30" spans="1:19" ht="12.75" customHeight="1" thickBot="1">
      <c r="A30" s="147" t="s">
        <v>165</v>
      </c>
      <c r="B30" s="148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147" t="s">
        <v>81</v>
      </c>
      <c r="L30" s="148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149"/>
      <c r="B31" s="150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41">
        <f>IF(ISNUMBER(H32),(SIGN(1000*($H32-$R32)+$G32-$Q32)+1)/2,"")</f>
        <v>0</v>
      </c>
      <c r="K31" s="149"/>
      <c r="L31" s="150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41">
        <f>IF(ISNUMBER($I31),1-$I31,"")</f>
        <v>1</v>
      </c>
    </row>
    <row r="32" spans="1:19" ht="15.75" customHeight="1" thickBot="1">
      <c r="A32" s="151">
        <v>19667</v>
      </c>
      <c r="B32" s="152"/>
      <c r="C32" s="117" t="s">
        <v>17</v>
      </c>
      <c r="D32" s="114">
        <f>IF(ISNUMBER($G32),SUM(D28:D31),"")</f>
        <v>270</v>
      </c>
      <c r="E32" s="116">
        <f>IF(ISNUMBER($G32),SUM(E28:E31),"")</f>
        <v>99</v>
      </c>
      <c r="F32" s="116">
        <f>IF(ISNUMBER($G32),SUM(F28:F31),"")</f>
        <v>10</v>
      </c>
      <c r="G32" s="115">
        <f>IF(SUM($G28:$G31)+SUM($Q28:$Q31)&gt;0,SUM(G28:G31),"")</f>
        <v>369</v>
      </c>
      <c r="H32" s="114">
        <f>IF(ISNUMBER($G32),SUM(H28:H31),"")</f>
        <v>0</v>
      </c>
      <c r="I32" s="142"/>
      <c r="K32" s="151">
        <v>13843</v>
      </c>
      <c r="L32" s="152"/>
      <c r="M32" s="117" t="s">
        <v>17</v>
      </c>
      <c r="N32" s="114">
        <f>IF(ISNUMBER($G32),SUM(N28:N31),"")</f>
        <v>276</v>
      </c>
      <c r="O32" s="116">
        <f>IF(ISNUMBER($G32),SUM(O28:O31),"")</f>
        <v>112</v>
      </c>
      <c r="P32" s="116">
        <f>IF(ISNUMBER($G32),SUM(P28:P31),"")</f>
        <v>9</v>
      </c>
      <c r="Q32" s="115">
        <f>IF(SUM($G28:$G31)+SUM($Q28:$Q31)&gt;0,SUM(Q28:Q31),"")</f>
        <v>388</v>
      </c>
      <c r="R32" s="114">
        <f>IF(ISNUMBER($G32),SUM(R28:R31),"")</f>
        <v>2</v>
      </c>
      <c r="S32" s="142"/>
    </row>
    <row r="33" spans="1:19" ht="12.75" customHeight="1">
      <c r="A33" s="143" t="s">
        <v>164</v>
      </c>
      <c r="B33" s="144"/>
      <c r="C33" s="133">
        <v>1</v>
      </c>
      <c r="D33" s="132">
        <v>125</v>
      </c>
      <c r="E33" s="131">
        <v>61</v>
      </c>
      <c r="F33" s="131">
        <v>2</v>
      </c>
      <c r="G33" s="130">
        <f>IF(AND(ISBLANK(D33),ISBLANK(E33)),"",D33+E33)</f>
        <v>186</v>
      </c>
      <c r="H33" s="129">
        <f>IF(OR(ISNUMBER($G33),ISNUMBER($Q33)),(SIGN(N($G33)-N($Q33))+1)/2,"")</f>
        <v>1</v>
      </c>
      <c r="I33" s="123"/>
      <c r="K33" s="143" t="s">
        <v>163</v>
      </c>
      <c r="L33" s="144"/>
      <c r="M33" s="133">
        <v>1</v>
      </c>
      <c r="N33" s="132">
        <v>132</v>
      </c>
      <c r="O33" s="131">
        <v>44</v>
      </c>
      <c r="P33" s="131">
        <v>6</v>
      </c>
      <c r="Q33" s="130">
        <f>IF(AND(ISBLANK(N33),ISBLANK(O33)),"",N33+O33)</f>
        <v>176</v>
      </c>
      <c r="R33" s="129">
        <f>IF(ISNUMBER($H33),1-$H33,"")</f>
        <v>0</v>
      </c>
      <c r="S33" s="123"/>
    </row>
    <row r="34" spans="1:19" ht="12.75" customHeight="1">
      <c r="A34" s="145"/>
      <c r="B34" s="146"/>
      <c r="C34" s="128">
        <v>2</v>
      </c>
      <c r="D34" s="127">
        <v>134</v>
      </c>
      <c r="E34" s="126">
        <v>66</v>
      </c>
      <c r="F34" s="126">
        <v>2</v>
      </c>
      <c r="G34" s="125">
        <f>IF(AND(ISBLANK(D34),ISBLANK(E34)),"",D34+E34)</f>
        <v>200</v>
      </c>
      <c r="H34" s="124">
        <f>IF(OR(ISNUMBER($G34),ISNUMBER($Q34)),(SIGN(N($G34)-N($Q34))+1)/2,"")</f>
        <v>1</v>
      </c>
      <c r="I34" s="123"/>
      <c r="K34" s="145"/>
      <c r="L34" s="146"/>
      <c r="M34" s="128">
        <v>2</v>
      </c>
      <c r="N34" s="127">
        <v>138</v>
      </c>
      <c r="O34" s="126">
        <v>57</v>
      </c>
      <c r="P34" s="126">
        <v>5</v>
      </c>
      <c r="Q34" s="125">
        <f>IF(AND(ISBLANK(N34),ISBLANK(O34)),"",N34+O34)</f>
        <v>195</v>
      </c>
      <c r="R34" s="124">
        <f>IF(ISNUMBER($H34),1-$H34,"")</f>
        <v>0</v>
      </c>
      <c r="S34" s="123"/>
    </row>
    <row r="35" spans="1:19" ht="12.75" customHeight="1" thickBot="1">
      <c r="A35" s="147" t="s">
        <v>84</v>
      </c>
      <c r="B35" s="148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147" t="s">
        <v>33</v>
      </c>
      <c r="L35" s="148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149"/>
      <c r="B36" s="150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41">
        <f>IF(ISNUMBER(H37),(SIGN(1000*($H37-$R37)+$G37-$Q37)+1)/2,"")</f>
        <v>1</v>
      </c>
      <c r="K36" s="149"/>
      <c r="L36" s="150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41">
        <f>IF(ISNUMBER($I36),1-$I36,"")</f>
        <v>0</v>
      </c>
    </row>
    <row r="37" spans="1:19" ht="15.75" customHeight="1" thickBot="1">
      <c r="A37" s="151">
        <v>1321</v>
      </c>
      <c r="B37" s="152"/>
      <c r="C37" s="117" t="s">
        <v>17</v>
      </c>
      <c r="D37" s="114">
        <f>IF(ISNUMBER($G37),SUM(D33:D36),"")</f>
        <v>259</v>
      </c>
      <c r="E37" s="116">
        <f>IF(ISNUMBER($G37),SUM(E33:E36),"")</f>
        <v>127</v>
      </c>
      <c r="F37" s="116">
        <f>IF(ISNUMBER($G37),SUM(F33:F36),"")</f>
        <v>4</v>
      </c>
      <c r="G37" s="115">
        <f>IF(SUM($G33:$G36)+SUM($Q33:$Q36)&gt;0,SUM(G33:G36),"")</f>
        <v>386</v>
      </c>
      <c r="H37" s="114">
        <f>IF(ISNUMBER($G37),SUM(H33:H36),"")</f>
        <v>2</v>
      </c>
      <c r="I37" s="142"/>
      <c r="K37" s="151">
        <v>13410</v>
      </c>
      <c r="L37" s="152"/>
      <c r="M37" s="117" t="s">
        <v>17</v>
      </c>
      <c r="N37" s="114">
        <f>IF(ISNUMBER($G37),SUM(N33:N36),"")</f>
        <v>270</v>
      </c>
      <c r="O37" s="116">
        <f>IF(ISNUMBER($G37),SUM(O33:O36),"")</f>
        <v>101</v>
      </c>
      <c r="P37" s="116">
        <f>IF(ISNUMBER($G37),SUM(P33:P36),"")</f>
        <v>11</v>
      </c>
      <c r="Q37" s="115">
        <f>IF(SUM($G33:$G36)+SUM($Q33:$Q36)&gt;0,SUM(Q33:Q36),"")</f>
        <v>371</v>
      </c>
      <c r="R37" s="114">
        <f>IF(ISNUMBER($G37),SUM(R33:R36),"")</f>
        <v>0</v>
      </c>
      <c r="S37" s="142"/>
    </row>
    <row r="38" ht="4.5" customHeight="1" thickBot="1"/>
    <row r="39" spans="1:19" ht="19.5" customHeight="1" thickBot="1">
      <c r="A39" s="113"/>
      <c r="B39" s="112"/>
      <c r="C39" s="111" t="s">
        <v>42</v>
      </c>
      <c r="D39" s="110">
        <f>IF(ISNUMBER($G39),SUM(D12,D17,D22,D27,D32,D37),"")</f>
        <v>1652</v>
      </c>
      <c r="E39" s="109">
        <f>IF(ISNUMBER($G39),SUM(E12,E17,E22,E27,E32,E37),"")</f>
        <v>703</v>
      </c>
      <c r="F39" s="109">
        <f>IF(ISNUMBER($G39),SUM(F12,F17,F22,F27,F32,F37),"")</f>
        <v>36</v>
      </c>
      <c r="G39" s="108">
        <f>IF(SUM($G$8:$G$37)+SUM($Q$8:$Q$37)&gt;0,SUM(G12,G17,G22,G27,G32,G37),"")</f>
        <v>2355</v>
      </c>
      <c r="H39" s="107">
        <f>IF(SUM($G$8:$G$37)+SUM($Q$8:$Q$37)&gt;0,SUM(H12,H17,H22,H27,H32,H37),"")</f>
        <v>7</v>
      </c>
      <c r="I39" s="106">
        <f>IF(ISNUMBER($G39),(SIGN($G39-$Q39)+1)/IF(COUNT(I$11,I$16,I$21,I$26,I$31,I$36)&gt;3,1,2),"")</f>
        <v>2</v>
      </c>
      <c r="K39" s="113"/>
      <c r="L39" s="112"/>
      <c r="M39" s="111" t="s">
        <v>42</v>
      </c>
      <c r="N39" s="110">
        <f>IF(ISNUMBER($G39),SUM(N12,N17,N22,N27,N32,N37),"")</f>
        <v>1604</v>
      </c>
      <c r="O39" s="109">
        <f>IF(ISNUMBER($G39),SUM(O12,O17,O22,O27,O32,O37),"")</f>
        <v>615</v>
      </c>
      <c r="P39" s="109">
        <f>IF(ISNUMBER($G39),SUM(P12,P17,P22,P27,P32,P37),"")</f>
        <v>70</v>
      </c>
      <c r="Q39" s="108">
        <f>IF(SUM($G$8:$G$37)+SUM($Q$8:$Q$37)&gt;0,SUM(Q12,Q17,Q22,Q27,Q32,Q37),"")</f>
        <v>2219</v>
      </c>
      <c r="R39" s="107">
        <f>IF(SUM($G$8:$G$37)+SUM($Q$8:$Q$37)&gt;0,SUM(R12,R17,R22,R27,R32,R37),"")</f>
        <v>5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43</v>
      </c>
      <c r="C41" s="227"/>
      <c r="D41" s="227"/>
      <c r="E41" s="227"/>
      <c r="G41" s="197" t="s">
        <v>44</v>
      </c>
      <c r="H41" s="197"/>
      <c r="I41" s="105">
        <f>IF(ISNUMBER(I$39),SUM(I11,I16,I21,I26,I31,I36,I39),"")</f>
        <v>6</v>
      </c>
      <c r="K41" s="102"/>
      <c r="L41" s="103" t="s">
        <v>43</v>
      </c>
      <c r="M41" s="227"/>
      <c r="N41" s="227"/>
      <c r="O41" s="227"/>
      <c r="Q41" s="197" t="s">
        <v>44</v>
      </c>
      <c r="R41" s="197"/>
      <c r="S41" s="105">
        <f>IF(ISNUMBER(S$39),SUM(S11,S16,S21,S26,S31,S36,S39),"")</f>
        <v>2</v>
      </c>
    </row>
    <row r="42" spans="1:19" ht="18" customHeight="1">
      <c r="A42" s="102"/>
      <c r="B42" s="103" t="s">
        <v>45</v>
      </c>
      <c r="C42" s="228"/>
      <c r="D42" s="228"/>
      <c r="E42" s="228"/>
      <c r="G42" s="104"/>
      <c r="H42" s="104"/>
      <c r="I42" s="104"/>
      <c r="K42" s="102"/>
      <c r="L42" s="103" t="s">
        <v>45</v>
      </c>
      <c r="M42" s="228"/>
      <c r="N42" s="228"/>
      <c r="O42" s="228"/>
      <c r="Q42" s="104"/>
      <c r="R42" s="104"/>
      <c r="S42" s="104"/>
    </row>
    <row r="43" spans="1:19" ht="19.5" customHeight="1">
      <c r="A43" s="103" t="s">
        <v>46</v>
      </c>
      <c r="B43" s="103" t="s">
        <v>47</v>
      </c>
      <c r="C43" s="192"/>
      <c r="D43" s="192"/>
      <c r="E43" s="192"/>
      <c r="F43" s="192"/>
      <c r="G43" s="192"/>
      <c r="H43" s="192"/>
      <c r="I43" s="103"/>
      <c r="J43" s="103"/>
      <c r="K43" s="103" t="s">
        <v>48</v>
      </c>
      <c r="L43" s="196"/>
      <c r="M43" s="196"/>
      <c r="O43" s="103" t="s">
        <v>45</v>
      </c>
      <c r="P43" s="192"/>
      <c r="Q43" s="192"/>
      <c r="R43" s="192"/>
      <c r="S43" s="192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PSK Union Praha – Vršovice B</v>
      </c>
    </row>
    <row r="46" spans="2:11" ht="19.5" customHeight="1">
      <c r="B46" s="100" t="s">
        <v>49</v>
      </c>
      <c r="C46" s="181"/>
      <c r="D46" s="181"/>
      <c r="I46" s="100" t="s">
        <v>51</v>
      </c>
      <c r="J46" s="181"/>
      <c r="K46" s="181"/>
    </row>
    <row r="47" spans="2:19" ht="19.5" customHeight="1">
      <c r="B47" s="100" t="s">
        <v>52</v>
      </c>
      <c r="C47" s="182"/>
      <c r="D47" s="182"/>
      <c r="I47" s="100" t="s">
        <v>54</v>
      </c>
      <c r="J47" s="182"/>
      <c r="K47" s="182"/>
      <c r="P47" s="100" t="s">
        <v>55</v>
      </c>
      <c r="Q47" s="177"/>
      <c r="R47" s="177"/>
      <c r="S47" s="177"/>
    </row>
    <row r="48" ht="9.75" customHeight="1"/>
    <row r="49" spans="1:19" ht="15" customHeight="1">
      <c r="A49" s="173" t="s">
        <v>56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5"/>
    </row>
    <row r="50" spans="1:19" ht="81" customHeight="1">
      <c r="A50" s="178" t="s">
        <v>162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80"/>
    </row>
    <row r="51" ht="4.5" customHeight="1"/>
    <row r="52" spans="1:19" ht="15" customHeight="1">
      <c r="A52" s="173" t="s">
        <v>57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5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5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7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58</v>
      </c>
      <c r="C55" s="91"/>
      <c r="D55" s="93"/>
      <c r="E55" s="92" t="s">
        <v>59</v>
      </c>
      <c r="F55" s="91"/>
      <c r="G55" s="91"/>
      <c r="H55" s="91"/>
      <c r="I55" s="93"/>
      <c r="J55" s="80"/>
      <c r="K55" s="94"/>
      <c r="L55" s="92" t="s">
        <v>58</v>
      </c>
      <c r="M55" s="91"/>
      <c r="N55" s="93"/>
      <c r="O55" s="92" t="s">
        <v>59</v>
      </c>
      <c r="P55" s="91"/>
      <c r="Q55" s="91"/>
      <c r="R55" s="91"/>
      <c r="S55" s="90"/>
    </row>
    <row r="56" spans="1:19" ht="21" customHeight="1">
      <c r="A56" s="89" t="s">
        <v>60</v>
      </c>
      <c r="B56" s="85" t="s">
        <v>61</v>
      </c>
      <c r="C56" s="87"/>
      <c r="D56" s="86" t="s">
        <v>62</v>
      </c>
      <c r="E56" s="85" t="s">
        <v>61</v>
      </c>
      <c r="F56" s="84"/>
      <c r="G56" s="84"/>
      <c r="H56" s="83"/>
      <c r="I56" s="86" t="s">
        <v>62</v>
      </c>
      <c r="J56" s="80"/>
      <c r="K56" s="88" t="s">
        <v>60</v>
      </c>
      <c r="L56" s="85" t="s">
        <v>61</v>
      </c>
      <c r="M56" s="87"/>
      <c r="N56" s="86" t="s">
        <v>62</v>
      </c>
      <c r="O56" s="85" t="s">
        <v>61</v>
      </c>
      <c r="P56" s="84"/>
      <c r="Q56" s="84"/>
      <c r="R56" s="83"/>
      <c r="S56" s="82" t="s">
        <v>62</v>
      </c>
    </row>
    <row r="57" spans="1:19" ht="21" customHeight="1">
      <c r="A57" s="81"/>
      <c r="B57" s="190"/>
      <c r="C57" s="191"/>
      <c r="D57" s="78"/>
      <c r="E57" s="190"/>
      <c r="F57" s="193"/>
      <c r="G57" s="193"/>
      <c r="H57" s="191"/>
      <c r="I57" s="78"/>
      <c r="J57" s="80"/>
      <c r="K57" s="79"/>
      <c r="L57" s="190"/>
      <c r="M57" s="191"/>
      <c r="N57" s="78"/>
      <c r="O57" s="190"/>
      <c r="P57" s="193"/>
      <c r="Q57" s="193"/>
      <c r="R57" s="191"/>
      <c r="S57" s="77"/>
    </row>
    <row r="58" spans="1:19" ht="21" customHeight="1">
      <c r="A58" s="81"/>
      <c r="B58" s="190"/>
      <c r="C58" s="191"/>
      <c r="D58" s="78"/>
      <c r="E58" s="190"/>
      <c r="F58" s="193"/>
      <c r="G58" s="193"/>
      <c r="H58" s="191"/>
      <c r="I58" s="78"/>
      <c r="J58" s="80"/>
      <c r="K58" s="79"/>
      <c r="L58" s="190"/>
      <c r="M58" s="191"/>
      <c r="N58" s="78"/>
      <c r="O58" s="190"/>
      <c r="P58" s="193"/>
      <c r="Q58" s="193"/>
      <c r="R58" s="191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84" t="s">
        <v>63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6"/>
    </row>
    <row r="62" spans="1:19" ht="81" customHeight="1">
      <c r="A62" s="187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9"/>
    </row>
    <row r="63" ht="4.5" customHeight="1"/>
    <row r="64" spans="1:19" ht="15" customHeight="1">
      <c r="A64" s="173" t="s">
        <v>64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5"/>
    </row>
    <row r="65" spans="1:19" ht="81" customHeight="1">
      <c r="A65" s="178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80"/>
    </row>
    <row r="66" spans="1:8" ht="30" customHeight="1">
      <c r="A66" s="73"/>
      <c r="B66" s="72" t="s">
        <v>65</v>
      </c>
      <c r="C66" s="183"/>
      <c r="D66" s="183"/>
      <c r="E66" s="183"/>
      <c r="F66" s="183"/>
      <c r="G66" s="183"/>
      <c r="H66" s="18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J46:K46"/>
    <mergeCell ref="C47:D47"/>
    <mergeCell ref="J47:K47"/>
    <mergeCell ref="K30:L31"/>
    <mergeCell ref="K32:L32"/>
    <mergeCell ref="K27:L27"/>
    <mergeCell ref="A27:B27"/>
    <mergeCell ref="A28:B29"/>
    <mergeCell ref="Q41:R41"/>
    <mergeCell ref="G41:H41"/>
    <mergeCell ref="C41:E41"/>
    <mergeCell ref="I36:I37"/>
    <mergeCell ref="A35:B36"/>
    <mergeCell ref="L1:N1"/>
    <mergeCell ref="O1:P1"/>
    <mergeCell ref="Q1:S1"/>
    <mergeCell ref="B3:I3"/>
    <mergeCell ref="B1:C2"/>
    <mergeCell ref="D1:I1"/>
    <mergeCell ref="L3:S3"/>
    <mergeCell ref="A8:B9"/>
    <mergeCell ref="C5:C6"/>
    <mergeCell ref="D5:G5"/>
    <mergeCell ref="A5:B5"/>
    <mergeCell ref="A6:B6"/>
    <mergeCell ref="K8:L9"/>
    <mergeCell ref="I11:I12"/>
    <mergeCell ref="R5:S5"/>
    <mergeCell ref="K10:L11"/>
    <mergeCell ref="M5:M6"/>
    <mergeCell ref="K5:L5"/>
    <mergeCell ref="K6:L6"/>
    <mergeCell ref="H5:I5"/>
    <mergeCell ref="N5:Q5"/>
    <mergeCell ref="K12:L12"/>
    <mergeCell ref="K13:L14"/>
    <mergeCell ref="A13:B14"/>
    <mergeCell ref="I26:I27"/>
    <mergeCell ref="A33:B34"/>
    <mergeCell ref="A22:B22"/>
    <mergeCell ref="A23:B24"/>
    <mergeCell ref="A25:B26"/>
    <mergeCell ref="I21:I22"/>
    <mergeCell ref="A30:B31"/>
    <mergeCell ref="A32:B32"/>
    <mergeCell ref="K15:L16"/>
    <mergeCell ref="K17:L17"/>
    <mergeCell ref="A17:B17"/>
    <mergeCell ref="A18:B19"/>
    <mergeCell ref="A20:B21"/>
    <mergeCell ref="I16:I17"/>
    <mergeCell ref="S11:S12"/>
    <mergeCell ref="A15:B16"/>
    <mergeCell ref="S16:S17"/>
    <mergeCell ref="S36:S37"/>
    <mergeCell ref="K33:L34"/>
    <mergeCell ref="S26:S27"/>
    <mergeCell ref="A10:B11"/>
    <mergeCell ref="A12:B12"/>
    <mergeCell ref="K18:L19"/>
    <mergeCell ref="K20:L21"/>
    <mergeCell ref="S31:S32"/>
    <mergeCell ref="K25:L26"/>
    <mergeCell ref="K35:L36"/>
    <mergeCell ref="S21:S22"/>
    <mergeCell ref="A37:B37"/>
    <mergeCell ref="K37:L37"/>
    <mergeCell ref="K23:L24"/>
    <mergeCell ref="K28:L29"/>
    <mergeCell ref="K22:L22"/>
    <mergeCell ref="I31:I3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 F8:F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O35" sqref="O35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67" t="s">
        <v>0</v>
      </c>
      <c r="C1" s="167"/>
      <c r="D1" s="169" t="s">
        <v>1</v>
      </c>
      <c r="E1" s="169"/>
      <c r="F1" s="169"/>
      <c r="G1" s="169"/>
      <c r="H1" s="169"/>
      <c r="I1" s="169"/>
      <c r="K1" s="100" t="s">
        <v>2</v>
      </c>
      <c r="L1" s="164" t="s">
        <v>202</v>
      </c>
      <c r="M1" s="164"/>
      <c r="N1" s="164"/>
      <c r="O1" s="165" t="s">
        <v>4</v>
      </c>
      <c r="P1" s="165"/>
      <c r="Q1" s="198">
        <v>43187</v>
      </c>
      <c r="R1" s="166"/>
      <c r="S1" s="166"/>
    </row>
    <row r="2" spans="2:3" ht="6" customHeight="1" thickBot="1">
      <c r="B2" s="168"/>
      <c r="C2" s="168"/>
    </row>
    <row r="3" spans="1:19" ht="19.5" customHeight="1" thickBot="1">
      <c r="A3" s="140" t="s">
        <v>5</v>
      </c>
      <c r="B3" s="161" t="s">
        <v>201</v>
      </c>
      <c r="C3" s="162"/>
      <c r="D3" s="162"/>
      <c r="E3" s="162"/>
      <c r="F3" s="162"/>
      <c r="G3" s="162"/>
      <c r="H3" s="162"/>
      <c r="I3" s="163"/>
      <c r="K3" s="140" t="s">
        <v>7</v>
      </c>
      <c r="L3" s="161" t="s">
        <v>200</v>
      </c>
      <c r="M3" s="162"/>
      <c r="N3" s="162"/>
      <c r="O3" s="162"/>
      <c r="P3" s="162"/>
      <c r="Q3" s="162"/>
      <c r="R3" s="162"/>
      <c r="S3" s="163"/>
    </row>
    <row r="4" ht="4.5" customHeight="1" thickBot="1"/>
    <row r="5" spans="1:19" ht="12.75" customHeight="1">
      <c r="A5" s="157" t="s">
        <v>9</v>
      </c>
      <c r="B5" s="158"/>
      <c r="C5" s="155" t="s">
        <v>10</v>
      </c>
      <c r="D5" s="170" t="s">
        <v>11</v>
      </c>
      <c r="E5" s="171"/>
      <c r="F5" s="171"/>
      <c r="G5" s="172"/>
      <c r="H5" s="153" t="s">
        <v>12</v>
      </c>
      <c r="I5" s="154"/>
      <c r="K5" s="157" t="s">
        <v>9</v>
      </c>
      <c r="L5" s="158"/>
      <c r="M5" s="155" t="s">
        <v>10</v>
      </c>
      <c r="N5" s="170" t="s">
        <v>11</v>
      </c>
      <c r="O5" s="171"/>
      <c r="P5" s="171"/>
      <c r="Q5" s="172"/>
      <c r="R5" s="153" t="s">
        <v>12</v>
      </c>
      <c r="S5" s="154"/>
    </row>
    <row r="6" spans="1:19" ht="12.75" customHeight="1" thickBot="1">
      <c r="A6" s="159" t="s">
        <v>13</v>
      </c>
      <c r="B6" s="160"/>
      <c r="C6" s="156"/>
      <c r="D6" s="139" t="s">
        <v>14</v>
      </c>
      <c r="E6" s="138" t="s">
        <v>15</v>
      </c>
      <c r="F6" s="138" t="s">
        <v>16</v>
      </c>
      <c r="G6" s="137" t="s">
        <v>17</v>
      </c>
      <c r="H6" s="136" t="s">
        <v>18</v>
      </c>
      <c r="I6" s="135" t="s">
        <v>19</v>
      </c>
      <c r="K6" s="159" t="s">
        <v>13</v>
      </c>
      <c r="L6" s="160"/>
      <c r="M6" s="156"/>
      <c r="N6" s="139" t="s">
        <v>14</v>
      </c>
      <c r="O6" s="138" t="s">
        <v>15</v>
      </c>
      <c r="P6" s="138" t="s">
        <v>16</v>
      </c>
      <c r="Q6" s="137" t="s">
        <v>17</v>
      </c>
      <c r="R6" s="136" t="s">
        <v>18</v>
      </c>
      <c r="S6" s="135" t="s">
        <v>19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43" t="s">
        <v>199</v>
      </c>
      <c r="B8" s="144"/>
      <c r="C8" s="133">
        <v>1</v>
      </c>
      <c r="D8" s="132">
        <v>144</v>
      </c>
      <c r="E8" s="131">
        <v>67</v>
      </c>
      <c r="F8" s="131">
        <v>2</v>
      </c>
      <c r="G8" s="130">
        <f>IF(AND(ISBLANK(D8),ISBLANK(E8)),"",D8+E8)</f>
        <v>211</v>
      </c>
      <c r="H8" s="129">
        <f>IF(OR(ISNUMBER($G8),ISNUMBER($Q8)),(SIGN(N($G8)-N($Q8))+1)/2,"")</f>
        <v>1</v>
      </c>
      <c r="I8" s="123"/>
      <c r="K8" s="143" t="s">
        <v>198</v>
      </c>
      <c r="L8" s="144"/>
      <c r="M8" s="133">
        <v>1</v>
      </c>
      <c r="N8" s="132">
        <v>138</v>
      </c>
      <c r="O8" s="131">
        <v>62</v>
      </c>
      <c r="P8" s="131">
        <v>3</v>
      </c>
      <c r="Q8" s="130">
        <f>IF(AND(ISBLANK(N8),ISBLANK(O8)),"",N8+O8)</f>
        <v>200</v>
      </c>
      <c r="R8" s="129">
        <f>IF(ISNUMBER($H8),1-$H8,"")</f>
        <v>0</v>
      </c>
      <c r="S8" s="123"/>
    </row>
    <row r="9" spans="1:19" ht="12.75" customHeight="1">
      <c r="A9" s="145"/>
      <c r="B9" s="146"/>
      <c r="C9" s="128">
        <v>2</v>
      </c>
      <c r="D9" s="127">
        <v>134</v>
      </c>
      <c r="E9" s="126">
        <v>59</v>
      </c>
      <c r="F9" s="126">
        <v>4</v>
      </c>
      <c r="G9" s="125">
        <f>IF(AND(ISBLANK(D9),ISBLANK(E9)),"",D9+E9)</f>
        <v>193</v>
      </c>
      <c r="H9" s="124">
        <f>IF(OR(ISNUMBER($G9),ISNUMBER($Q9)),(SIGN(N($G9)-N($Q9))+1)/2,"")</f>
        <v>0</v>
      </c>
      <c r="I9" s="123"/>
      <c r="K9" s="145"/>
      <c r="L9" s="146"/>
      <c r="M9" s="128">
        <v>2</v>
      </c>
      <c r="N9" s="127">
        <v>141</v>
      </c>
      <c r="O9" s="126">
        <v>54</v>
      </c>
      <c r="P9" s="126">
        <v>2</v>
      </c>
      <c r="Q9" s="125">
        <f>IF(AND(ISBLANK(N9),ISBLANK(O9)),"",N9+O9)</f>
        <v>195</v>
      </c>
      <c r="R9" s="124">
        <f>IF(ISNUMBER($H9),1-$H9,"")</f>
        <v>1</v>
      </c>
      <c r="S9" s="123"/>
    </row>
    <row r="10" spans="1:19" ht="12.75" customHeight="1" thickBot="1">
      <c r="A10" s="147" t="s">
        <v>113</v>
      </c>
      <c r="B10" s="148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147" t="s">
        <v>197</v>
      </c>
      <c r="L10" s="148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149"/>
      <c r="B11" s="150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41">
        <f>IF(ISNUMBER(H12),(SIGN(1000*($H12-$R12)+$G12-$Q12)+1)/2,"")</f>
        <v>1</v>
      </c>
      <c r="K11" s="149"/>
      <c r="L11" s="150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41">
        <f>IF(ISNUMBER($I11),1-$I11,"")</f>
        <v>0</v>
      </c>
    </row>
    <row r="12" spans="1:19" ht="15.75" customHeight="1" thickBot="1">
      <c r="A12" s="151">
        <v>5751</v>
      </c>
      <c r="B12" s="152"/>
      <c r="C12" s="117" t="s">
        <v>17</v>
      </c>
      <c r="D12" s="114">
        <f>IF(ISNUMBER($G12),SUM(D8:D11),"")</f>
        <v>278</v>
      </c>
      <c r="E12" s="116">
        <f>IF(ISNUMBER($G12),SUM(E8:E11),"")</f>
        <v>126</v>
      </c>
      <c r="F12" s="116">
        <f>IF(ISNUMBER($G12),SUM(F8:F11),"")</f>
        <v>6</v>
      </c>
      <c r="G12" s="115">
        <f>IF(SUM($G8:$G11)+SUM($Q8:$Q11)&gt;0,SUM(G8:G11),"")</f>
        <v>404</v>
      </c>
      <c r="H12" s="114">
        <f>IF(ISNUMBER($G12),SUM(H8:H11),"")</f>
        <v>1</v>
      </c>
      <c r="I12" s="142"/>
      <c r="K12" s="151">
        <v>5144</v>
      </c>
      <c r="L12" s="152"/>
      <c r="M12" s="117" t="s">
        <v>17</v>
      </c>
      <c r="N12" s="114">
        <f>IF(ISNUMBER($G12),SUM(N8:N11),"")</f>
        <v>279</v>
      </c>
      <c r="O12" s="116">
        <f>IF(ISNUMBER($G12),SUM(O8:O11),"")</f>
        <v>116</v>
      </c>
      <c r="P12" s="116">
        <f>IF(ISNUMBER($G12),SUM(P8:P11),"")</f>
        <v>5</v>
      </c>
      <c r="Q12" s="115">
        <f>IF(SUM($G8:$G11)+SUM($Q8:$Q11)&gt;0,SUM(Q8:Q11),"")</f>
        <v>395</v>
      </c>
      <c r="R12" s="114">
        <f>IF(ISNUMBER($G12),SUM(R8:R11),"")</f>
        <v>1</v>
      </c>
      <c r="S12" s="142"/>
    </row>
    <row r="13" spans="1:19" ht="12.75" customHeight="1">
      <c r="A13" s="143" t="s">
        <v>196</v>
      </c>
      <c r="B13" s="144"/>
      <c r="C13" s="133">
        <v>1</v>
      </c>
      <c r="D13" s="132">
        <v>128</v>
      </c>
      <c r="E13" s="131">
        <v>49</v>
      </c>
      <c r="F13" s="131">
        <v>3</v>
      </c>
      <c r="G13" s="130">
        <f>IF(AND(ISBLANK(D13),ISBLANK(E13)),"",D13+E13)</f>
        <v>177</v>
      </c>
      <c r="H13" s="129">
        <f>IF(OR(ISNUMBER($G13),ISNUMBER($Q13)),(SIGN(N($G13)-N($Q13))+1)/2,"")</f>
        <v>0</v>
      </c>
      <c r="I13" s="123"/>
      <c r="K13" s="143" t="s">
        <v>195</v>
      </c>
      <c r="L13" s="144"/>
      <c r="M13" s="133">
        <v>1</v>
      </c>
      <c r="N13" s="132">
        <v>145</v>
      </c>
      <c r="O13" s="131">
        <v>69</v>
      </c>
      <c r="P13" s="131">
        <v>0</v>
      </c>
      <c r="Q13" s="130">
        <f>IF(AND(ISBLANK(N13),ISBLANK(O13)),"",N13+O13)</f>
        <v>214</v>
      </c>
      <c r="R13" s="129">
        <f>IF(ISNUMBER($H13),1-$H13,"")</f>
        <v>1</v>
      </c>
      <c r="S13" s="123"/>
    </row>
    <row r="14" spans="1:19" ht="12.75" customHeight="1">
      <c r="A14" s="145"/>
      <c r="B14" s="146"/>
      <c r="C14" s="128">
        <v>2</v>
      </c>
      <c r="D14" s="127">
        <v>135</v>
      </c>
      <c r="E14" s="126">
        <v>48</v>
      </c>
      <c r="F14" s="126">
        <v>5</v>
      </c>
      <c r="G14" s="125">
        <f>IF(AND(ISBLANK(D14),ISBLANK(E14)),"",D14+E14)</f>
        <v>183</v>
      </c>
      <c r="H14" s="124">
        <f>IF(OR(ISNUMBER($G14),ISNUMBER($Q14)),(SIGN(N($G14)-N($Q14))+1)/2,"")</f>
        <v>0</v>
      </c>
      <c r="I14" s="123"/>
      <c r="K14" s="145"/>
      <c r="L14" s="146"/>
      <c r="M14" s="128">
        <v>2</v>
      </c>
      <c r="N14" s="127">
        <v>143</v>
      </c>
      <c r="O14" s="126">
        <v>71</v>
      </c>
      <c r="P14" s="126">
        <v>1</v>
      </c>
      <c r="Q14" s="125">
        <f>IF(AND(ISBLANK(N14),ISBLANK(O14)),"",N14+O14)</f>
        <v>214</v>
      </c>
      <c r="R14" s="124">
        <f>IF(ISNUMBER($H14),1-$H14,"")</f>
        <v>1</v>
      </c>
      <c r="S14" s="123"/>
    </row>
    <row r="15" spans="1:19" ht="12.75" customHeight="1" thickBot="1">
      <c r="A15" s="147" t="s">
        <v>113</v>
      </c>
      <c r="B15" s="148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147" t="s">
        <v>194</v>
      </c>
      <c r="L15" s="148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149"/>
      <c r="B16" s="150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41">
        <f>IF(ISNUMBER(H17),(SIGN(1000*($H17-$R17)+$G17-$Q17)+1)/2,"")</f>
        <v>0</v>
      </c>
      <c r="K16" s="149"/>
      <c r="L16" s="150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41">
        <f>IF(ISNUMBER($I16),1-$I16,"")</f>
        <v>1</v>
      </c>
    </row>
    <row r="17" spans="1:19" ht="15.75" customHeight="1" thickBot="1">
      <c r="A17" s="151">
        <v>14500</v>
      </c>
      <c r="B17" s="152"/>
      <c r="C17" s="117" t="s">
        <v>17</v>
      </c>
      <c r="D17" s="114">
        <f>IF(ISNUMBER($G17),SUM(D13:D16),"")</f>
        <v>263</v>
      </c>
      <c r="E17" s="116">
        <f>IF(ISNUMBER($G17),SUM(E13:E16),"")</f>
        <v>97</v>
      </c>
      <c r="F17" s="116">
        <f>IF(ISNUMBER($G17),SUM(F13:F16),"")</f>
        <v>8</v>
      </c>
      <c r="G17" s="115">
        <f>IF(SUM($G13:$G16)+SUM($Q13:$Q16)&gt;0,SUM(G13:G16),"")</f>
        <v>360</v>
      </c>
      <c r="H17" s="114">
        <f>IF(ISNUMBER($G17),SUM(H13:H16),"")</f>
        <v>0</v>
      </c>
      <c r="I17" s="142"/>
      <c r="K17" s="151">
        <v>1101</v>
      </c>
      <c r="L17" s="152"/>
      <c r="M17" s="117" t="s">
        <v>17</v>
      </c>
      <c r="N17" s="114">
        <f>IF(ISNUMBER($G17),SUM(N13:N16),"")</f>
        <v>288</v>
      </c>
      <c r="O17" s="116">
        <f>IF(ISNUMBER($G17),SUM(O13:O16),"")</f>
        <v>140</v>
      </c>
      <c r="P17" s="116">
        <f>IF(ISNUMBER($G17),SUM(P13:P16),"")</f>
        <v>1</v>
      </c>
      <c r="Q17" s="115">
        <f>IF(SUM($G13:$G16)+SUM($Q13:$Q16)&gt;0,SUM(Q13:Q16),"")</f>
        <v>428</v>
      </c>
      <c r="R17" s="114">
        <f>IF(ISNUMBER($G17),SUM(R13:R16),"")</f>
        <v>2</v>
      </c>
      <c r="S17" s="142"/>
    </row>
    <row r="18" spans="1:19" ht="12.75" customHeight="1">
      <c r="A18" s="143" t="s">
        <v>193</v>
      </c>
      <c r="B18" s="144"/>
      <c r="C18" s="133">
        <v>1</v>
      </c>
      <c r="D18" s="132">
        <v>138</v>
      </c>
      <c r="E18" s="131">
        <v>59</v>
      </c>
      <c r="F18" s="131">
        <v>3</v>
      </c>
      <c r="G18" s="130">
        <f>IF(AND(ISBLANK(D18),ISBLANK(E18)),"",D18+E18)</f>
        <v>197</v>
      </c>
      <c r="H18" s="129">
        <f>IF(OR(ISNUMBER($G18),ISNUMBER($Q18)),(SIGN(N($G18)-N($Q18))+1)/2,"")</f>
        <v>1</v>
      </c>
      <c r="I18" s="123"/>
      <c r="K18" s="143" t="s">
        <v>192</v>
      </c>
      <c r="L18" s="144"/>
      <c r="M18" s="133">
        <v>1</v>
      </c>
      <c r="N18" s="132">
        <v>140</v>
      </c>
      <c r="O18" s="131">
        <v>54</v>
      </c>
      <c r="P18" s="131">
        <v>4</v>
      </c>
      <c r="Q18" s="130">
        <f>IF(AND(ISBLANK(N18),ISBLANK(O18)),"",N18+O18)</f>
        <v>194</v>
      </c>
      <c r="R18" s="129">
        <f>IF(ISNUMBER($H18),1-$H18,"")</f>
        <v>0</v>
      </c>
      <c r="S18" s="123"/>
    </row>
    <row r="19" spans="1:19" ht="12.75" customHeight="1">
      <c r="A19" s="145"/>
      <c r="B19" s="146"/>
      <c r="C19" s="128">
        <v>2</v>
      </c>
      <c r="D19" s="127">
        <v>136</v>
      </c>
      <c r="E19" s="126">
        <v>54</v>
      </c>
      <c r="F19" s="126">
        <v>4</v>
      </c>
      <c r="G19" s="125">
        <f>IF(AND(ISBLANK(D19),ISBLANK(E19)),"",D19+E19)</f>
        <v>190</v>
      </c>
      <c r="H19" s="124">
        <f>IF(OR(ISNUMBER($G19),ISNUMBER($Q19)),(SIGN(N($G19)-N($Q19))+1)/2,"")</f>
        <v>1</v>
      </c>
      <c r="I19" s="123"/>
      <c r="K19" s="145"/>
      <c r="L19" s="146"/>
      <c r="M19" s="128">
        <v>2</v>
      </c>
      <c r="N19" s="127">
        <v>130</v>
      </c>
      <c r="O19" s="126">
        <v>58</v>
      </c>
      <c r="P19" s="126">
        <v>2</v>
      </c>
      <c r="Q19" s="125">
        <f>IF(AND(ISBLANK(N19),ISBLANK(O19)),"",N19+O19)</f>
        <v>188</v>
      </c>
      <c r="R19" s="124">
        <f>IF(ISNUMBER($H19),1-$H19,"")</f>
        <v>0</v>
      </c>
      <c r="S19" s="123"/>
    </row>
    <row r="20" spans="1:19" ht="12.75" customHeight="1" thickBot="1">
      <c r="A20" s="147" t="s">
        <v>103</v>
      </c>
      <c r="B20" s="148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147" t="s">
        <v>191</v>
      </c>
      <c r="L20" s="148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149"/>
      <c r="B21" s="150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41">
        <f>IF(ISNUMBER(H22),(SIGN(1000*($H22-$R22)+$G22-$Q22)+1)/2,"")</f>
        <v>1</v>
      </c>
      <c r="K21" s="149"/>
      <c r="L21" s="150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41">
        <f>IF(ISNUMBER($I21),1-$I21,"")</f>
        <v>0</v>
      </c>
    </row>
    <row r="22" spans="1:19" ht="15.75" customHeight="1" thickBot="1">
      <c r="A22" s="151">
        <v>11675</v>
      </c>
      <c r="B22" s="152"/>
      <c r="C22" s="117" t="s">
        <v>17</v>
      </c>
      <c r="D22" s="114">
        <f>IF(ISNUMBER($G22),SUM(D18:D21),"")</f>
        <v>274</v>
      </c>
      <c r="E22" s="116">
        <f>IF(ISNUMBER($G22),SUM(E18:E21),"")</f>
        <v>113</v>
      </c>
      <c r="F22" s="116">
        <f>IF(ISNUMBER($G22),SUM(F18:F21),"")</f>
        <v>7</v>
      </c>
      <c r="G22" s="115">
        <f>IF(SUM($G18:$G21)+SUM($Q18:$Q21)&gt;0,SUM(G18:G21),"")</f>
        <v>387</v>
      </c>
      <c r="H22" s="114">
        <f>IF(ISNUMBER($G22),SUM(H18:H21),"")</f>
        <v>2</v>
      </c>
      <c r="I22" s="142"/>
      <c r="K22" s="151">
        <v>10013</v>
      </c>
      <c r="L22" s="152"/>
      <c r="M22" s="117" t="s">
        <v>17</v>
      </c>
      <c r="N22" s="114">
        <f>IF(ISNUMBER($G22),SUM(N18:N21),"")</f>
        <v>270</v>
      </c>
      <c r="O22" s="116">
        <f>IF(ISNUMBER($G22),SUM(O18:O21),"")</f>
        <v>112</v>
      </c>
      <c r="P22" s="116">
        <f>IF(ISNUMBER($G22),SUM(P18:P21),"")</f>
        <v>6</v>
      </c>
      <c r="Q22" s="115">
        <f>IF(SUM($G18:$G21)+SUM($Q18:$Q21)&gt;0,SUM(Q18:Q21),"")</f>
        <v>382</v>
      </c>
      <c r="R22" s="114">
        <f>IF(ISNUMBER($G22),SUM(R18:R21),"")</f>
        <v>0</v>
      </c>
      <c r="S22" s="142"/>
    </row>
    <row r="23" spans="1:19" ht="12.75" customHeight="1">
      <c r="A23" s="143" t="s">
        <v>190</v>
      </c>
      <c r="B23" s="144"/>
      <c r="C23" s="133">
        <v>1</v>
      </c>
      <c r="D23" s="132">
        <v>128</v>
      </c>
      <c r="E23" s="131">
        <v>49</v>
      </c>
      <c r="F23" s="131">
        <v>5</v>
      </c>
      <c r="G23" s="130">
        <f>IF(AND(ISBLANK(D23),ISBLANK(E23)),"",D23+E23)</f>
        <v>177</v>
      </c>
      <c r="H23" s="129">
        <f>IF(OR(ISNUMBER($G23),ISNUMBER($Q23)),(SIGN(N($G23)-N($Q23))+1)/2,"")</f>
        <v>0</v>
      </c>
      <c r="I23" s="123"/>
      <c r="K23" s="143" t="s">
        <v>189</v>
      </c>
      <c r="L23" s="144"/>
      <c r="M23" s="133">
        <v>1</v>
      </c>
      <c r="N23" s="132">
        <v>138</v>
      </c>
      <c r="O23" s="131">
        <v>53</v>
      </c>
      <c r="P23" s="131">
        <v>3</v>
      </c>
      <c r="Q23" s="130">
        <f>IF(AND(ISBLANK(N23),ISBLANK(O23)),"",N23+O23)</f>
        <v>191</v>
      </c>
      <c r="R23" s="129">
        <f>IF(ISNUMBER($H23),1-$H23,"")</f>
        <v>1</v>
      </c>
      <c r="S23" s="123"/>
    </row>
    <row r="24" spans="1:19" ht="12.75" customHeight="1">
      <c r="A24" s="145"/>
      <c r="B24" s="146"/>
      <c r="C24" s="128">
        <v>2</v>
      </c>
      <c r="D24" s="127">
        <v>130</v>
      </c>
      <c r="E24" s="126">
        <v>52</v>
      </c>
      <c r="F24" s="126">
        <v>3</v>
      </c>
      <c r="G24" s="125">
        <f>IF(AND(ISBLANK(D24),ISBLANK(E24)),"",D24+E24)</f>
        <v>182</v>
      </c>
      <c r="H24" s="124">
        <f>IF(OR(ISNUMBER($G24),ISNUMBER($Q24)),(SIGN(N($G24)-N($Q24))+1)/2,"")</f>
        <v>0</v>
      </c>
      <c r="I24" s="123"/>
      <c r="K24" s="145"/>
      <c r="L24" s="146"/>
      <c r="M24" s="128">
        <v>2</v>
      </c>
      <c r="N24" s="127">
        <v>132</v>
      </c>
      <c r="O24" s="126">
        <v>60</v>
      </c>
      <c r="P24" s="126">
        <v>3</v>
      </c>
      <c r="Q24" s="125">
        <f>IF(AND(ISBLANK(N24),ISBLANK(O24)),"",N24+O24)</f>
        <v>192</v>
      </c>
      <c r="R24" s="124">
        <f>IF(ISNUMBER($H24),1-$H24,"")</f>
        <v>1</v>
      </c>
      <c r="S24" s="123"/>
    </row>
    <row r="25" spans="1:19" ht="12.75" customHeight="1" thickBot="1">
      <c r="A25" s="147" t="s">
        <v>188</v>
      </c>
      <c r="B25" s="148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147" t="s">
        <v>187</v>
      </c>
      <c r="L25" s="148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149"/>
      <c r="B26" s="150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41">
        <f>IF(ISNUMBER(H27),(SIGN(1000*($H27-$R27)+$G27-$Q27)+1)/2,"")</f>
        <v>0</v>
      </c>
      <c r="K26" s="149"/>
      <c r="L26" s="150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41">
        <f>IF(ISNUMBER($I26),1-$I26,"")</f>
        <v>1</v>
      </c>
    </row>
    <row r="27" spans="1:19" ht="15.75" customHeight="1" thickBot="1">
      <c r="A27" s="151">
        <v>10207</v>
      </c>
      <c r="B27" s="152"/>
      <c r="C27" s="117" t="s">
        <v>17</v>
      </c>
      <c r="D27" s="114">
        <f>IF(ISNUMBER($G27),SUM(D23:D26),"")</f>
        <v>258</v>
      </c>
      <c r="E27" s="116">
        <f>IF(ISNUMBER($G27),SUM(E23:E26),"")</f>
        <v>101</v>
      </c>
      <c r="F27" s="116">
        <f>IF(ISNUMBER($G27),SUM(F23:F26),"")</f>
        <v>8</v>
      </c>
      <c r="G27" s="115">
        <f>IF(SUM($G23:$G26)+SUM($Q23:$Q26)&gt;0,SUM(G23:G26),"")</f>
        <v>359</v>
      </c>
      <c r="H27" s="114">
        <f>IF(ISNUMBER($G27),SUM(H23:H26),"")</f>
        <v>0</v>
      </c>
      <c r="I27" s="142"/>
      <c r="K27" s="151">
        <v>1367</v>
      </c>
      <c r="L27" s="152"/>
      <c r="M27" s="117" t="s">
        <v>17</v>
      </c>
      <c r="N27" s="114">
        <f>IF(ISNUMBER($G27),SUM(N23:N26),"")</f>
        <v>270</v>
      </c>
      <c r="O27" s="116">
        <f>IF(ISNUMBER($G27),SUM(O23:O26),"")</f>
        <v>113</v>
      </c>
      <c r="P27" s="116">
        <f>IF(ISNUMBER($G27),SUM(P23:P26),"")</f>
        <v>6</v>
      </c>
      <c r="Q27" s="115">
        <f>IF(SUM($G23:$G26)+SUM($Q23:$Q26)&gt;0,SUM(Q23:Q26),"")</f>
        <v>383</v>
      </c>
      <c r="R27" s="114">
        <f>IF(ISNUMBER($G27),SUM(R23:R26),"")</f>
        <v>2</v>
      </c>
      <c r="S27" s="142"/>
    </row>
    <row r="28" spans="1:19" ht="12.75" customHeight="1">
      <c r="A28" s="143" t="s">
        <v>186</v>
      </c>
      <c r="B28" s="144"/>
      <c r="C28" s="133">
        <v>1</v>
      </c>
      <c r="D28" s="132">
        <v>148</v>
      </c>
      <c r="E28" s="131">
        <v>62</v>
      </c>
      <c r="F28" s="131">
        <v>2</v>
      </c>
      <c r="G28" s="130">
        <f>IF(AND(ISBLANK(D28),ISBLANK(E28)),"",D28+E28)</f>
        <v>210</v>
      </c>
      <c r="H28" s="129">
        <f>IF(OR(ISNUMBER($G28),ISNUMBER($Q28)),(SIGN(N($G28)-N($Q28))+1)/2,"")</f>
        <v>1</v>
      </c>
      <c r="I28" s="123"/>
      <c r="K28" s="143" t="s">
        <v>185</v>
      </c>
      <c r="L28" s="144"/>
      <c r="M28" s="133">
        <v>1</v>
      </c>
      <c r="N28" s="132">
        <v>139</v>
      </c>
      <c r="O28" s="131">
        <v>67</v>
      </c>
      <c r="P28" s="131">
        <v>1</v>
      </c>
      <c r="Q28" s="130">
        <f>IF(AND(ISBLANK(N28),ISBLANK(O28)),"",N28+O28)</f>
        <v>206</v>
      </c>
      <c r="R28" s="129">
        <f>IF(ISNUMBER($H28),1-$H28,"")</f>
        <v>0</v>
      </c>
      <c r="S28" s="123"/>
    </row>
    <row r="29" spans="1:19" ht="12.75" customHeight="1">
      <c r="A29" s="145"/>
      <c r="B29" s="146"/>
      <c r="C29" s="128">
        <v>2</v>
      </c>
      <c r="D29" s="127">
        <v>134</v>
      </c>
      <c r="E29" s="126">
        <v>54</v>
      </c>
      <c r="F29" s="126">
        <v>4</v>
      </c>
      <c r="G29" s="125">
        <f>IF(AND(ISBLANK(D29),ISBLANK(E29)),"",D29+E29)</f>
        <v>188</v>
      </c>
      <c r="H29" s="124">
        <f>IF(OR(ISNUMBER($G29),ISNUMBER($Q29)),(SIGN(N($G29)-N($Q29))+1)/2,"")</f>
        <v>0</v>
      </c>
      <c r="I29" s="123"/>
      <c r="K29" s="145"/>
      <c r="L29" s="146"/>
      <c r="M29" s="128">
        <v>2</v>
      </c>
      <c r="N29" s="127">
        <v>128</v>
      </c>
      <c r="O29" s="126">
        <v>61</v>
      </c>
      <c r="P29" s="126">
        <v>3</v>
      </c>
      <c r="Q29" s="125">
        <f>IF(AND(ISBLANK(N29),ISBLANK(O29)),"",N29+O29)</f>
        <v>189</v>
      </c>
      <c r="R29" s="124">
        <f>IF(ISNUMBER($H29),1-$H29,"")</f>
        <v>1</v>
      </c>
      <c r="S29" s="123"/>
    </row>
    <row r="30" spans="1:19" ht="12.75" customHeight="1" thickBot="1">
      <c r="A30" s="147" t="s">
        <v>184</v>
      </c>
      <c r="B30" s="148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147" t="s">
        <v>183</v>
      </c>
      <c r="L30" s="148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149"/>
      <c r="B31" s="150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41">
        <f>IF(ISNUMBER(H32),(SIGN(1000*($H32-$R32)+$G32-$Q32)+1)/2,"")</f>
        <v>1</v>
      </c>
      <c r="K31" s="149"/>
      <c r="L31" s="150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41">
        <f>IF(ISNUMBER($I31),1-$I31,"")</f>
        <v>0</v>
      </c>
    </row>
    <row r="32" spans="1:19" ht="15.75" customHeight="1" thickBot="1">
      <c r="A32" s="151">
        <v>18861</v>
      </c>
      <c r="B32" s="152"/>
      <c r="C32" s="117" t="s">
        <v>17</v>
      </c>
      <c r="D32" s="114">
        <f>IF(ISNUMBER($G32),SUM(D28:D31),"")</f>
        <v>282</v>
      </c>
      <c r="E32" s="116">
        <f>IF(ISNUMBER($G32),SUM(E28:E31),"")</f>
        <v>116</v>
      </c>
      <c r="F32" s="116">
        <f>IF(ISNUMBER($G32),SUM(F28:F31),"")</f>
        <v>6</v>
      </c>
      <c r="G32" s="115">
        <f>IF(SUM($G28:$G31)+SUM($Q28:$Q31)&gt;0,SUM(G28:G31),"")</f>
        <v>398</v>
      </c>
      <c r="H32" s="114">
        <f>IF(ISNUMBER($G32),SUM(H28:H31),"")</f>
        <v>1</v>
      </c>
      <c r="I32" s="142"/>
      <c r="K32" s="151">
        <v>10965</v>
      </c>
      <c r="L32" s="152"/>
      <c r="M32" s="117" t="s">
        <v>17</v>
      </c>
      <c r="N32" s="114">
        <f>IF(ISNUMBER($G32),SUM(N28:N31),"")</f>
        <v>267</v>
      </c>
      <c r="O32" s="116">
        <f>IF(ISNUMBER($G32),SUM(O28:O31),"")</f>
        <v>128</v>
      </c>
      <c r="P32" s="116">
        <f>IF(ISNUMBER($G32),SUM(P28:P31),"")</f>
        <v>4</v>
      </c>
      <c r="Q32" s="115">
        <f>IF(SUM($G28:$G31)+SUM($Q28:$Q31)&gt;0,SUM(Q28:Q31),"")</f>
        <v>395</v>
      </c>
      <c r="R32" s="114">
        <f>IF(ISNUMBER($G32),SUM(R28:R31),"")</f>
        <v>1</v>
      </c>
      <c r="S32" s="142"/>
    </row>
    <row r="33" spans="1:19" ht="12.75" customHeight="1">
      <c r="A33" s="143" t="s">
        <v>182</v>
      </c>
      <c r="B33" s="144"/>
      <c r="C33" s="133">
        <v>1</v>
      </c>
      <c r="D33" s="132">
        <v>139</v>
      </c>
      <c r="E33" s="131">
        <v>60</v>
      </c>
      <c r="F33" s="131">
        <v>3</v>
      </c>
      <c r="G33" s="130">
        <f>IF(AND(ISBLANK(D33),ISBLANK(E33)),"",D33+E33)</f>
        <v>199</v>
      </c>
      <c r="H33" s="129">
        <f>IF(OR(ISNUMBER($G33),ISNUMBER($Q33)),(SIGN(N($G33)-N($Q33))+1)/2,"")</f>
        <v>1</v>
      </c>
      <c r="I33" s="123"/>
      <c r="K33" s="143" t="s">
        <v>181</v>
      </c>
      <c r="L33" s="144"/>
      <c r="M33" s="133">
        <v>1</v>
      </c>
      <c r="N33" s="132">
        <v>128</v>
      </c>
      <c r="O33" s="131">
        <v>68</v>
      </c>
      <c r="P33" s="131">
        <v>2</v>
      </c>
      <c r="Q33" s="130">
        <f>IF(AND(ISBLANK(N33),ISBLANK(O33)),"",N33+O33)</f>
        <v>196</v>
      </c>
      <c r="R33" s="129">
        <f>IF(ISNUMBER($H33),1-$H33,"")</f>
        <v>0</v>
      </c>
      <c r="S33" s="123"/>
    </row>
    <row r="34" spans="1:19" ht="12.75" customHeight="1">
      <c r="A34" s="145"/>
      <c r="B34" s="146"/>
      <c r="C34" s="128">
        <v>2</v>
      </c>
      <c r="D34" s="127">
        <v>132</v>
      </c>
      <c r="E34" s="126">
        <v>57</v>
      </c>
      <c r="F34" s="126">
        <v>3</v>
      </c>
      <c r="G34" s="125">
        <f>IF(AND(ISBLANK(D34),ISBLANK(E34)),"",D34+E34)</f>
        <v>189</v>
      </c>
      <c r="H34" s="124">
        <f>IF(OR(ISNUMBER($G34),ISNUMBER($Q34)),(SIGN(N($G34)-N($Q34))+1)/2,"")</f>
        <v>1</v>
      </c>
      <c r="I34" s="123"/>
      <c r="K34" s="145"/>
      <c r="L34" s="146"/>
      <c r="M34" s="128">
        <v>2</v>
      </c>
      <c r="N34" s="127">
        <v>139</v>
      </c>
      <c r="O34" s="126">
        <v>49</v>
      </c>
      <c r="P34" s="126">
        <v>3</v>
      </c>
      <c r="Q34" s="125">
        <f>IF(AND(ISBLANK(N34),ISBLANK(O34)),"",N34+O34)</f>
        <v>188</v>
      </c>
      <c r="R34" s="124">
        <f>IF(ISNUMBER($H34),1-$H34,"")</f>
        <v>0</v>
      </c>
      <c r="S34" s="123"/>
    </row>
    <row r="35" spans="1:19" ht="12.75" customHeight="1" thickBot="1">
      <c r="A35" s="147" t="s">
        <v>26</v>
      </c>
      <c r="B35" s="148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147" t="s">
        <v>78</v>
      </c>
      <c r="L35" s="148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149"/>
      <c r="B36" s="150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41">
        <f>IF(ISNUMBER(H37),(SIGN(1000*($H37-$R37)+$G37-$Q37)+1)/2,"")</f>
        <v>1</v>
      </c>
      <c r="K36" s="149"/>
      <c r="L36" s="150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41">
        <f>IF(ISNUMBER($I36),1-$I36,"")</f>
        <v>0</v>
      </c>
    </row>
    <row r="37" spans="1:19" ht="15.75" customHeight="1" thickBot="1">
      <c r="A37" s="151">
        <v>1022</v>
      </c>
      <c r="B37" s="152"/>
      <c r="C37" s="117" t="s">
        <v>17</v>
      </c>
      <c r="D37" s="114">
        <f>IF(ISNUMBER($G37),SUM(D33:D36),"")</f>
        <v>271</v>
      </c>
      <c r="E37" s="116">
        <f>IF(ISNUMBER($G37),SUM(E33:E36),"")</f>
        <v>117</v>
      </c>
      <c r="F37" s="116">
        <f>IF(ISNUMBER($G37),SUM(F33:F36),"")</f>
        <v>6</v>
      </c>
      <c r="G37" s="115">
        <f>IF(SUM($G33:$G36)+SUM($Q33:$Q36)&gt;0,SUM(G33:G36),"")</f>
        <v>388</v>
      </c>
      <c r="H37" s="114">
        <f>IF(ISNUMBER($G37),SUM(H33:H36),"")</f>
        <v>2</v>
      </c>
      <c r="I37" s="142"/>
      <c r="K37" s="151">
        <v>25098</v>
      </c>
      <c r="L37" s="152"/>
      <c r="M37" s="117" t="s">
        <v>17</v>
      </c>
      <c r="N37" s="114">
        <f>IF(ISNUMBER($G37),SUM(N33:N36),"")</f>
        <v>267</v>
      </c>
      <c r="O37" s="116">
        <f>IF(ISNUMBER($G37),SUM(O33:O36),"")</f>
        <v>117</v>
      </c>
      <c r="P37" s="116">
        <f>IF(ISNUMBER($G37),SUM(P33:P36),"")</f>
        <v>5</v>
      </c>
      <c r="Q37" s="115">
        <f>IF(SUM($G33:$G36)+SUM($Q33:$Q36)&gt;0,SUM(Q33:Q36),"")</f>
        <v>384</v>
      </c>
      <c r="R37" s="114">
        <f>IF(ISNUMBER($G37),SUM(R33:R36),"")</f>
        <v>0</v>
      </c>
      <c r="S37" s="142"/>
    </row>
    <row r="38" ht="4.5" customHeight="1" thickBot="1"/>
    <row r="39" spans="1:19" ht="19.5" customHeight="1" thickBot="1">
      <c r="A39" s="113"/>
      <c r="B39" s="112"/>
      <c r="C39" s="111" t="s">
        <v>42</v>
      </c>
      <c r="D39" s="110">
        <f>IF(ISNUMBER($G39),SUM(D12,D17,D22,D27,D32,D37),"")</f>
        <v>1626</v>
      </c>
      <c r="E39" s="109">
        <f>IF(ISNUMBER($G39),SUM(E12,E17,E22,E27,E32,E37),"")</f>
        <v>670</v>
      </c>
      <c r="F39" s="109">
        <f>IF(ISNUMBER($G39),SUM(F12,F17,F22,F27,F32,F37),"")</f>
        <v>41</v>
      </c>
      <c r="G39" s="108">
        <f>IF(SUM($G$8:$G$37)+SUM($Q$8:$Q$37)&gt;0,SUM(G12,G17,G22,G27,G32,G37),"")</f>
        <v>2296</v>
      </c>
      <c r="H39" s="107">
        <f>IF(SUM($G$8:$G$37)+SUM($Q$8:$Q$37)&gt;0,SUM(H12,H17,H22,H27,H32,H37),"")</f>
        <v>6</v>
      </c>
      <c r="I39" s="106">
        <f>IF(ISNUMBER($G39),(SIGN($G39-$Q39)+1)/IF(COUNT(I$11,I$16,I$21,I$26,I$31,I$36)&gt;3,1,2),"")</f>
        <v>0</v>
      </c>
      <c r="K39" s="113"/>
      <c r="L39" s="112"/>
      <c r="M39" s="111" t="s">
        <v>42</v>
      </c>
      <c r="N39" s="110">
        <f>IF(ISNUMBER($G39),SUM(N12,N17,N22,N27,N32,N37),"")</f>
        <v>1641</v>
      </c>
      <c r="O39" s="109">
        <f>IF(ISNUMBER($G39),SUM(O12,O17,O22,O27,O32,O37),"")</f>
        <v>726</v>
      </c>
      <c r="P39" s="109">
        <f>IF(ISNUMBER($G39),SUM(P12,P17,P22,P27,P32,P37),"")</f>
        <v>27</v>
      </c>
      <c r="Q39" s="108">
        <f>IF(SUM($G$8:$G$37)+SUM($Q$8:$Q$37)&gt;0,SUM(Q12,Q17,Q22,Q27,Q32,Q37),"")</f>
        <v>2367</v>
      </c>
      <c r="R39" s="107">
        <f>IF(SUM($G$8:$G$37)+SUM($Q$8:$Q$37)&gt;0,SUM(R12,R17,R22,R27,R32,R37),"")</f>
        <v>6</v>
      </c>
      <c r="S39" s="10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2"/>
      <c r="B41" s="103" t="s">
        <v>43</v>
      </c>
      <c r="C41" s="194"/>
      <c r="D41" s="194"/>
      <c r="E41" s="194"/>
      <c r="G41" s="197" t="s">
        <v>44</v>
      </c>
      <c r="H41" s="197"/>
      <c r="I41" s="105">
        <f>IF(ISNUMBER(I$39),SUM(I11,I16,I21,I26,I31,I36,I39),"")</f>
        <v>4</v>
      </c>
      <c r="K41" s="102"/>
      <c r="L41" s="103" t="s">
        <v>43</v>
      </c>
      <c r="M41" s="194"/>
      <c r="N41" s="194"/>
      <c r="O41" s="194"/>
      <c r="Q41" s="197" t="s">
        <v>44</v>
      </c>
      <c r="R41" s="197"/>
      <c r="S41" s="105">
        <f>IF(ISNUMBER(S$39),SUM(S11,S16,S21,S26,S31,S36,S39),"")</f>
        <v>4</v>
      </c>
    </row>
    <row r="42" spans="1:19" ht="18" customHeight="1">
      <c r="A42" s="102"/>
      <c r="B42" s="103" t="s">
        <v>45</v>
      </c>
      <c r="C42" s="195"/>
      <c r="D42" s="195"/>
      <c r="E42" s="195"/>
      <c r="G42" s="104"/>
      <c r="H42" s="104"/>
      <c r="I42" s="104"/>
      <c r="K42" s="102"/>
      <c r="L42" s="103" t="s">
        <v>45</v>
      </c>
      <c r="M42" s="195"/>
      <c r="N42" s="195"/>
      <c r="O42" s="195"/>
      <c r="Q42" s="104"/>
      <c r="R42" s="104"/>
      <c r="S42" s="104"/>
    </row>
    <row r="43" spans="1:19" ht="19.5" customHeight="1">
      <c r="A43" s="103" t="s">
        <v>46</v>
      </c>
      <c r="B43" s="103" t="s">
        <v>47</v>
      </c>
      <c r="C43" s="192"/>
      <c r="D43" s="192"/>
      <c r="E43" s="192"/>
      <c r="F43" s="192"/>
      <c r="G43" s="192"/>
      <c r="H43" s="192"/>
      <c r="I43" s="103"/>
      <c r="J43" s="103"/>
      <c r="K43" s="103" t="s">
        <v>48</v>
      </c>
      <c r="L43" s="196"/>
      <c r="M43" s="196"/>
      <c r="O43" s="103" t="s">
        <v>45</v>
      </c>
      <c r="P43" s="192"/>
      <c r="Q43" s="192"/>
      <c r="R43" s="192"/>
      <c r="S43" s="192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KKDP A – KK Slavoj D</v>
      </c>
    </row>
    <row r="46" spans="2:11" ht="19.5" customHeight="1">
      <c r="B46" s="100" t="s">
        <v>49</v>
      </c>
      <c r="C46" s="200">
        <v>0.7083333333333334</v>
      </c>
      <c r="D46" s="181"/>
      <c r="I46" s="100" t="s">
        <v>51</v>
      </c>
      <c r="J46" s="181">
        <v>21</v>
      </c>
      <c r="K46" s="181"/>
    </row>
    <row r="47" spans="2:19" ht="19.5" customHeight="1">
      <c r="B47" s="100" t="s">
        <v>52</v>
      </c>
      <c r="C47" s="199">
        <v>0.9166666666666666</v>
      </c>
      <c r="D47" s="182"/>
      <c r="I47" s="100" t="s">
        <v>54</v>
      </c>
      <c r="J47" s="182">
        <v>2</v>
      </c>
      <c r="K47" s="182"/>
      <c r="P47" s="100" t="s">
        <v>55</v>
      </c>
      <c r="Q47" s="177"/>
      <c r="R47" s="177"/>
      <c r="S47" s="177"/>
    </row>
    <row r="48" ht="9.75" customHeight="1"/>
    <row r="49" spans="1:19" ht="15" customHeight="1">
      <c r="A49" s="173" t="s">
        <v>56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5"/>
    </row>
    <row r="50" spans="1:19" ht="81" customHeight="1">
      <c r="A50" s="178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80"/>
    </row>
    <row r="51" ht="4.5" customHeight="1"/>
    <row r="52" spans="1:19" ht="15" customHeight="1">
      <c r="A52" s="173" t="s">
        <v>57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5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5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7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58</v>
      </c>
      <c r="C55" s="91"/>
      <c r="D55" s="93"/>
      <c r="E55" s="92" t="s">
        <v>59</v>
      </c>
      <c r="F55" s="91"/>
      <c r="G55" s="91"/>
      <c r="H55" s="91"/>
      <c r="I55" s="93"/>
      <c r="J55" s="80"/>
      <c r="K55" s="94"/>
      <c r="L55" s="92" t="s">
        <v>58</v>
      </c>
      <c r="M55" s="91"/>
      <c r="N55" s="93"/>
      <c r="O55" s="92" t="s">
        <v>59</v>
      </c>
      <c r="P55" s="91"/>
      <c r="Q55" s="91"/>
      <c r="R55" s="91"/>
      <c r="S55" s="90"/>
    </row>
    <row r="56" spans="1:19" ht="21" customHeight="1">
      <c r="A56" s="89" t="s">
        <v>60</v>
      </c>
      <c r="B56" s="85" t="s">
        <v>61</v>
      </c>
      <c r="C56" s="87"/>
      <c r="D56" s="86" t="s">
        <v>62</v>
      </c>
      <c r="E56" s="85" t="s">
        <v>61</v>
      </c>
      <c r="F56" s="84"/>
      <c r="G56" s="84"/>
      <c r="H56" s="83"/>
      <c r="I56" s="86" t="s">
        <v>62</v>
      </c>
      <c r="J56" s="80"/>
      <c r="K56" s="88" t="s">
        <v>60</v>
      </c>
      <c r="L56" s="85" t="s">
        <v>61</v>
      </c>
      <c r="M56" s="87"/>
      <c r="N56" s="86" t="s">
        <v>62</v>
      </c>
      <c r="O56" s="85" t="s">
        <v>61</v>
      </c>
      <c r="P56" s="84"/>
      <c r="Q56" s="84"/>
      <c r="R56" s="83"/>
      <c r="S56" s="82" t="s">
        <v>62</v>
      </c>
    </row>
    <row r="57" spans="1:19" ht="21" customHeight="1">
      <c r="A57" s="81"/>
      <c r="B57" s="190"/>
      <c r="C57" s="191"/>
      <c r="D57" s="78"/>
      <c r="E57" s="190"/>
      <c r="F57" s="193"/>
      <c r="G57" s="193"/>
      <c r="H57" s="191"/>
      <c r="I57" s="78"/>
      <c r="J57" s="80"/>
      <c r="K57" s="79"/>
      <c r="L57" s="190"/>
      <c r="M57" s="191"/>
      <c r="N57" s="78"/>
      <c r="O57" s="190"/>
      <c r="P57" s="193"/>
      <c r="Q57" s="193"/>
      <c r="R57" s="191"/>
      <c r="S57" s="77"/>
    </row>
    <row r="58" spans="1:19" ht="21" customHeight="1">
      <c r="A58" s="81"/>
      <c r="B58" s="190"/>
      <c r="C58" s="191"/>
      <c r="D58" s="78"/>
      <c r="E58" s="190"/>
      <c r="F58" s="193"/>
      <c r="G58" s="193"/>
      <c r="H58" s="191"/>
      <c r="I58" s="78"/>
      <c r="J58" s="80"/>
      <c r="K58" s="79"/>
      <c r="L58" s="190"/>
      <c r="M58" s="191"/>
      <c r="N58" s="78"/>
      <c r="O58" s="190"/>
      <c r="P58" s="193"/>
      <c r="Q58" s="193"/>
      <c r="R58" s="191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84" t="s">
        <v>63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6"/>
    </row>
    <row r="62" spans="1:19" ht="81" customHeight="1">
      <c r="A62" s="187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9"/>
    </row>
    <row r="63" ht="4.5" customHeight="1"/>
    <row r="64" spans="1:19" ht="15" customHeight="1">
      <c r="A64" s="173" t="s">
        <v>64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5"/>
    </row>
    <row r="65" spans="1:19" ht="81" customHeight="1">
      <c r="A65" s="178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80"/>
    </row>
    <row r="66" spans="1:8" ht="30" customHeight="1">
      <c r="A66" s="73"/>
      <c r="B66" s="72" t="s">
        <v>65</v>
      </c>
      <c r="C66" s="183"/>
      <c r="D66" s="183"/>
      <c r="E66" s="183"/>
      <c r="F66" s="183"/>
      <c r="G66" s="183"/>
      <c r="H66" s="18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SRDO</dc:creator>
  <cp:keywords/>
  <dc:description/>
  <cp:lastModifiedBy>Táta</cp:lastModifiedBy>
  <dcterms:created xsi:type="dcterms:W3CDTF">2018-02-07T05:07:14Z</dcterms:created>
  <dcterms:modified xsi:type="dcterms:W3CDTF">2018-03-30T07:03:41Z</dcterms:modified>
  <cp:category/>
  <cp:version/>
  <cp:contentType/>
  <cp:contentStatus/>
</cp:coreProperties>
</file>