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3560" activeTab="0"/>
  </bookViews>
  <sheets>
    <sheet name="6.spb-mec" sheetId="1" r:id="rId1"/>
    <sheet name="6.rpda-vpb" sheetId="2" r:id="rId2"/>
    <sheet name="6.dpc-koe" sheetId="3" r:id="rId3"/>
    <sheet name="6.zmc-usd" sheetId="4" r:id="rId4"/>
    <sheet name="6.radb-dpb" sheetId="5" r:id="rId5"/>
    <sheet name="6.rud-pgb" sheetId="6" r:id="rId6"/>
    <sheet name="6.kod-vrc" sheetId="7" r:id="rId7"/>
    <sheet name="3.koe-mec" sheetId="8" r:id="rId8"/>
  </sheets>
  <externalReferences>
    <externalReference r:id="rId11"/>
    <externalReference r:id="rId12"/>
    <externalReference r:id="rId13"/>
    <externalReference r:id="rId14"/>
  </externalReferences>
  <definedNames>
    <definedName name="G57A1" localSheetId="7">#REF!</definedName>
    <definedName name="G57A1" localSheetId="6">#REF!</definedName>
    <definedName name="G57A1">#REF!</definedName>
    <definedName name="_xlnm.Print_Area" localSheetId="7">'3.koe-mec'!$A$1:$S$66</definedName>
    <definedName name="_xlnm.Print_Area" localSheetId="2">'6.dpc-koe'!$A$1:$S$66</definedName>
    <definedName name="_xlnm.Print_Area" localSheetId="6">'6.kod-vrc'!$A$1:$S$66</definedName>
    <definedName name="výmaz" localSheetId="7">'3.koe-mec'!$D$8:$F$11,'3.koe-mec'!$D$13:$F$16,'3.koe-mec'!$D$18:$F$21,'3.koe-mec'!$D$23:$F$26,'3.koe-mec'!$D$28:$F$31,'3.koe-mec'!$D$33:$F$36,'3.koe-mec'!$N$8:$P$11,'3.koe-mec'!$N$13:$P$16,'3.koe-mec'!$N$18:$P$21,'3.koe-mec'!$N$23:$P$26,'3.koe-mec'!$N$28:$P$31,'3.koe-mec'!$N$33:$P$36,'3.koe-mec'!$A$8:$B$37,'3.koe-mec'!$K$8:$L$37</definedName>
    <definedName name="výmaz" localSheetId="6">'6.kod-vrc'!$D$8:$F$11,'6.kod-vrc'!$D$13:$F$16,'6.kod-vrc'!$D$18:$F$21,'6.kod-vrc'!$D$23:$F$26,'6.kod-vrc'!$D$28:$F$31,'6.kod-vrc'!$D$33:$F$36,'6.kod-vrc'!$N$8:$P$11,'6.kod-vrc'!$N$13:$P$16,'6.kod-vrc'!$N$18:$P$21,'6.kod-vrc'!$N$23:$P$26,'6.kod-vrc'!$N$28:$P$31,'6.kod-vrc'!$N$33:$P$36,'6.kod-vrc'!$A$8:$B$37,'6.kod-vrc'!$K$8:$L$37</definedName>
    <definedName name="výmaz">'6.dpc-koe'!$D$8:$F$11,'6.dpc-koe'!$D$13:$F$16,'6.dpc-koe'!$D$18:$F$21,'6.dpc-koe'!$D$23:$F$26,'6.dpc-koe'!$D$28:$F$31,'6.dpc-koe'!$D$33:$F$36,'6.dpc-koe'!$N$8:$P$11,'6.dpc-koe'!$N$13:$P$16,'6.dpc-koe'!$N$18:$P$21,'6.dpc-koe'!$N$23:$P$26,'6.dpc-koe'!$N$28:$P$31,'6.dpc-koe'!$N$33:$P$36,'6.dpc-koe'!$A$13:$B$37,'6.dpc-koe'!$K$8:$L$37</definedName>
  </definedNames>
  <calcPr fullCalcOnLoad="1"/>
</workbook>
</file>

<file path=xl/comments4.xml><?xml version="1.0" encoding="utf-8"?>
<comments xmlns="http://schemas.openxmlformats.org/spreadsheetml/2006/main">
  <authors>
    <author>Bohouš</author>
  </authors>
  <commentList>
    <comment ref="A8" authorId="0">
      <text>
        <r>
          <rPr>
            <sz val="11"/>
            <color indexed="8"/>
            <rFont val="Helvetica Neue"/>
            <family val="0"/>
          </rPr>
          <t>Bohouš:
příjmení</t>
        </r>
      </text>
    </comment>
    <comment ref="A10" authorId="0">
      <text>
        <r>
          <rPr>
            <sz val="11"/>
            <color indexed="8"/>
            <rFont val="Helvetica Neue"/>
            <family val="0"/>
          </rPr>
          <t>Bohouš:
jméno</t>
        </r>
      </text>
    </comment>
    <comment ref="A12" authorId="0">
      <text>
        <r>
          <rPr>
            <sz val="11"/>
            <color indexed="8"/>
            <rFont val="Helvetica Neue"/>
            <family val="0"/>
          </rPr>
          <t>Bohouš:
reg. č.</t>
        </r>
      </text>
    </comment>
  </commentList>
</comments>
</file>

<file path=xl/comments8.xml><?xml version="1.0" encoding="utf-8"?>
<comments xmlns="http://schemas.openxmlformats.org/spreadsheetml/2006/main">
  <authors>
    <author>Bohouš</author>
  </authors>
  <commentList>
    <comment ref="A12" authorId="0">
      <text>
        <r>
          <rPr>
            <sz val="8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<sst xmlns="http://schemas.openxmlformats.org/spreadsheetml/2006/main" count="2248" uniqueCount="548">
  <si>
    <t>Pražský kuželkářský svaz</t>
  </si>
  <si>
    <t>Zápis o utkání</t>
  </si>
  <si>
    <t>Kuželna</t>
  </si>
  <si>
    <t>Hloubětín</t>
  </si>
  <si>
    <t>Datum  </t>
  </si>
  <si>
    <t>Domácí</t>
  </si>
  <si>
    <t>KK Dopravní podnik Praha C</t>
  </si>
  <si>
    <t>Hosté</t>
  </si>
  <si>
    <t>KK Konstruktiva E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</si>
  <si>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</si>
  <si>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</si>
  <si>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</si>
  <si>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</si>
  <si>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</si>
  <si>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</si>
  <si>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</si>
  <si>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</si>
  <si>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</si>
  <si>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</si>
  <si>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body</t>
  </si>
  <si>
    <t>Druž.</t>
  </si>
  <si>
    <t>Stoklasa</t>
  </si>
  <si>
    <t>rozdíl</t>
  </si>
  <si>
    <t>Chlumský</t>
  </si>
  <si>
    <t>Petr</t>
  </si>
  <si>
    <t>Vlastimil</t>
  </si>
  <si>
    <t>Michálek</t>
  </si>
  <si>
    <t>Švindlová    **</t>
  </si>
  <si>
    <t>Jaroslav</t>
  </si>
  <si>
    <t>Stanislava</t>
  </si>
  <si>
    <t>Štoček</t>
  </si>
  <si>
    <t>Perman</t>
  </si>
  <si>
    <t>Jiří</t>
  </si>
  <si>
    <t>Milan</t>
  </si>
  <si>
    <t>Málek</t>
  </si>
  <si>
    <t>Beranová</t>
  </si>
  <si>
    <t>Miroslav</t>
  </si>
  <si>
    <t>Jiřina</t>
  </si>
  <si>
    <t xml:space="preserve">Švarcová </t>
  </si>
  <si>
    <t>Musil</t>
  </si>
  <si>
    <t>Petra</t>
  </si>
  <si>
    <t>Bohumír</t>
  </si>
  <si>
    <t>Švarc</t>
  </si>
  <si>
    <t>Lébl</t>
  </si>
  <si>
    <t>Zbyněk</t>
  </si>
  <si>
    <t>Celkový výkon družstva  </t>
  </si>
  <si>
    <t>Vedoucí družstva         Jméno:</t>
  </si>
  <si>
    <t>Bodový zisk</t>
  </si>
  <si>
    <t>Podpis:</t>
  </si>
  <si>
    <t>M. Málek v.r.</t>
  </si>
  <si>
    <t>Rozhodčí</t>
  </si>
  <si>
    <t>Jméno:</t>
  </si>
  <si>
    <t>vedoucí družstev</t>
  </si>
  <si>
    <t>Číslo průkazu:</t>
  </si>
  <si>
    <t>Technické podmínky utkání:</t>
  </si>
  <si>
    <t>Čas zahájení utkání  </t>
  </si>
  <si>
    <t>17:00</t>
  </si>
  <si>
    <t>Teplota na kuželně  </t>
  </si>
  <si>
    <t>23 °C</t>
  </si>
  <si>
    <t>Čas ukončení utkání  </t>
  </si>
  <si>
    <t>22:15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</si>
  <si>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</si>
  <si>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</si>
  <si>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</si>
  <si>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</si>
  <si>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</si>
  <si>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</si>
  <si>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</si>
  <si>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</si>
  <si>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</si>
  <si>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František Vondráček</t>
  </si>
  <si>
    <t>Švindlová Stanislava</t>
  </si>
  <si>
    <t>Napomínání hráčů za nesportovní chování či vyloučení ze startu:</t>
  </si>
  <si>
    <t>Různé:</t>
  </si>
  <si>
    <t>Datum a podpis rozhodčího</t>
  </si>
  <si>
    <t>dom. kolo</t>
  </si>
  <si>
    <t>družstvo</t>
  </si>
  <si>
    <t>vedoucí</t>
  </si>
  <si>
    <t>e-mail</t>
  </si>
  <si>
    <t>DP B</t>
  </si>
  <si>
    <t>Švarc Antonín</t>
  </si>
  <si>
    <t>tondasvarc@seznam.cz</t>
  </si>
  <si>
    <t>AC Sparta Praha B</t>
  </si>
  <si>
    <t>Braník 1/4</t>
  </si>
  <si>
    <t>Rapid A</t>
  </si>
  <si>
    <t>Hofman Jiří</t>
  </si>
  <si>
    <t>hofmanj@2n.cz</t>
  </si>
  <si>
    <t>17:30</t>
  </si>
  <si>
    <t>KK Dopravní podnik Praha B</t>
  </si>
  <si>
    <t xml:space="preserve">Braník 5/6 </t>
  </si>
  <si>
    <t>Konstruktiva D</t>
  </si>
  <si>
    <t>Máca Vojtěch</t>
  </si>
  <si>
    <t>vojtech.maca@seznam.cz</t>
  </si>
  <si>
    <t>18:00</t>
  </si>
  <si>
    <t>DP C</t>
  </si>
  <si>
    <t>Málek Miroslav</t>
  </si>
  <si>
    <t>malek@inekon.cz</t>
  </si>
  <si>
    <t>18:30</t>
  </si>
  <si>
    <t>KK Konstruktiva D</t>
  </si>
  <si>
    <t>Karlov</t>
  </si>
  <si>
    <t>US D</t>
  </si>
  <si>
    <t>Heřman Gustav</t>
  </si>
  <si>
    <t>gherman@centrum.cz</t>
  </si>
  <si>
    <t>18:45</t>
  </si>
  <si>
    <t>Meteor</t>
  </si>
  <si>
    <t>Astra ZMZ C</t>
  </si>
  <si>
    <t>Kostelecký Vojtěch</t>
  </si>
  <si>
    <t>votech.kostelecky@aktualne.cz</t>
  </si>
  <si>
    <t>19:00</t>
  </si>
  <si>
    <t>SC Radotín B</t>
  </si>
  <si>
    <t xml:space="preserve">Rudná      </t>
  </si>
  <si>
    <t>Praga B</t>
  </si>
  <si>
    <t>Kšír Petr</t>
  </si>
  <si>
    <t>ksir@ttc.cz</t>
  </si>
  <si>
    <t>19:15</t>
  </si>
  <si>
    <t>SK Meteor Praha C</t>
  </si>
  <si>
    <t>V. Popovice</t>
  </si>
  <si>
    <t>Vršovice C</t>
  </si>
  <si>
    <t>Rauvolfová Alena</t>
  </si>
  <si>
    <t>jnkv@seznam.cz</t>
  </si>
  <si>
    <t>19:30</t>
  </si>
  <si>
    <t>SK Rapid A</t>
  </si>
  <si>
    <t>Vršovice</t>
  </si>
  <si>
    <t>V. Popovice B</t>
  </si>
  <si>
    <t>Musil Ladislav</t>
  </si>
  <si>
    <t>musil@raj-nemovitosti.cz</t>
  </si>
  <si>
    <t>19:45</t>
  </si>
  <si>
    <t>SK Uhelné sklady D</t>
  </si>
  <si>
    <t>Zahr. Město</t>
  </si>
  <si>
    <t>Radotín B</t>
  </si>
  <si>
    <t>Kalina Jan</t>
  </si>
  <si>
    <t>honza@kalic.cz</t>
  </si>
  <si>
    <t>20:00</t>
  </si>
  <si>
    <t>Slavoj V. Popovice B</t>
  </si>
  <si>
    <t>Zvon</t>
  </si>
  <si>
    <t>Rudná D</t>
  </si>
  <si>
    <t>Machulka Luboš</t>
  </si>
  <si>
    <t>machulk@seznam.cz</t>
  </si>
  <si>
    <t>20:15</t>
  </si>
  <si>
    <t>TJ Astra Z. Město C</t>
  </si>
  <si>
    <t>Žižkov 1/2</t>
  </si>
  <si>
    <t>Sparta B</t>
  </si>
  <si>
    <t>Cepl Zdeněk</t>
  </si>
  <si>
    <t>ceplovi@googlemail.com</t>
  </si>
  <si>
    <t>20:30</t>
  </si>
  <si>
    <t>TJ Praga B</t>
  </si>
  <si>
    <t>Žižkov 1/4</t>
  </si>
  <si>
    <t>Meteor C</t>
  </si>
  <si>
    <t>Mika Zdeněk</t>
  </si>
  <si>
    <t>mikzdenek@seznam.cz</t>
  </si>
  <si>
    <t>20:45</t>
  </si>
  <si>
    <t>TJ Sokol Praha - Vršovice C</t>
  </si>
  <si>
    <t>Žižkov 3/4</t>
  </si>
  <si>
    <t>Konstruktiva E</t>
  </si>
  <si>
    <t>Perman Milan</t>
  </si>
  <si>
    <t>permonici@gmail.com</t>
  </si>
  <si>
    <t>21:00</t>
  </si>
  <si>
    <t>TJ Sokol Rudná D</t>
  </si>
  <si>
    <t>21:15</t>
  </si>
  <si>
    <t>21:30</t>
  </si>
  <si>
    <t>21:45</t>
  </si>
  <si>
    <t>skupinář:</t>
  </si>
  <si>
    <t>Bohumír Musil</t>
  </si>
  <si>
    <t>bomutil@gmail.com</t>
  </si>
  <si>
    <t>22:00</t>
  </si>
  <si>
    <t>22:30</t>
  </si>
  <si>
    <t>22:45</t>
  </si>
  <si>
    <t>23:00</t>
  </si>
  <si>
    <t>23:15</t>
  </si>
  <si>
    <t>23:30</t>
  </si>
  <si>
    <t>23:45</t>
  </si>
  <si>
    <t>24:00</t>
  </si>
  <si>
    <t>Braník 1-4</t>
  </si>
  <si>
    <t>KK Konstruktiva Praha D</t>
  </si>
  <si>
    <t>Svitavský Karel</t>
  </si>
  <si>
    <t>v z. Pleticha</t>
  </si>
  <si>
    <t>°C</t>
  </si>
  <si>
    <t>kuželna</t>
  </si>
  <si>
    <t>čas</t>
  </si>
  <si>
    <t>út</t>
  </si>
  <si>
    <t>17.30</t>
  </si>
  <si>
    <t>Radotín</t>
  </si>
  <si>
    <t>čt</t>
  </si>
  <si>
    <t>st</t>
  </si>
  <si>
    <t>17.00</t>
  </si>
  <si>
    <t>KK Konstruktiva Praha E</t>
  </si>
  <si>
    <t>Braník 5-6</t>
  </si>
  <si>
    <t>SK Uhelné sklady Praha D</t>
  </si>
  <si>
    <t>KK Dopravní podniky Praha C</t>
  </si>
  <si>
    <t>SK Rapid Praha A</t>
  </si>
  <si>
    <t>Žižkov 1-4</t>
  </si>
  <si>
    <t>po</t>
  </si>
  <si>
    <t>19.30</t>
  </si>
  <si>
    <t>KK Dopravní podniky Praha B</t>
  </si>
  <si>
    <t>TJ Praga Praha B</t>
  </si>
  <si>
    <t>18.00</t>
  </si>
  <si>
    <t>Rudná</t>
  </si>
  <si>
    <t>či</t>
  </si>
  <si>
    <t>19.00</t>
  </si>
  <si>
    <t>Dopsaní hráči na soupisku</t>
  </si>
  <si>
    <t>dopsat na soupisku</t>
  </si>
  <si>
    <t>a náhradníci domácích i hostů</t>
  </si>
  <si>
    <t>reg. číslo</t>
  </si>
  <si>
    <t>PŘÍJMENÍ</t>
  </si>
  <si>
    <t>platnost reg. průkazu</t>
  </si>
  <si>
    <t>kontakty</t>
  </si>
  <si>
    <t>DOPSANÝ</t>
  </si>
  <si>
    <t>ano</t>
  </si>
  <si>
    <t>NÁHRADNÍKOVÁ</t>
  </si>
  <si>
    <t>Pavla   (N)</t>
  </si>
  <si>
    <t>astra</t>
  </si>
  <si>
    <t>725 615 003</t>
  </si>
  <si>
    <t>vojtech.kostelecky@aktualne.cz</t>
  </si>
  <si>
    <t>Radil</t>
  </si>
  <si>
    <t>Karel   (N)</t>
  </si>
  <si>
    <t>ne</t>
  </si>
  <si>
    <t>dp b</t>
  </si>
  <si>
    <t>721 964 603</t>
  </si>
  <si>
    <t>dp c</t>
  </si>
  <si>
    <t>234 122 310</t>
  </si>
  <si>
    <t>ko d</t>
  </si>
  <si>
    <t>604 777 033</t>
  </si>
  <si>
    <t>ko e</t>
  </si>
  <si>
    <t>731 666 029</t>
  </si>
  <si>
    <t>meteor</t>
  </si>
  <si>
    <t>737 650 135</t>
  </si>
  <si>
    <t>praga</t>
  </si>
  <si>
    <t>776 348 912</t>
  </si>
  <si>
    <t>radotín</t>
  </si>
  <si>
    <t>602 355 573</t>
  </si>
  <si>
    <t>rapid</t>
  </si>
  <si>
    <t>602 836 881</t>
  </si>
  <si>
    <t>rudná</t>
  </si>
  <si>
    <t>723 366 009</t>
  </si>
  <si>
    <t>sparta</t>
  </si>
  <si>
    <t>602 320 762</t>
  </si>
  <si>
    <t>us</t>
  </si>
  <si>
    <t>721 361 373</t>
  </si>
  <si>
    <t>v. popovice</t>
  </si>
  <si>
    <t>606 469 614</t>
  </si>
  <si>
    <t>vršovice</t>
  </si>
  <si>
    <t>777 854 705</t>
  </si>
  <si>
    <t>ksvitavsky@seznam.cz</t>
  </si>
  <si>
    <t>soupiska</t>
  </si>
  <si>
    <t>reg. č.</t>
  </si>
  <si>
    <t>střídání</t>
  </si>
  <si>
    <t>příjmení</t>
  </si>
  <si>
    <t>jméno</t>
  </si>
  <si>
    <t>celé</t>
  </si>
  <si>
    <t>BAREŠ</t>
  </si>
  <si>
    <t>Einar</t>
  </si>
  <si>
    <t>1. dp b</t>
  </si>
  <si>
    <t>HABADA</t>
  </si>
  <si>
    <t>Jindřich</t>
  </si>
  <si>
    <t>2.</t>
  </si>
  <si>
    <t>HNÁTEK</t>
  </si>
  <si>
    <t>Karel st.</t>
  </si>
  <si>
    <t>3.</t>
  </si>
  <si>
    <t xml:space="preserve">SVOBODOVÁ </t>
  </si>
  <si>
    <t>Dagmar</t>
  </si>
  <si>
    <t>4.</t>
  </si>
  <si>
    <t>ŠTOCHL</t>
  </si>
  <si>
    <t>Martin</t>
  </si>
  <si>
    <t>5.</t>
  </si>
  <si>
    <t>ŠVARC</t>
  </si>
  <si>
    <t>Antonín</t>
  </si>
  <si>
    <t>6.</t>
  </si>
  <si>
    <t>TOMEŠ</t>
  </si>
  <si>
    <t>7.</t>
  </si>
  <si>
    <t>8.</t>
  </si>
  <si>
    <t>9.</t>
  </si>
  <si>
    <t>10.</t>
  </si>
  <si>
    <t>Karel ml.</t>
  </si>
  <si>
    <t>1. dp c</t>
  </si>
  <si>
    <t>MÁLEK</t>
  </si>
  <si>
    <t>MICHÁLEK</t>
  </si>
  <si>
    <t>STOKLASA</t>
  </si>
  <si>
    <t xml:space="preserve">ŠVARCOVÁ </t>
  </si>
  <si>
    <t>ŠTOČEK</t>
  </si>
  <si>
    <t>CERNSTEIN</t>
  </si>
  <si>
    <t>1. mec</t>
  </si>
  <si>
    <t xml:space="preserve">MAŠEK </t>
  </si>
  <si>
    <t>Karel</t>
  </si>
  <si>
    <t>MIKA</t>
  </si>
  <si>
    <t>Zdeněk</t>
  </si>
  <si>
    <t>NOVÁK</t>
  </si>
  <si>
    <t>PETRÁČEK</t>
  </si>
  <si>
    <t>Jan</t>
  </si>
  <si>
    <t>SVOBODA</t>
  </si>
  <si>
    <t xml:space="preserve">TŘEŠŇÁK </t>
  </si>
  <si>
    <t>ŠRAJER</t>
  </si>
  <si>
    <t>Václav</t>
  </si>
  <si>
    <t>KŠÍR</t>
  </si>
  <si>
    <t>1. prgb</t>
  </si>
  <si>
    <t>KOVÁŘ</t>
  </si>
  <si>
    <t>SMÉKAL</t>
  </si>
  <si>
    <t>Tomáš</t>
  </si>
  <si>
    <t>JIRSA</t>
  </si>
  <si>
    <t>Lukáš</t>
  </si>
  <si>
    <t>KLUGANOST</t>
  </si>
  <si>
    <t>Vít</t>
  </si>
  <si>
    <t>JELÍNEK</t>
  </si>
  <si>
    <t>LUKÁŠ</t>
  </si>
  <si>
    <t>MAŇOUR</t>
  </si>
  <si>
    <t>Ondřej</t>
  </si>
  <si>
    <t>BANDASOVÁ</t>
  </si>
  <si>
    <t>Ivana</t>
  </si>
  <si>
    <t>1. vpb</t>
  </si>
  <si>
    <t>DYMÁČKOVÁ</t>
  </si>
  <si>
    <t>Markéta</t>
  </si>
  <si>
    <t>KRATOCHVIL</t>
  </si>
  <si>
    <t>JANATA</t>
  </si>
  <si>
    <t>JÍCHA</t>
  </si>
  <si>
    <t>JIRÁSKOVÁ</t>
  </si>
  <si>
    <t>Gabriela</t>
  </si>
  <si>
    <t xml:space="preserve">KAPAL </t>
  </si>
  <si>
    <t xml:space="preserve">KYKAL </t>
  </si>
  <si>
    <t>MUSIL</t>
  </si>
  <si>
    <t>Ladislav</t>
  </si>
  <si>
    <t xml:space="preserve">SOMOLÍKOVÁ </t>
  </si>
  <si>
    <t>Emílie</t>
  </si>
  <si>
    <t xml:space="preserve">ŠŤOVÍČEK </t>
  </si>
  <si>
    <t>Pavel</t>
  </si>
  <si>
    <t>11.</t>
  </si>
  <si>
    <t>VÁCLAVKOVÁ</t>
  </si>
  <si>
    <t>Eva</t>
  </si>
  <si>
    <t>12.</t>
  </si>
  <si>
    <t>ZACHAŘ</t>
  </si>
  <si>
    <t>Čeněk</t>
  </si>
  <si>
    <t>13.</t>
  </si>
  <si>
    <t>DVOŘÁK</t>
  </si>
  <si>
    <t>Miloslav</t>
  </si>
  <si>
    <t>1. rud</t>
  </si>
  <si>
    <t>FIŠER</t>
  </si>
  <si>
    <t xml:space="preserve">FIŠEROVÁ </t>
  </si>
  <si>
    <t>Jana</t>
  </si>
  <si>
    <t>MACHULKA</t>
  </si>
  <si>
    <t>Luboš</t>
  </si>
  <si>
    <t>MACHULKOVÁ</t>
  </si>
  <si>
    <t>Helena</t>
  </si>
  <si>
    <t>MAŘÁNEK</t>
  </si>
  <si>
    <t>VEJVODA</t>
  </si>
  <si>
    <t>MAŠEK</t>
  </si>
  <si>
    <t>VÁVRA</t>
  </si>
  <si>
    <t>Ivo</t>
  </si>
  <si>
    <t>1. vrc</t>
  </si>
  <si>
    <t>MYŠIČKOVÁ</t>
  </si>
  <si>
    <t>RAUVOLF</t>
  </si>
  <si>
    <t>RAUVOLFOVÁ</t>
  </si>
  <si>
    <t>Alena</t>
  </si>
  <si>
    <t>STRNAD</t>
  </si>
  <si>
    <t>Vladimír</t>
  </si>
  <si>
    <t xml:space="preserve">ŠPIČKOVÁ </t>
  </si>
  <si>
    <t>Johana</t>
  </si>
  <si>
    <t>WOLF</t>
  </si>
  <si>
    <t>SVITAVSKÝ</t>
  </si>
  <si>
    <t>CEPL</t>
  </si>
  <si>
    <t>1. spb</t>
  </si>
  <si>
    <t>ČERNÝ</t>
  </si>
  <si>
    <t>FIKEJZL</t>
  </si>
  <si>
    <t>LANKAŠ</t>
  </si>
  <si>
    <t>NEUMAJER</t>
  </si>
  <si>
    <t>VIKTORIN</t>
  </si>
  <si>
    <t>Kamila</t>
  </si>
  <si>
    <t>VÁCHA</t>
  </si>
  <si>
    <t>DUŠKOVÁ</t>
  </si>
  <si>
    <t>1. usd</t>
  </si>
  <si>
    <t>HEŘMAN</t>
  </si>
  <si>
    <t>Gustav</t>
  </si>
  <si>
    <t>KAFKOVÁ</t>
  </si>
  <si>
    <t>Jindra</t>
  </si>
  <si>
    <t>KLÍMA</t>
  </si>
  <si>
    <t>KUDĚJOVÁ</t>
  </si>
  <si>
    <t>Jitka</t>
  </si>
  <si>
    <t>MIKUŠKOVÁ</t>
  </si>
  <si>
    <t>Jaroslava</t>
  </si>
  <si>
    <t>NOVÁKOVÁ</t>
  </si>
  <si>
    <t>Vlasta</t>
  </si>
  <si>
    <t>POVÝŠIL</t>
  </si>
  <si>
    <t>Libor</t>
  </si>
  <si>
    <t>SÁBOVÁ</t>
  </si>
  <si>
    <t xml:space="preserve">ŠTICH </t>
  </si>
  <si>
    <t>HUCKOVÁ</t>
  </si>
  <si>
    <t>1. radb</t>
  </si>
  <si>
    <t>DVOŘÁKOVÁ</t>
  </si>
  <si>
    <t>Květa</t>
  </si>
  <si>
    <t>VYDROVÁ</t>
  </si>
  <si>
    <t>Tatiana</t>
  </si>
  <si>
    <t>MÁJOVÁ</t>
  </si>
  <si>
    <t>Míla</t>
  </si>
  <si>
    <t>DUDEK</t>
  </si>
  <si>
    <t>Miloš</t>
  </si>
  <si>
    <t>ŠIMEK</t>
  </si>
  <si>
    <t>KALINA</t>
  </si>
  <si>
    <t>PAUK</t>
  </si>
  <si>
    <t>Radek</t>
  </si>
  <si>
    <t>HAMPL</t>
  </si>
  <si>
    <t>Vítěslav</t>
  </si>
  <si>
    <t>1. rpda</t>
  </si>
  <si>
    <t>VALTA</t>
  </si>
  <si>
    <t>ROUBAL</t>
  </si>
  <si>
    <t>Vojtěch</t>
  </si>
  <si>
    <t>PUDIL</t>
  </si>
  <si>
    <t>František</t>
  </si>
  <si>
    <t>POKORNÝ</t>
  </si>
  <si>
    <t>Josef</t>
  </si>
  <si>
    <t>HOFMAN</t>
  </si>
  <si>
    <t>PODHOLA</t>
  </si>
  <si>
    <t>ZAHRÁDKA</t>
  </si>
  <si>
    <t>1. ko d</t>
  </si>
  <si>
    <t>JAKEŠOVÁ</t>
  </si>
  <si>
    <t>Magdaléna</t>
  </si>
  <si>
    <t>PLETICHA</t>
  </si>
  <si>
    <t>MÁCA</t>
  </si>
  <si>
    <t>SMUTNÁ</t>
  </si>
  <si>
    <t>Šarlota</t>
  </si>
  <si>
    <t>VÁŇA</t>
  </si>
  <si>
    <t>ČIHÁK</t>
  </si>
  <si>
    <t>KORTA</t>
  </si>
  <si>
    <t>CACHOVÁ</t>
  </si>
  <si>
    <t>Zdenka</t>
  </si>
  <si>
    <t>BERANOVÁ</t>
  </si>
  <si>
    <t>1. ko e</t>
  </si>
  <si>
    <t>CHLUMSKÝ</t>
  </si>
  <si>
    <t>PERMAN</t>
  </si>
  <si>
    <t>ŠVINDLOVÁ</t>
  </si>
  <si>
    <t>VONDRÁČEK</t>
  </si>
  <si>
    <t>LÉBL</t>
  </si>
  <si>
    <t>JETMAR</t>
  </si>
  <si>
    <t>Jakub</t>
  </si>
  <si>
    <t>1. zmc</t>
  </si>
  <si>
    <t>HLAVATÁ</t>
  </si>
  <si>
    <t>Lucie</t>
  </si>
  <si>
    <t>KOSTELECKÝ</t>
  </si>
  <si>
    <t>KOZDERA</t>
  </si>
  <si>
    <t>KUDWEIS</t>
  </si>
  <si>
    <t>PEŘINA</t>
  </si>
  <si>
    <t>SEDLÁK</t>
  </si>
  <si>
    <t>Marek</t>
  </si>
  <si>
    <t>ŠIMŮNEK</t>
  </si>
  <si>
    <t>Radovan</t>
  </si>
  <si>
    <t>1.</t>
  </si>
  <si>
    <t>14.</t>
  </si>
  <si>
    <t>15.</t>
  </si>
  <si>
    <t>16.</t>
  </si>
  <si>
    <t>Česká kuželkářská
asociace</t>
  </si>
  <si>
    <t xml:space="preserve">Kuželna:  </t>
  </si>
  <si>
    <t>SC Radotín</t>
  </si>
  <si>
    <t>Datum:  </t>
  </si>
  <si>
    <t>17.10.2017</t>
  </si>
  <si>
    <t>SC Radotín B             Radotín</t>
  </si>
  <si>
    <t>KK Dopravní podniky B    Hloubětín</t>
  </si>
  <si>
    <t>Dudek</t>
  </si>
  <si>
    <t>Bareš</t>
  </si>
  <si>
    <t>Eimar</t>
  </si>
  <si>
    <t>21204</t>
  </si>
  <si>
    <t>2541</t>
  </si>
  <si>
    <t>Vydrová</t>
  </si>
  <si>
    <t>Habada</t>
  </si>
  <si>
    <t>20994</t>
  </si>
  <si>
    <t>10207</t>
  </si>
  <si>
    <t>Dvořáková</t>
  </si>
  <si>
    <t>Hnátek</t>
  </si>
  <si>
    <t>09485</t>
  </si>
  <si>
    <t>10073</t>
  </si>
  <si>
    <t>Šimek</t>
  </si>
  <si>
    <t>Svobodová</t>
  </si>
  <si>
    <t>04485</t>
  </si>
  <si>
    <t>831</t>
  </si>
  <si>
    <t>Dvořák</t>
  </si>
  <si>
    <t>00979</t>
  </si>
  <si>
    <t>Pauk</t>
  </si>
  <si>
    <t>Tomeš</t>
  </si>
  <si>
    <t>21550</t>
  </si>
  <si>
    <t>751</t>
  </si>
  <si>
    <t>Pauk Radek</t>
  </si>
  <si>
    <t>Švarc Milan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</si>
  <si>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</si>
  <si>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</si>
  <si>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</si>
  <si>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</si>
  <si>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</si>
  <si>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</si>
  <si>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 xml:space="preserve">Petr </t>
  </si>
  <si>
    <t>Kapal</t>
  </si>
  <si>
    <t>Valta</t>
  </si>
  <si>
    <t xml:space="preserve">Martin </t>
  </si>
  <si>
    <t>Václavková</t>
  </si>
  <si>
    <t>Podhola</t>
  </si>
  <si>
    <t xml:space="preserve">Vítěslav </t>
  </si>
  <si>
    <t>Zachař</t>
  </si>
  <si>
    <t>Hampl</t>
  </si>
  <si>
    <t xml:space="preserve">Vojtěch </t>
  </si>
  <si>
    <t>Somolíková</t>
  </si>
  <si>
    <t>Roubal</t>
  </si>
  <si>
    <t xml:space="preserve">Josef   </t>
  </si>
  <si>
    <t>Pokorný</t>
  </si>
  <si>
    <t xml:space="preserve">František </t>
  </si>
  <si>
    <t>Jirásková</t>
  </si>
  <si>
    <t>Pudil</t>
  </si>
  <si>
    <t>TJ Slavoj Velké Popovice   B</t>
  </si>
  <si>
    <t>16.10.2017</t>
  </si>
  <si>
    <t>SK Žižkov Praha</t>
  </si>
  <si>
    <t>TJ Sokol Rudná -  D</t>
  </si>
  <si>
    <t>Praga -  B</t>
  </si>
  <si>
    <t>Maňour</t>
  </si>
  <si>
    <t>Fišerová</t>
  </si>
  <si>
    <t>Kovář</t>
  </si>
  <si>
    <t>Vejvoda</t>
  </si>
  <si>
    <t>Kluganost</t>
  </si>
  <si>
    <t>Mašek</t>
  </si>
  <si>
    <t>Smékal</t>
  </si>
  <si>
    <t>Mařánek</t>
  </si>
  <si>
    <t>Jelínek</t>
  </si>
  <si>
    <t>Machulka</t>
  </si>
  <si>
    <t>Kšír</t>
  </si>
  <si>
    <t xml:space="preserve">Machulka </t>
  </si>
  <si>
    <t xml:space="preserve">KK Konstruktiva Praha </t>
  </si>
  <si>
    <t>Sparta Praha "B"</t>
  </si>
  <si>
    <t>SK Meteor C</t>
  </si>
  <si>
    <t>Fikejzl</t>
  </si>
  <si>
    <t>Vácha</t>
  </si>
  <si>
    <t>Svoboda</t>
  </si>
  <si>
    <t>Lankaš</t>
  </si>
  <si>
    <t>Šrajer</t>
  </si>
  <si>
    <t>Neumajer</t>
  </si>
  <si>
    <t>Třešňák</t>
  </si>
  <si>
    <t>Cepl</t>
  </si>
  <si>
    <t>Míka</t>
  </si>
  <si>
    <t>Zdenek</t>
  </si>
  <si>
    <t>Viktorin</t>
  </si>
  <si>
    <t>Petráček</t>
  </si>
  <si>
    <t>Zdeněk Cepl</t>
  </si>
  <si>
    <t>Míka Zdeněk</t>
  </si>
  <si>
    <t>21:55</t>
  </si>
  <si>
    <t>Štich</t>
  </si>
  <si>
    <t>Kozdera</t>
  </si>
  <si>
    <t>Povýšil</t>
  </si>
  <si>
    <t>Kostelecký</t>
  </si>
  <si>
    <t>Klíma</t>
  </si>
  <si>
    <t>Hlavatá</t>
  </si>
  <si>
    <t>Kudějová</t>
  </si>
  <si>
    <t>Sedlák</t>
  </si>
  <si>
    <t>Dušková</t>
  </si>
  <si>
    <t>Šimůnek</t>
  </si>
  <si>
    <t>Nováková</t>
  </si>
  <si>
    <t>Kudweis</t>
  </si>
  <si>
    <t>MÍKA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</si>
</sst>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8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22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10"/>
      <color indexed="55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i/>
      <sz val="16"/>
      <name val="Arial CE"/>
      <family val="0"/>
    </font>
    <font>
      <sz val="9"/>
      <color indexed="17"/>
      <name val="Arial CE"/>
      <family val="2"/>
    </font>
    <font>
      <sz val="8"/>
      <name val="Arial CE"/>
      <family val="2"/>
    </font>
    <font>
      <sz val="9"/>
      <color indexed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8"/>
      <name val="Calibri"/>
      <family val="2"/>
    </font>
    <font>
      <sz val="13"/>
      <color indexed="10"/>
      <name val="Arial CE"/>
      <family val="0"/>
    </font>
    <font>
      <sz val="11"/>
      <color indexed="10"/>
      <name val="Arial CE"/>
      <family val="0"/>
    </font>
    <font>
      <sz val="11"/>
      <color indexed="55"/>
      <name val="Arial CE"/>
      <family val="0"/>
    </font>
    <font>
      <sz val="10"/>
      <color indexed="9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"/>
      <family val="2"/>
    </font>
    <font>
      <b/>
      <sz val="10"/>
      <color indexed="62"/>
      <name val="Arial CE"/>
      <family val="0"/>
    </font>
    <font>
      <sz val="10"/>
      <color indexed="8"/>
      <name val="Arial CE"/>
      <family val="0"/>
    </font>
    <font>
      <sz val="11"/>
      <color indexed="8"/>
      <name val="Helvetica Neue"/>
      <family val="0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1499900072813034"/>
      <name val="Arial CE"/>
      <family val="0"/>
    </font>
    <font>
      <sz val="10"/>
      <color theme="0" tint="-0.3499799966812134"/>
      <name val="Arial CE"/>
      <family val="2"/>
    </font>
    <font>
      <sz val="10"/>
      <color rgb="FFFF0000"/>
      <name val="Arial CE"/>
      <family val="0"/>
    </font>
    <font>
      <sz val="9"/>
      <color rgb="FF00B050"/>
      <name val="Arial CE"/>
      <family val="2"/>
    </font>
    <font>
      <sz val="9"/>
      <color rgb="FFFF0000"/>
      <name val="Arial CE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double">
        <color theme="0" tint="-0.24993999302387238"/>
      </right>
      <top style="double">
        <color theme="0" tint="-0.24993999302387238"/>
      </top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double">
        <color theme="0" tint="-0.24993999302387238"/>
      </right>
      <top/>
      <bottom style="double">
        <color theme="0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uble">
        <color indexed="55"/>
      </right>
      <top style="double">
        <color indexed="55"/>
      </top>
      <bottom/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 style="thin"/>
      <top style="thin"/>
      <bottom/>
    </border>
    <border>
      <left/>
      <right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/>
    </border>
    <border>
      <left/>
      <right style="double">
        <color theme="0" tint="-0.24993999302387238"/>
      </right>
      <top style="double">
        <color indexed="8"/>
      </top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>
        <color indexed="55"/>
      </right>
      <top style="double">
        <color indexed="8"/>
      </top>
      <bottom/>
    </border>
  </borders>
  <cellStyleXfs count="65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Protection="0">
      <alignment/>
    </xf>
    <xf numFmtId="0" fontId="63" fillId="23" borderId="6" applyNumberFormat="0" applyFont="0" applyAlignment="0" applyProtection="0"/>
    <xf numFmtId="9" fontId="63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5" fillId="25" borderId="8" applyFont="0" applyBorder="0" applyAlignment="0" applyProtection="0"/>
    <xf numFmtId="0" fontId="75" fillId="0" borderId="0" applyNumberFormat="0" applyFill="0" applyBorder="0" applyAlignment="0" applyProtection="0"/>
    <xf numFmtId="0" fontId="76" fillId="26" borderId="9" applyNumberFormat="0" applyAlignment="0" applyProtection="0"/>
    <xf numFmtId="0" fontId="77" fillId="27" borderId="9" applyNumberFormat="0" applyAlignment="0" applyProtection="0"/>
    <xf numFmtId="0" fontId="78" fillId="27" borderId="10" applyNumberFormat="0" applyAlignment="0" applyProtection="0"/>
    <xf numFmtId="0" fontId="79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8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35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81" fillId="0" borderId="22" xfId="36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hidden="1"/>
    </xf>
    <xf numFmtId="0" fontId="7" fillId="34" borderId="23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35" borderId="26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81" fillId="0" borderId="28" xfId="36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36" borderId="33" xfId="0" applyFont="1" applyFill="1" applyBorder="1" applyAlignment="1" applyProtection="1">
      <alignment horizontal="center" vertical="center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36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0" fillId="35" borderId="41" xfId="0" applyFont="1" applyFill="1" applyBorder="1" applyAlignment="1" applyProtection="1">
      <alignment horizontal="center" vertical="center"/>
      <protection hidden="1"/>
    </xf>
    <xf numFmtId="0" fontId="81" fillId="0" borderId="28" xfId="36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7" fillId="0" borderId="42" xfId="0" applyFont="1" applyBorder="1" applyAlignment="1" applyProtection="1">
      <alignment horizontal="right" vertical="center"/>
      <protection hidden="1"/>
    </xf>
    <xf numFmtId="0" fontId="10" fillId="35" borderId="43" xfId="0" applyFont="1" applyFill="1" applyBorder="1" applyAlignment="1" applyProtection="1">
      <alignment horizontal="center" vertical="center"/>
      <protection hidden="1"/>
    </xf>
    <xf numFmtId="0" fontId="10" fillId="35" borderId="44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0" fillId="35" borderId="46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2" fillId="36" borderId="4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5" borderId="46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1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2" fillId="0" borderId="4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165" fontId="4" fillId="0" borderId="63" xfId="0" applyNumberFormat="1" applyFont="1" applyBorder="1" applyAlignment="1" applyProtection="1">
      <alignment horizontal="center" vertical="center"/>
      <protection hidden="1" locked="0"/>
    </xf>
    <xf numFmtId="164" fontId="17" fillId="0" borderId="64" xfId="0" applyNumberFormat="1" applyFont="1" applyBorder="1" applyAlignment="1" applyProtection="1">
      <alignment horizontal="center" vertical="center"/>
      <protection hidden="1" locked="0"/>
    </xf>
    <xf numFmtId="165" fontId="4" fillId="0" borderId="64" xfId="0" applyNumberFormat="1" applyFont="1" applyBorder="1" applyAlignment="1" applyProtection="1">
      <alignment horizontal="center" vertical="center"/>
      <protection hidden="1" locked="0"/>
    </xf>
    <xf numFmtId="164" fontId="17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horizontal="left" indent="1"/>
      <protection hidden="1"/>
    </xf>
    <xf numFmtId="0" fontId="0" fillId="0" borderId="32" xfId="0" applyBorder="1" applyAlignment="1" applyProtection="1">
      <alignment horizontal="left" wrapText="1" indent="1"/>
      <protection hidden="1"/>
    </xf>
    <xf numFmtId="0" fontId="0" fillId="0" borderId="66" xfId="0" applyBorder="1" applyAlignment="1" applyProtection="1">
      <alignment horizontal="left" wrapText="1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37" borderId="0" xfId="0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19" fillId="0" borderId="0" xfId="0" applyNumberFormat="1" applyFont="1" applyFill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 locked="0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 horizontal="right" indent="1"/>
      <protection hidden="1"/>
    </xf>
    <xf numFmtId="0" fontId="82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8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82" fillId="0" borderId="0" xfId="0" applyFont="1" applyAlignment="1" applyProtection="1">
      <alignment/>
      <protection hidden="1"/>
    </xf>
    <xf numFmtId="0" fontId="82" fillId="0" borderId="0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1" fillId="0" borderId="68" xfId="36" applyFont="1" applyFill="1" applyBorder="1" applyAlignment="1" applyProtection="1">
      <alignment horizontal="center" vertical="center"/>
      <protection/>
    </xf>
    <xf numFmtId="0" fontId="11" fillId="0" borderId="69" xfId="36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center"/>
      <protection hidden="1"/>
    </xf>
    <xf numFmtId="0" fontId="2" fillId="38" borderId="0" xfId="0" applyFon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ill="1" applyAlignment="1" applyProtection="1">
      <alignment/>
      <protection locked="0"/>
    </xf>
    <xf numFmtId="0" fontId="13" fillId="0" borderId="16" xfId="0" applyFont="1" applyBorder="1" applyAlignment="1" applyProtection="1">
      <alignment/>
      <protection hidden="1"/>
    </xf>
    <xf numFmtId="49" fontId="0" fillId="38" borderId="0" xfId="0" applyNumberForma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26" fillId="0" borderId="16" xfId="0" applyFont="1" applyBorder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/>
      <protection hidden="1" locked="0"/>
    </xf>
    <xf numFmtId="49" fontId="13" fillId="0" borderId="0" xfId="0" applyNumberFormat="1" applyFont="1" applyAlignment="1" applyProtection="1">
      <alignment horizontal="center"/>
      <protection hidden="1" locked="0"/>
    </xf>
    <xf numFmtId="0" fontId="13" fillId="0" borderId="0" xfId="0" applyFont="1" applyAlignment="1" applyProtection="1">
      <alignment/>
      <protection locked="0"/>
    </xf>
    <xf numFmtId="164" fontId="13" fillId="0" borderId="70" xfId="0" applyNumberFormat="1" applyFont="1" applyBorder="1" applyAlignment="1" applyProtection="1">
      <alignment horizontal="center"/>
      <protection hidden="1" locked="0"/>
    </xf>
    <xf numFmtId="0" fontId="13" fillId="0" borderId="49" xfId="0" applyFont="1" applyBorder="1" applyAlignment="1" applyProtection="1">
      <alignment shrinkToFit="1"/>
      <protection hidden="1" locked="0"/>
    </xf>
    <xf numFmtId="0" fontId="13" fillId="0" borderId="50" xfId="0" applyFont="1" applyBorder="1" applyAlignment="1" applyProtection="1">
      <alignment shrinkToFit="1"/>
      <protection hidden="1" locked="0"/>
    </xf>
    <xf numFmtId="0" fontId="13" fillId="0" borderId="49" xfId="0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center"/>
      <protection hidden="1" locked="0"/>
    </xf>
    <xf numFmtId="0" fontId="13" fillId="0" borderId="50" xfId="0" applyFont="1" applyBorder="1" applyAlignment="1" applyProtection="1">
      <alignment horizontal="center"/>
      <protection hidden="1" locked="0"/>
    </xf>
    <xf numFmtId="0" fontId="0" fillId="0" borderId="70" xfId="0" applyBorder="1" applyAlignment="1" applyProtection="1">
      <alignment horizontal="center"/>
      <protection hidden="1" locked="0"/>
    </xf>
    <xf numFmtId="0" fontId="13" fillId="0" borderId="0" xfId="0" applyFont="1" applyFill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hidden="1" locked="0"/>
    </xf>
    <xf numFmtId="164" fontId="0" fillId="0" borderId="32" xfId="0" applyNumberFormat="1" applyFont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27" fillId="0" borderId="0" xfId="0" applyFont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hidden="1"/>
    </xf>
    <xf numFmtId="164" fontId="28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164" fontId="29" fillId="0" borderId="0" xfId="0" applyNumberFormat="1" applyFont="1" applyAlignment="1" applyProtection="1">
      <alignment/>
      <protection hidden="1"/>
    </xf>
    <xf numFmtId="164" fontId="29" fillId="0" borderId="0" xfId="0" applyNumberFormat="1" applyFont="1" applyAlignment="1" applyProtection="1">
      <alignment/>
      <protection hidden="1"/>
    </xf>
    <xf numFmtId="164" fontId="29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/>
    </xf>
    <xf numFmtId="1" fontId="2" fillId="0" borderId="71" xfId="0" applyNumberFormat="1" applyFont="1" applyFill="1" applyBorder="1" applyAlignment="1" applyProtection="1">
      <alignment horizontal="center"/>
      <protection/>
    </xf>
    <xf numFmtId="0" fontId="0" fillId="0" borderId="71" xfId="0" applyFont="1" applyBorder="1" applyAlignment="1" applyProtection="1">
      <alignment/>
      <protection hidden="1"/>
    </xf>
    <xf numFmtId="1" fontId="21" fillId="0" borderId="5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1" fontId="0" fillId="0" borderId="5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hidden="1"/>
    </xf>
    <xf numFmtId="1" fontId="39" fillId="0" borderId="50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7" fillId="39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Border="1" applyAlignment="1" applyProtection="1">
      <alignment horizontal="center" vertical="top"/>
      <protection hidden="1"/>
    </xf>
    <xf numFmtId="0" fontId="4" fillId="0" borderId="74" xfId="0" applyFont="1" applyBorder="1" applyAlignment="1" applyProtection="1">
      <alignment horizontal="center" vertical="top"/>
      <protection hidden="1"/>
    </xf>
    <xf numFmtId="0" fontId="4" fillId="0" borderId="75" xfId="0" applyFont="1" applyBorder="1" applyAlignment="1" applyProtection="1">
      <alignment horizontal="center" vertical="top"/>
      <protection hidden="1"/>
    </xf>
    <xf numFmtId="0" fontId="4" fillId="0" borderId="76" xfId="0" applyFont="1" applyBorder="1" applyAlignment="1" applyProtection="1">
      <alignment horizontal="center" vertical="top"/>
      <protection hidden="1"/>
    </xf>
    <xf numFmtId="0" fontId="4" fillId="0" borderId="77" xfId="0" applyFont="1" applyBorder="1" applyAlignment="1" applyProtection="1">
      <alignment horizontal="center" vertical="top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 locked="0"/>
    </xf>
    <xf numFmtId="0" fontId="0" fillId="0" borderId="64" xfId="0" applyFont="1" applyBorder="1" applyAlignment="1" applyProtection="1">
      <alignment horizontal="center" vertical="center"/>
      <protection hidden="1" locked="0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4" fillId="0" borderId="84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 locked="0"/>
    </xf>
    <xf numFmtId="0" fontId="0" fillId="0" borderId="86" xfId="0" applyFont="1" applyBorder="1" applyAlignment="1" applyProtection="1">
      <alignment horizontal="center" vertical="center"/>
      <protection hidden="1"/>
    </xf>
    <xf numFmtId="0" fontId="0" fillId="0" borderId="84" xfId="0" applyFont="1" applyBorder="1" applyAlignment="1" applyProtection="1">
      <alignment horizontal="center" vertical="center"/>
      <protection hidden="1"/>
    </xf>
    <xf numFmtId="0" fontId="4" fillId="0" borderId="87" xfId="0" applyFont="1" applyBorder="1" applyAlignment="1" applyProtection="1">
      <alignment horizontal="center" vertical="center"/>
      <protection hidden="1"/>
    </xf>
    <xf numFmtId="0" fontId="10" fillId="0" borderId="88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10" fillId="0" borderId="90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vertical="center"/>
      <protection hidden="1"/>
    </xf>
    <xf numFmtId="0" fontId="0" fillId="0" borderId="91" xfId="0" applyBorder="1" applyAlignment="1" applyProtection="1">
      <alignment vertical="center"/>
      <protection hidden="1"/>
    </xf>
    <xf numFmtId="0" fontId="7" fillId="0" borderId="46" xfId="0" applyFont="1" applyBorder="1" applyAlignment="1" applyProtection="1">
      <alignment horizontal="right" vertical="center"/>
      <protection hidden="1"/>
    </xf>
    <xf numFmtId="0" fontId="10" fillId="0" borderId="92" xfId="0" applyFont="1" applyBorder="1" applyAlignment="1" applyProtection="1">
      <alignment horizontal="center" vertical="center"/>
      <protection hidden="1"/>
    </xf>
    <xf numFmtId="0" fontId="10" fillId="0" borderId="93" xfId="0" applyFont="1" applyBorder="1" applyAlignment="1" applyProtection="1">
      <alignment horizontal="center" vertical="center"/>
      <protection hidden="1"/>
    </xf>
    <xf numFmtId="0" fontId="10" fillId="0" borderId="94" xfId="0" applyFont="1" applyBorder="1" applyAlignment="1" applyProtection="1">
      <alignment horizontal="center" vertical="center"/>
      <protection hidden="1"/>
    </xf>
    <xf numFmtId="0" fontId="10" fillId="0" borderId="95" xfId="0" applyFont="1" applyBorder="1" applyAlignment="1" applyProtection="1">
      <alignment horizontal="center" vertical="center"/>
      <protection hidden="1"/>
    </xf>
    <xf numFmtId="0" fontId="12" fillId="0" borderId="95" xfId="0" applyFont="1" applyBorder="1" applyAlignment="1" applyProtection="1">
      <alignment horizontal="center" vertical="center"/>
      <protection hidden="1"/>
    </xf>
    <xf numFmtId="0" fontId="8" fillId="39" borderId="9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7" fillId="0" borderId="64" xfId="0" applyFont="1" applyBorder="1" applyAlignment="1" applyProtection="1">
      <alignment horizontal="center" vertical="center"/>
      <protection hidden="1" locked="0"/>
    </xf>
    <xf numFmtId="0" fontId="17" fillId="0" borderId="65" xfId="0" applyFont="1" applyBorder="1" applyAlignment="1" applyProtection="1">
      <alignment horizontal="center" vertical="center"/>
      <protection hidden="1" locked="0"/>
    </xf>
    <xf numFmtId="0" fontId="4" fillId="0" borderId="30" xfId="0" applyFont="1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right"/>
      <protection hidden="1"/>
    </xf>
    <xf numFmtId="0" fontId="0" fillId="0" borderId="0" xfId="47" applyFill="1" applyProtection="1">
      <alignment/>
      <protection hidden="1"/>
    </xf>
    <xf numFmtId="0" fontId="4" fillId="0" borderId="0" xfId="47" applyFont="1" applyFill="1" applyAlignment="1" applyProtection="1">
      <alignment horizontal="right"/>
      <protection hidden="1"/>
    </xf>
    <xf numFmtId="0" fontId="7" fillId="0" borderId="96" xfId="47" applyFont="1" applyFill="1" applyBorder="1" applyAlignment="1" applyProtection="1">
      <alignment horizontal="left" vertical="top" indent="1"/>
      <protection hidden="1"/>
    </xf>
    <xf numFmtId="0" fontId="4" fillId="0" borderId="97" xfId="47" applyFont="1" applyFill="1" applyBorder="1" applyAlignment="1" applyProtection="1">
      <alignment horizontal="center" vertical="top"/>
      <protection hidden="1"/>
    </xf>
    <xf numFmtId="0" fontId="4" fillId="0" borderId="98" xfId="47" applyFont="1" applyFill="1" applyBorder="1" applyAlignment="1" applyProtection="1">
      <alignment horizontal="center" vertical="top"/>
      <protection hidden="1"/>
    </xf>
    <xf numFmtId="0" fontId="4" fillId="0" borderId="99" xfId="47" applyFont="1" applyFill="1" applyBorder="1" applyAlignment="1" applyProtection="1">
      <alignment horizontal="center" vertical="top"/>
      <protection hidden="1"/>
    </xf>
    <xf numFmtId="0" fontId="4" fillId="0" borderId="100" xfId="47" applyFont="1" applyFill="1" applyBorder="1" applyAlignment="1" applyProtection="1">
      <alignment horizontal="center" vertical="top"/>
      <protection hidden="1"/>
    </xf>
    <xf numFmtId="0" fontId="4" fillId="0" borderId="101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4" fillId="0" borderId="102" xfId="47" applyFont="1" applyFill="1" applyBorder="1" applyAlignment="1" applyProtection="1">
      <alignment horizontal="center" vertical="center"/>
      <protection hidden="1"/>
    </xf>
    <xf numFmtId="0" fontId="0" fillId="0" borderId="103" xfId="47" applyFont="1" applyFill="1" applyBorder="1" applyAlignment="1" applyProtection="1">
      <alignment horizontal="center" vertical="center"/>
      <protection hidden="1" locked="0"/>
    </xf>
    <xf numFmtId="0" fontId="0" fillId="0" borderId="104" xfId="47" applyFont="1" applyFill="1" applyBorder="1" applyAlignment="1" applyProtection="1">
      <alignment horizontal="center" vertical="center"/>
      <protection hidden="1" locked="0"/>
    </xf>
    <xf numFmtId="0" fontId="0" fillId="0" borderId="105" xfId="47" applyFont="1" applyFill="1" applyBorder="1" applyAlignment="1" applyProtection="1">
      <alignment horizontal="center" vertical="center"/>
      <protection hidden="1"/>
    </xf>
    <xf numFmtId="0" fontId="0" fillId="0" borderId="102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center" vertical="center"/>
      <protection hidden="1"/>
    </xf>
    <xf numFmtId="0" fontId="4" fillId="0" borderId="106" xfId="47" applyFont="1" applyFill="1" applyBorder="1" applyAlignment="1" applyProtection="1">
      <alignment horizontal="center" vertical="center"/>
      <protection hidden="1"/>
    </xf>
    <xf numFmtId="0" fontId="0" fillId="0" borderId="107" xfId="47" applyFont="1" applyFill="1" applyBorder="1" applyAlignment="1" applyProtection="1">
      <alignment horizontal="center" vertical="center"/>
      <protection hidden="1" locked="0"/>
    </xf>
    <xf numFmtId="0" fontId="0" fillId="0" borderId="108" xfId="47" applyFont="1" applyFill="1" applyBorder="1" applyAlignment="1" applyProtection="1">
      <alignment horizontal="center" vertical="center"/>
      <protection hidden="1" locked="0"/>
    </xf>
    <xf numFmtId="0" fontId="0" fillId="0" borderId="109" xfId="47" applyFont="1" applyFill="1" applyBorder="1" applyAlignment="1" applyProtection="1">
      <alignment horizontal="center" vertical="center"/>
      <protection hidden="1"/>
    </xf>
    <xf numFmtId="0" fontId="0" fillId="0" borderId="106" xfId="47" applyFont="1" applyFill="1" applyBorder="1" applyAlignment="1" applyProtection="1">
      <alignment horizontal="center" vertical="center"/>
      <protection hidden="1"/>
    </xf>
    <xf numFmtId="0" fontId="4" fillId="0" borderId="110" xfId="47" applyFont="1" applyFill="1" applyBorder="1" applyAlignment="1" applyProtection="1">
      <alignment horizontal="center" vertical="center"/>
      <protection hidden="1"/>
    </xf>
    <xf numFmtId="0" fontId="0" fillId="0" borderId="111" xfId="47" applyFont="1" applyFill="1" applyBorder="1" applyAlignment="1" applyProtection="1">
      <alignment horizontal="center" vertical="center"/>
      <protection hidden="1" locked="0"/>
    </xf>
    <xf numFmtId="0" fontId="0" fillId="0" borderId="112" xfId="47" applyFont="1" applyFill="1" applyBorder="1" applyAlignment="1" applyProtection="1">
      <alignment horizontal="center" vertical="center"/>
      <protection hidden="1" locked="0"/>
    </xf>
    <xf numFmtId="0" fontId="0" fillId="0" borderId="113" xfId="47" applyFont="1" applyFill="1" applyBorder="1" applyAlignment="1" applyProtection="1">
      <alignment horizontal="center" vertical="center"/>
      <protection hidden="1"/>
    </xf>
    <xf numFmtId="0" fontId="0" fillId="0" borderId="110" xfId="47" applyFont="1" applyFill="1" applyBorder="1" applyAlignment="1" applyProtection="1">
      <alignment horizontal="center" vertical="center"/>
      <protection hidden="1"/>
    </xf>
    <xf numFmtId="0" fontId="12" fillId="0" borderId="114" xfId="47" applyFont="1" applyFill="1" applyBorder="1" applyAlignment="1" applyProtection="1">
      <alignment horizontal="center" vertical="center"/>
      <protection hidden="1"/>
    </xf>
    <xf numFmtId="0" fontId="4" fillId="0" borderId="115" xfId="47" applyFont="1" applyFill="1" applyBorder="1" applyAlignment="1" applyProtection="1">
      <alignment horizontal="center" vertical="center"/>
      <protection hidden="1"/>
    </xf>
    <xf numFmtId="0" fontId="10" fillId="0" borderId="116" xfId="47" applyFont="1" applyFill="1" applyBorder="1" applyAlignment="1" applyProtection="1">
      <alignment horizontal="center" vertical="center"/>
      <protection hidden="1"/>
    </xf>
    <xf numFmtId="0" fontId="10" fillId="0" borderId="117" xfId="47" applyFont="1" applyFill="1" applyBorder="1" applyAlignment="1" applyProtection="1">
      <alignment horizontal="center" vertical="center"/>
      <protection hidden="1"/>
    </xf>
    <xf numFmtId="0" fontId="10" fillId="0" borderId="118" xfId="47" applyFont="1" applyFill="1" applyBorder="1" applyAlignment="1" applyProtection="1">
      <alignment horizontal="center" vertical="center"/>
      <protection hidden="1"/>
    </xf>
    <xf numFmtId="0" fontId="0" fillId="0" borderId="96" xfId="47" applyFill="1" applyBorder="1" applyAlignment="1" applyProtection="1">
      <alignment vertical="center"/>
      <protection hidden="1"/>
    </xf>
    <xf numFmtId="0" fontId="0" fillId="0" borderId="119" xfId="47" applyFill="1" applyBorder="1" applyAlignment="1" applyProtection="1">
      <alignment vertical="center"/>
      <protection hidden="1"/>
    </xf>
    <xf numFmtId="0" fontId="7" fillId="0" borderId="120" xfId="47" applyFont="1" applyFill="1" applyBorder="1" applyAlignment="1" applyProtection="1">
      <alignment horizontal="right" vertical="center"/>
      <protection hidden="1"/>
    </xf>
    <xf numFmtId="0" fontId="10" fillId="0" borderId="121" xfId="47" applyFont="1" applyFill="1" applyBorder="1" applyAlignment="1" applyProtection="1">
      <alignment horizontal="center" vertical="center"/>
      <protection hidden="1"/>
    </xf>
    <xf numFmtId="0" fontId="10" fillId="0" borderId="122" xfId="47" applyFont="1" applyFill="1" applyBorder="1" applyAlignment="1" applyProtection="1">
      <alignment horizontal="center" vertical="center"/>
      <protection hidden="1"/>
    </xf>
    <xf numFmtId="0" fontId="10" fillId="0" borderId="123" xfId="47" applyFont="1" applyFill="1" applyBorder="1" applyAlignment="1" applyProtection="1">
      <alignment horizontal="center" vertical="center"/>
      <protection hidden="1"/>
    </xf>
    <xf numFmtId="0" fontId="10" fillId="0" borderId="114" xfId="47" applyFont="1" applyFill="1" applyBorder="1" applyAlignment="1" applyProtection="1">
      <alignment horizontal="center" vertical="center"/>
      <protection hidden="1"/>
    </xf>
    <xf numFmtId="0" fontId="4" fillId="0" borderId="0" xfId="47" applyFont="1" applyFill="1" applyAlignment="1" applyProtection="1">
      <alignment horizontal="left" indent="1"/>
      <protection hidden="1"/>
    </xf>
    <xf numFmtId="0" fontId="4" fillId="0" borderId="0" xfId="47" applyFont="1" applyFill="1" applyAlignment="1" applyProtection="1">
      <alignment horizontal="right" indent="1"/>
      <protection hidden="1"/>
    </xf>
    <xf numFmtId="0" fontId="8" fillId="0" borderId="114" xfId="47" applyFont="1" applyFill="1" applyBorder="1" applyAlignment="1" applyProtection="1">
      <alignment horizontal="center" vertical="center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2" fillId="0" borderId="0" xfId="47" applyFont="1" applyFill="1" applyProtection="1">
      <alignment/>
      <protection hidden="1"/>
    </xf>
    <xf numFmtId="0" fontId="4" fillId="0" borderId="124" xfId="47" applyFont="1" applyFill="1" applyBorder="1" applyAlignment="1" applyProtection="1">
      <alignment horizontal="left" indent="1"/>
      <protection hidden="1"/>
    </xf>
    <xf numFmtId="0" fontId="4" fillId="0" borderId="0" xfId="47" applyFont="1" applyFill="1" applyBorder="1" applyAlignment="1" applyProtection="1">
      <alignment horizontal="left" indent="1"/>
      <protection hidden="1"/>
    </xf>
    <xf numFmtId="0" fontId="4" fillId="0" borderId="125" xfId="47" applyFont="1" applyFill="1" applyBorder="1" applyAlignment="1" applyProtection="1">
      <alignment horizontal="left" indent="1"/>
      <protection hidden="1"/>
    </xf>
    <xf numFmtId="0" fontId="2" fillId="0" borderId="124" xfId="47" applyFont="1" applyFill="1" applyBorder="1" applyAlignment="1" applyProtection="1">
      <alignment horizontal="left" indent="1"/>
      <protection hidden="1"/>
    </xf>
    <xf numFmtId="0" fontId="2" fillId="0" borderId="0" xfId="47" applyFont="1" applyFill="1" applyBorder="1" applyAlignment="1" applyProtection="1">
      <alignment horizontal="left" indent="1"/>
      <protection hidden="1"/>
    </xf>
    <xf numFmtId="0" fontId="4" fillId="0" borderId="126" xfId="47" applyFont="1" applyFill="1" applyBorder="1" applyAlignment="1" applyProtection="1">
      <alignment horizontal="left" indent="1"/>
      <protection hidden="1"/>
    </xf>
    <xf numFmtId="0" fontId="0" fillId="0" borderId="127" xfId="47" applyFont="1" applyFill="1" applyBorder="1" applyAlignment="1" applyProtection="1">
      <alignment horizontal="left" indent="1"/>
      <protection hidden="1"/>
    </xf>
    <xf numFmtId="0" fontId="4" fillId="0" borderId="128" xfId="47" applyFont="1" applyFill="1" applyBorder="1" applyAlignment="1" applyProtection="1">
      <alignment horizontal="left" indent="1"/>
      <protection hidden="1"/>
    </xf>
    <xf numFmtId="0" fontId="4" fillId="0" borderId="129" xfId="47" applyFont="1" applyFill="1" applyBorder="1" applyAlignment="1" applyProtection="1">
      <alignment horizontal="left" indent="1"/>
      <protection hidden="1"/>
    </xf>
    <xf numFmtId="0" fontId="4" fillId="0" borderId="130" xfId="47" applyFont="1" applyFill="1" applyBorder="1" applyAlignment="1" applyProtection="1">
      <alignment horizontal="left" indent="1"/>
      <protection hidden="1"/>
    </xf>
    <xf numFmtId="0" fontId="4" fillId="0" borderId="131" xfId="47" applyFont="1" applyFill="1" applyBorder="1" applyAlignment="1" applyProtection="1">
      <alignment horizontal="left" indent="1"/>
      <protection hidden="1"/>
    </xf>
    <xf numFmtId="0" fontId="4" fillId="0" borderId="132" xfId="47" applyFont="1" applyFill="1" applyBorder="1" applyAlignment="1" applyProtection="1">
      <alignment horizontal="center"/>
      <protection hidden="1"/>
    </xf>
    <xf numFmtId="0" fontId="4" fillId="0" borderId="133" xfId="47" applyFont="1" applyFill="1" applyBorder="1" applyAlignment="1" applyProtection="1">
      <alignment horizontal="left" indent="1"/>
      <protection hidden="1"/>
    </xf>
    <xf numFmtId="0" fontId="0" fillId="0" borderId="134" xfId="47" applyFill="1" applyBorder="1" applyProtection="1">
      <alignment/>
      <protection hidden="1"/>
    </xf>
    <xf numFmtId="0" fontId="4" fillId="0" borderId="135" xfId="47" applyFont="1" applyFill="1" applyBorder="1" applyAlignment="1" applyProtection="1">
      <alignment horizontal="center"/>
      <protection hidden="1"/>
    </xf>
    <xf numFmtId="0" fontId="4" fillId="0" borderId="134" xfId="47" applyFont="1" applyFill="1" applyBorder="1" applyAlignment="1" applyProtection="1">
      <alignment horizontal="left" indent="1"/>
      <protection hidden="1"/>
    </xf>
    <xf numFmtId="0" fontId="4" fillId="0" borderId="134" xfId="47" applyFont="1" applyFill="1" applyBorder="1" applyAlignment="1" applyProtection="1">
      <alignment horizontal="center"/>
      <protection hidden="1"/>
    </xf>
    <xf numFmtId="0" fontId="4" fillId="0" borderId="136" xfId="47" applyFont="1" applyFill="1" applyBorder="1" applyAlignment="1" applyProtection="1">
      <alignment horizontal="center"/>
      <protection hidden="1"/>
    </xf>
    <xf numFmtId="0" fontId="4" fillId="0" borderId="137" xfId="47" applyFont="1" applyFill="1" applyBorder="1" applyAlignment="1" applyProtection="1">
      <alignment horizontal="center"/>
      <protection hidden="1"/>
    </xf>
    <xf numFmtId="167" fontId="4" fillId="0" borderId="138" xfId="47" applyNumberFormat="1" applyFont="1" applyFill="1" applyBorder="1" applyAlignment="1" applyProtection="1">
      <alignment horizontal="center" vertical="center"/>
      <protection hidden="1" locked="0"/>
    </xf>
    <xf numFmtId="0" fontId="17" fillId="0" borderId="108" xfId="47" applyFont="1" applyFill="1" applyBorder="1" applyAlignment="1" applyProtection="1">
      <alignment horizontal="center" vertical="center"/>
      <protection hidden="1" locked="0"/>
    </xf>
    <xf numFmtId="167" fontId="4" fillId="0" borderId="108" xfId="47" applyNumberFormat="1" applyFont="1" applyFill="1" applyBorder="1" applyAlignment="1" applyProtection="1">
      <alignment horizontal="center" vertical="center"/>
      <protection hidden="1" locked="0"/>
    </xf>
    <xf numFmtId="0" fontId="17" fillId="0" borderId="139" xfId="47" applyFont="1" applyFill="1" applyBorder="1" applyAlignment="1" applyProtection="1">
      <alignment horizontal="center" vertical="center"/>
      <protection hidden="1" locked="0"/>
    </xf>
    <xf numFmtId="0" fontId="0" fillId="0" borderId="140" xfId="47" applyFill="1" applyBorder="1" applyAlignment="1" applyProtection="1">
      <alignment horizontal="left" indent="1"/>
      <protection hidden="1"/>
    </xf>
    <xf numFmtId="0" fontId="0" fillId="0" borderId="141" xfId="47" applyFill="1" applyBorder="1" applyAlignment="1" applyProtection="1">
      <alignment horizontal="left" wrapText="1" indent="1"/>
      <protection hidden="1"/>
    </xf>
    <xf numFmtId="0" fontId="0" fillId="0" borderId="142" xfId="47" applyFill="1" applyBorder="1" applyAlignment="1" applyProtection="1">
      <alignment horizontal="left" wrapText="1" indent="1"/>
      <protection hidden="1"/>
    </xf>
    <xf numFmtId="0" fontId="4" fillId="0" borderId="143" xfId="47" applyFont="1" applyFill="1" applyBorder="1" applyAlignment="1" applyProtection="1">
      <alignment/>
      <protection hidden="1"/>
    </xf>
    <xf numFmtId="0" fontId="4" fillId="0" borderId="143" xfId="47" applyFont="1" applyFill="1" applyBorder="1" applyAlignment="1" applyProtection="1">
      <alignment horizontal="right"/>
      <protection hidden="1"/>
    </xf>
    <xf numFmtId="0" fontId="44" fillId="0" borderId="0" xfId="0" applyFont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/>
    </xf>
    <xf numFmtId="164" fontId="44" fillId="0" borderId="0" xfId="0" applyNumberFormat="1" applyFont="1" applyAlignment="1" applyProtection="1">
      <alignment/>
      <protection hidden="1"/>
    </xf>
    <xf numFmtId="164" fontId="44" fillId="0" borderId="0" xfId="0" applyNumberFormat="1" applyFont="1" applyAlignment="1" applyProtection="1">
      <alignment/>
      <protection hidden="1"/>
    </xf>
    <xf numFmtId="164" fontId="44" fillId="0" borderId="0" xfId="0" applyNumberFormat="1" applyFont="1" applyBorder="1" applyAlignment="1" applyProtection="1">
      <alignment/>
      <protection hidden="1"/>
    </xf>
    <xf numFmtId="0" fontId="0" fillId="0" borderId="144" xfId="47" applyFont="1" applyFill="1" applyBorder="1" applyAlignment="1" applyProtection="1">
      <alignment horizontal="left" indent="1"/>
      <protection hidden="1"/>
    </xf>
    <xf numFmtId="0" fontId="4" fillId="0" borderId="145" xfId="47" applyFont="1" applyFill="1" applyBorder="1" applyAlignment="1" applyProtection="1">
      <alignment horizontal="left" vertical="top" wrapText="1" indent="1"/>
      <protection hidden="1" locked="0"/>
    </xf>
    <xf numFmtId="14" fontId="0" fillId="0" borderId="146" xfId="47" applyNumberFormat="1" applyFill="1" applyBorder="1" applyAlignment="1" applyProtection="1">
      <alignment horizontal="left" indent="1"/>
      <protection hidden="1" locked="0"/>
    </xf>
    <xf numFmtId="0" fontId="4" fillId="0" borderId="108" xfId="47" applyFont="1" applyFill="1" applyBorder="1" applyAlignment="1" applyProtection="1">
      <alignment horizontal="left" vertical="center"/>
      <protection hidden="1" locked="0"/>
    </xf>
    <xf numFmtId="0" fontId="13" fillId="0" borderId="134" xfId="47" applyFont="1" applyFill="1" applyBorder="1" applyAlignment="1" applyProtection="1">
      <alignment horizontal="left" indent="1"/>
      <protection hidden="1" locked="0"/>
    </xf>
    <xf numFmtId="166" fontId="13" fillId="0" borderId="134" xfId="47" applyNumberFormat="1" applyFont="1" applyFill="1" applyBorder="1" applyAlignment="1" applyProtection="1">
      <alignment horizontal="center"/>
      <protection hidden="1" locked="0"/>
    </xf>
    <xf numFmtId="0" fontId="13" fillId="0" borderId="134" xfId="47" applyFont="1" applyFill="1" applyBorder="1" applyAlignment="1" applyProtection="1">
      <alignment horizontal="center"/>
      <protection hidden="1" locked="0"/>
    </xf>
    <xf numFmtId="0" fontId="13" fillId="0" borderId="147" xfId="47" applyFont="1" applyFill="1" applyBorder="1" applyAlignment="1" applyProtection="1">
      <alignment horizontal="center"/>
      <protection hidden="1" locked="0"/>
    </xf>
    <xf numFmtId="14" fontId="13" fillId="0" borderId="134" xfId="47" applyNumberFormat="1" applyFont="1" applyFill="1" applyBorder="1" applyAlignment="1" applyProtection="1">
      <alignment/>
      <protection hidden="1" locked="0"/>
    </xf>
    <xf numFmtId="0" fontId="0" fillId="0" borderId="134" xfId="47" applyFill="1" applyBorder="1" applyProtection="1">
      <alignment/>
      <protection hidden="1" locked="0"/>
    </xf>
    <xf numFmtId="0" fontId="0" fillId="0" borderId="134" xfId="47" applyFont="1" applyFill="1" applyBorder="1" applyProtection="1">
      <alignment/>
      <protection hidden="1" locked="0"/>
    </xf>
    <xf numFmtId="0" fontId="7" fillId="0" borderId="114" xfId="47" applyFont="1" applyFill="1" applyBorder="1" applyAlignment="1" applyProtection="1">
      <alignment horizontal="center" vertical="center"/>
      <protection hidden="1"/>
    </xf>
    <xf numFmtId="0" fontId="0" fillId="0" borderId="147" xfId="47" applyFill="1" applyBorder="1" applyProtection="1">
      <alignment/>
      <protection hidden="1" locked="0"/>
    </xf>
    <xf numFmtId="0" fontId="5" fillId="0" borderId="148" xfId="47" applyFont="1" applyFill="1" applyBorder="1" applyAlignment="1" applyProtection="1">
      <alignment horizontal="left" vertical="center" indent="1"/>
      <protection locked="0"/>
    </xf>
    <xf numFmtId="0" fontId="5" fillId="0" borderId="148" xfId="47" applyFont="1" applyFill="1" applyBorder="1" applyAlignment="1" applyProtection="1">
      <alignment horizontal="left" vertical="center" indent="1"/>
      <protection hidden="1" locked="0"/>
    </xf>
    <xf numFmtId="0" fontId="5" fillId="0" borderId="149" xfId="47" applyFont="1" applyFill="1" applyBorder="1" applyAlignment="1" applyProtection="1">
      <alignment horizontal="left" vertical="top" indent="1"/>
      <protection locked="0"/>
    </xf>
    <xf numFmtId="0" fontId="5" fillId="0" borderId="149" xfId="47" applyFont="1" applyFill="1" applyBorder="1" applyAlignment="1" applyProtection="1">
      <alignment horizontal="left" vertical="top" indent="1"/>
      <protection hidden="1" locked="0"/>
    </xf>
    <xf numFmtId="0" fontId="12" fillId="0" borderId="114" xfId="47" applyFont="1" applyFill="1" applyBorder="1" applyAlignment="1" applyProtection="1">
      <alignment horizontal="center" vertical="center"/>
      <protection hidden="1"/>
    </xf>
    <xf numFmtId="164" fontId="13" fillId="0" borderId="115" xfId="47" applyNumberFormat="1" applyFont="1" applyFill="1" applyBorder="1" applyAlignment="1" applyProtection="1">
      <alignment horizontal="left" vertical="center" indent="1"/>
      <protection locked="0"/>
    </xf>
    <xf numFmtId="164" fontId="13" fillId="0" borderId="115" xfId="47" applyNumberFormat="1" applyFont="1" applyFill="1" applyBorder="1" applyAlignment="1" applyProtection="1">
      <alignment horizontal="left" vertical="center" indent="1"/>
      <protection hidden="1" locked="0"/>
    </xf>
    <xf numFmtId="0" fontId="4" fillId="0" borderId="150" xfId="47" applyFont="1" applyFill="1" applyBorder="1" applyAlignment="1" applyProtection="1">
      <alignment horizontal="center"/>
      <protection hidden="1"/>
    </xf>
    <xf numFmtId="0" fontId="4" fillId="0" borderId="148" xfId="47" applyFont="1" applyFill="1" applyBorder="1" applyAlignment="1" applyProtection="1">
      <alignment horizontal="center"/>
      <protection hidden="1"/>
    </xf>
    <xf numFmtId="0" fontId="4" fillId="0" borderId="151" xfId="47" applyFont="1" applyFill="1" applyBorder="1" applyAlignment="1" applyProtection="1">
      <alignment horizontal="left" indent="1"/>
      <protection hidden="1"/>
    </xf>
    <xf numFmtId="0" fontId="4" fillId="0" borderId="148" xfId="47" applyFont="1" applyFill="1" applyBorder="1" applyAlignment="1" applyProtection="1">
      <alignment horizontal="left" indent="1"/>
      <protection hidden="1"/>
    </xf>
    <xf numFmtId="0" fontId="4" fillId="0" borderId="114" xfId="47" applyFont="1" applyFill="1" applyBorder="1" applyAlignment="1" applyProtection="1">
      <alignment horizontal="center" vertical="center" wrapText="1"/>
      <protection hidden="1"/>
    </xf>
    <xf numFmtId="0" fontId="2" fillId="0" borderId="152" xfId="47" applyFont="1" applyFill="1" applyBorder="1" applyAlignment="1" applyProtection="1">
      <alignment vertical="center" wrapText="1"/>
      <protection hidden="1"/>
    </xf>
    <xf numFmtId="0" fontId="3" fillId="0" borderId="0" xfId="47" applyFont="1" applyFill="1" applyBorder="1" applyAlignment="1" applyProtection="1">
      <alignment horizontal="center"/>
      <protection hidden="1"/>
    </xf>
    <xf numFmtId="0" fontId="5" fillId="0" borderId="13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right"/>
      <protection hidden="1"/>
    </xf>
    <xf numFmtId="14" fontId="5" fillId="0" borderId="134" xfId="47" applyNumberFormat="1" applyFont="1" applyFill="1" applyBorder="1" applyAlignment="1" applyProtection="1">
      <alignment horizontal="center"/>
      <protection hidden="1" locked="0"/>
    </xf>
    <xf numFmtId="0" fontId="8" fillId="0" borderId="120" xfId="47" applyFont="1" applyFill="1" applyBorder="1" applyAlignment="1" applyProtection="1">
      <alignment horizontal="left" vertical="center" indent="1"/>
      <protection hidden="1" locked="0"/>
    </xf>
    <xf numFmtId="0" fontId="0" fillId="0" borderId="153" xfId="0" applyBorder="1" applyAlignment="1" applyProtection="1">
      <alignment/>
      <protection hidden="1" locked="0"/>
    </xf>
    <xf numFmtId="0" fontId="4" fillId="0" borderId="154" xfId="0" applyFont="1" applyBorder="1" applyAlignment="1" applyProtection="1">
      <alignment horizontal="left" vertical="center"/>
      <protection hidden="1" locked="0"/>
    </xf>
    <xf numFmtId="0" fontId="4" fillId="0" borderId="155" xfId="0" applyFont="1" applyBorder="1" applyAlignment="1" applyProtection="1">
      <alignment horizontal="left" vertical="center"/>
      <protection hidden="1" locked="0"/>
    </xf>
    <xf numFmtId="0" fontId="13" fillId="0" borderId="153" xfId="0" applyFont="1" applyBorder="1" applyAlignment="1" applyProtection="1">
      <alignment horizontal="left" indent="1"/>
      <protection hidden="1" locked="0"/>
    </xf>
    <xf numFmtId="0" fontId="4" fillId="0" borderId="156" xfId="0" applyFont="1" applyBorder="1" applyAlignment="1" applyProtection="1">
      <alignment horizontal="left" vertical="center"/>
      <protection hidden="1" locked="0"/>
    </xf>
    <xf numFmtId="0" fontId="0" fillId="0" borderId="157" xfId="0" applyBorder="1" applyAlignment="1" applyProtection="1">
      <alignment horizontal="left" indent="1"/>
      <protection hidden="1" locked="0"/>
    </xf>
    <xf numFmtId="0" fontId="0" fillId="0" borderId="29" xfId="0" applyFont="1" applyBorder="1" applyAlignment="1" applyProtection="1">
      <alignment horizontal="left" indent="1"/>
      <protection hidden="1"/>
    </xf>
    <xf numFmtId="0" fontId="0" fillId="0" borderId="30" xfId="0" applyFont="1" applyBorder="1" applyAlignment="1" applyProtection="1">
      <alignment horizontal="left" indent="1"/>
      <protection hidden="1"/>
    </xf>
    <xf numFmtId="0" fontId="0" fillId="0" borderId="158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vertical="top" wrapText="1" indent="1"/>
      <protection hidden="1" locked="0"/>
    </xf>
    <xf numFmtId="0" fontId="4" fillId="0" borderId="32" xfId="0" applyFont="1" applyBorder="1" applyAlignment="1" applyProtection="1">
      <alignment horizontal="left" vertical="top" wrapText="1" indent="1"/>
      <protection hidden="1" locked="0"/>
    </xf>
    <xf numFmtId="0" fontId="4" fillId="0" borderId="66" xfId="0" applyFont="1" applyBorder="1" applyAlignment="1" applyProtection="1">
      <alignment horizontal="left" vertical="top" wrapText="1" indent="1"/>
      <protection hidden="1" locked="0"/>
    </xf>
    <xf numFmtId="0" fontId="0" fillId="0" borderId="29" xfId="0" applyFont="1" applyBorder="1" applyAlignment="1" applyProtection="1">
      <alignment horizontal="left" indent="1"/>
      <protection hidden="1"/>
    </xf>
    <xf numFmtId="0" fontId="0" fillId="0" borderId="30" xfId="0" applyFont="1" applyBorder="1" applyAlignment="1" applyProtection="1">
      <alignment horizontal="left" indent="1"/>
      <protection hidden="1"/>
    </xf>
    <xf numFmtId="0" fontId="0" fillId="0" borderId="158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vertical="top" wrapText="1" indent="1"/>
      <protection hidden="1" locked="0"/>
    </xf>
    <xf numFmtId="0" fontId="4" fillId="0" borderId="32" xfId="0" applyFont="1" applyBorder="1" applyAlignment="1" applyProtection="1">
      <alignment horizontal="left" vertical="top" wrapText="1" indent="1"/>
      <protection hidden="1" locked="0"/>
    </xf>
    <xf numFmtId="0" fontId="4" fillId="0" borderId="66" xfId="0" applyFont="1" applyBorder="1" applyAlignment="1" applyProtection="1">
      <alignment horizontal="left" vertical="top" wrapText="1" indent="1"/>
      <protection hidden="1" locked="0"/>
    </xf>
    <xf numFmtId="0" fontId="0" fillId="0" borderId="159" xfId="0" applyBorder="1" applyAlignment="1" applyProtection="1">
      <alignment/>
      <protection hidden="1" locked="0"/>
    </xf>
    <xf numFmtId="0" fontId="13" fillId="0" borderId="153" xfId="0" applyFont="1" applyBorder="1" applyAlignment="1" applyProtection="1">
      <alignment horizontal="left" indent="1"/>
      <protection hidden="1" locked="0"/>
    </xf>
    <xf numFmtId="0" fontId="7" fillId="0" borderId="95" xfId="0" applyFont="1" applyBorder="1" applyAlignment="1" applyProtection="1">
      <alignment horizontal="center" vertical="center"/>
      <protection hidden="1"/>
    </xf>
    <xf numFmtId="14" fontId="13" fillId="0" borderId="153" xfId="0" applyNumberFormat="1" applyFont="1" applyBorder="1" applyAlignment="1" applyProtection="1">
      <alignment/>
      <protection hidden="1" locked="0"/>
    </xf>
    <xf numFmtId="0" fontId="13" fillId="0" borderId="153" xfId="0" applyFont="1" applyBorder="1" applyAlignment="1" applyProtection="1">
      <alignment/>
      <protection hidden="1" locked="0"/>
    </xf>
    <xf numFmtId="0" fontId="13" fillId="0" borderId="153" xfId="0" applyFont="1" applyBorder="1" applyAlignment="1" applyProtection="1">
      <alignment horizontal="center"/>
      <protection hidden="1" locked="0"/>
    </xf>
    <xf numFmtId="0" fontId="13" fillId="0" borderId="159" xfId="0" applyFont="1" applyBorder="1" applyAlignment="1" applyProtection="1">
      <alignment horizontal="center"/>
      <protection hidden="1" locked="0"/>
    </xf>
    <xf numFmtId="0" fontId="5" fillId="0" borderId="8" xfId="0" applyFont="1" applyBorder="1" applyAlignment="1" applyProtection="1">
      <alignment horizontal="left" vertical="center" indent="1"/>
      <protection hidden="1" locked="0"/>
    </xf>
    <xf numFmtId="0" fontId="5" fillId="0" borderId="160" xfId="0" applyFont="1" applyBorder="1" applyAlignment="1" applyProtection="1">
      <alignment horizontal="left" vertical="center" indent="1"/>
      <protection hidden="1" locked="0"/>
    </xf>
    <xf numFmtId="0" fontId="5" fillId="0" borderId="161" xfId="0" applyFont="1" applyBorder="1" applyAlignment="1" applyProtection="1">
      <alignment horizontal="left" vertical="center" indent="1"/>
      <protection hidden="1" locked="0"/>
    </xf>
    <xf numFmtId="0" fontId="5" fillId="0" borderId="162" xfId="0" applyFont="1" applyBorder="1" applyAlignment="1" applyProtection="1">
      <alignment horizontal="left" vertical="center" indent="1"/>
      <protection hidden="1" locked="0"/>
    </xf>
    <xf numFmtId="0" fontId="5" fillId="0" borderId="161" xfId="0" applyFont="1" applyBorder="1" applyAlignment="1" applyProtection="1">
      <alignment horizontal="left" vertical="top" indent="1"/>
      <protection hidden="1" locked="0"/>
    </xf>
    <xf numFmtId="0" fontId="5" fillId="0" borderId="162" xfId="0" applyFont="1" applyBorder="1" applyAlignment="1" applyProtection="1">
      <alignment horizontal="left" vertical="top" indent="1"/>
      <protection hidden="1" locked="0"/>
    </xf>
    <xf numFmtId="0" fontId="5" fillId="0" borderId="163" xfId="0" applyFont="1" applyBorder="1" applyAlignment="1" applyProtection="1">
      <alignment horizontal="left" vertical="top" indent="1"/>
      <protection hidden="1" locked="0"/>
    </xf>
    <xf numFmtId="0" fontId="5" fillId="0" borderId="164" xfId="0" applyFont="1" applyBorder="1" applyAlignment="1" applyProtection="1">
      <alignment horizontal="left" vertical="top" indent="1"/>
      <protection hidden="1" locked="0"/>
    </xf>
    <xf numFmtId="164" fontId="13" fillId="0" borderId="165" xfId="0" applyNumberFormat="1" applyFont="1" applyBorder="1" applyAlignment="1" applyProtection="1">
      <alignment horizontal="left" vertical="center" indent="1"/>
      <protection hidden="1" locked="0"/>
    </xf>
    <xf numFmtId="164" fontId="0" fillId="0" borderId="166" xfId="0" applyNumberFormat="1" applyBorder="1" applyAlignment="1" applyProtection="1">
      <alignment horizontal="left" vertical="center" indent="1"/>
      <protection hidden="1" locked="0"/>
    </xf>
    <xf numFmtId="0" fontId="4" fillId="0" borderId="8" xfId="0" applyFont="1" applyBorder="1" applyAlignment="1" applyProtection="1">
      <alignment horizontal="left" indent="1"/>
      <protection hidden="1"/>
    </xf>
    <xf numFmtId="0" fontId="0" fillId="0" borderId="160" xfId="0" applyBorder="1" applyAlignment="1" applyProtection="1">
      <alignment horizontal="left" indent="1"/>
      <protection hidden="1"/>
    </xf>
    <xf numFmtId="0" fontId="4" fillId="0" borderId="167" xfId="0" applyFont="1" applyBorder="1" applyAlignment="1" applyProtection="1">
      <alignment horizontal="left" indent="1"/>
      <protection hidden="1"/>
    </xf>
    <xf numFmtId="0" fontId="0" fillId="0" borderId="168" xfId="0" applyBorder="1" applyAlignment="1" applyProtection="1">
      <alignment horizontal="left" indent="1"/>
      <protection hidden="1"/>
    </xf>
    <xf numFmtId="0" fontId="8" fillId="39" borderId="91" xfId="0" applyFont="1" applyFill="1" applyBorder="1" applyAlignment="1" applyProtection="1">
      <alignment horizontal="left" vertical="center" indent="1"/>
      <protection hidden="1" locked="0"/>
    </xf>
    <xf numFmtId="0" fontId="9" fillId="39" borderId="91" xfId="0" applyFont="1" applyFill="1" applyBorder="1" applyAlignment="1" applyProtection="1">
      <alignment horizontal="left" vertical="center" indent="1"/>
      <protection hidden="1" locked="0"/>
    </xf>
    <xf numFmtId="0" fontId="9" fillId="39" borderId="46" xfId="0" applyFont="1" applyFill="1" applyBorder="1" applyAlignment="1" applyProtection="1">
      <alignment horizontal="left" vertical="center" indent="1"/>
      <protection hidden="1" locked="0"/>
    </xf>
    <xf numFmtId="0" fontId="5" fillId="0" borderId="153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153" xfId="0" applyFont="1" applyBorder="1" applyAlignment="1" applyProtection="1">
      <alignment horizontal="center"/>
      <protection hidden="1" locked="0"/>
    </xf>
    <xf numFmtId="0" fontId="12" fillId="0" borderId="169" xfId="0" applyFont="1" applyBorder="1" applyAlignment="1" applyProtection="1">
      <alignment horizontal="center" vertical="center"/>
      <protection hidden="1"/>
    </xf>
    <xf numFmtId="0" fontId="12" fillId="0" borderId="170" xfId="0" applyFont="1" applyBorder="1" applyAlignment="1" applyProtection="1">
      <alignment horizontal="center" vertical="center"/>
      <protection hidden="1"/>
    </xf>
    <xf numFmtId="0" fontId="4" fillId="0" borderId="171" xfId="0" applyFont="1" applyBorder="1" applyAlignment="1" applyProtection="1">
      <alignment horizontal="center"/>
      <protection hidden="1"/>
    </xf>
    <xf numFmtId="0" fontId="4" fillId="0" borderId="1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73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69" xfId="0" applyFont="1" applyBorder="1" applyAlignment="1" applyProtection="1">
      <alignment horizontal="center" vertical="center" wrapText="1"/>
      <protection hidden="1"/>
    </xf>
    <xf numFmtId="0" fontId="4" fillId="0" borderId="170" xfId="0" applyFont="1" applyBorder="1" applyAlignment="1" applyProtection="1">
      <alignment horizontal="center" vertical="center" wrapText="1"/>
      <protection hidden="1"/>
    </xf>
    <xf numFmtId="0" fontId="4" fillId="0" borderId="174" xfId="0" applyFont="1" applyBorder="1" applyAlignment="1" applyProtection="1">
      <alignment horizontal="center"/>
      <protection hidden="1"/>
    </xf>
    <xf numFmtId="0" fontId="4" fillId="0" borderId="175" xfId="0" applyFont="1" applyBorder="1" applyAlignment="1" applyProtection="1">
      <alignment horizontal="center"/>
      <protection hidden="1"/>
    </xf>
    <xf numFmtId="0" fontId="4" fillId="0" borderId="17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5" fillId="0" borderId="59" xfId="0" applyFont="1" applyBorder="1" applyAlignment="1" applyProtection="1">
      <alignment horizontal="left" indent="1"/>
      <protection hidden="1" locked="0"/>
    </xf>
    <xf numFmtId="14" fontId="5" fillId="0" borderId="59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 horizontal="center"/>
      <protection hidden="1"/>
    </xf>
    <xf numFmtId="0" fontId="8" fillId="36" borderId="177" xfId="0" applyFont="1" applyFill="1" applyBorder="1" applyAlignment="1" applyProtection="1">
      <alignment horizontal="left" vertical="center" indent="1"/>
      <protection hidden="1" locked="0"/>
    </xf>
    <xf numFmtId="0" fontId="9" fillId="36" borderId="178" xfId="0" applyFont="1" applyFill="1" applyBorder="1" applyAlignment="1" applyProtection="1">
      <alignment horizontal="left" vertical="center" indent="1"/>
      <protection hidden="1" locked="0"/>
    </xf>
    <xf numFmtId="0" fontId="9" fillId="36" borderId="179" xfId="0" applyFont="1" applyFill="1" applyBorder="1" applyAlignment="1" applyProtection="1">
      <alignment horizontal="left" vertical="center" indent="1"/>
      <protection hidden="1" locked="0"/>
    </xf>
    <xf numFmtId="0" fontId="4" fillId="0" borderId="29" xfId="0" applyFont="1" applyBorder="1" applyAlignment="1" applyProtection="1">
      <alignment horizontal="left" indent="1"/>
      <protection hidden="1"/>
    </xf>
    <xf numFmtId="0" fontId="0" fillId="0" borderId="30" xfId="0" applyBorder="1" applyAlignment="1" applyProtection="1">
      <alignment horizontal="left" inden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80" xfId="0" applyFont="1" applyBorder="1" applyAlignment="1" applyProtection="1">
      <alignment horizontal="center"/>
      <protection hidden="1"/>
    </xf>
    <xf numFmtId="0" fontId="4" fillId="0" borderId="181" xfId="0" applyFont="1" applyBorder="1" applyAlignment="1" applyProtection="1">
      <alignment horizontal="center"/>
      <protection hidden="1"/>
    </xf>
    <xf numFmtId="0" fontId="4" fillId="0" borderId="182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0" fillId="0" borderId="32" xfId="0" applyBorder="1" applyAlignment="1" applyProtection="1">
      <alignment horizontal="left" indent="1"/>
      <protection hidden="1"/>
    </xf>
    <xf numFmtId="0" fontId="10" fillId="0" borderId="29" xfId="0" applyFont="1" applyBorder="1" applyAlignment="1" applyProtection="1">
      <alignment horizontal="left" vertical="center" indent="1"/>
      <protection hidden="1" locked="0"/>
    </xf>
    <xf numFmtId="0" fontId="10" fillId="0" borderId="158" xfId="0" applyFont="1" applyBorder="1" applyAlignment="1" applyProtection="1">
      <alignment horizontal="left" vertical="center" indent="1"/>
      <protection hidden="1" locked="0"/>
    </xf>
    <xf numFmtId="0" fontId="10" fillId="0" borderId="49" xfId="0" applyFont="1" applyBorder="1" applyAlignment="1" applyProtection="1">
      <alignment horizontal="left" vertical="center" indent="1"/>
      <protection hidden="1" locked="0"/>
    </xf>
    <xf numFmtId="0" fontId="10" fillId="0" borderId="50" xfId="0" applyFont="1" applyBorder="1" applyAlignment="1" applyProtection="1">
      <alignment horizontal="left" vertical="center" indent="1"/>
      <protection hidden="1" locked="0"/>
    </xf>
    <xf numFmtId="0" fontId="5" fillId="0" borderId="49" xfId="0" applyFont="1" applyBorder="1" applyAlignment="1" applyProtection="1">
      <alignment horizontal="left" vertical="center" indent="1"/>
      <protection hidden="1" locked="0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31" xfId="0" applyFon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12" fillId="35" borderId="12" xfId="0" applyFont="1" applyFill="1" applyBorder="1" applyAlignment="1" applyProtection="1">
      <alignment horizontal="center" vertical="center"/>
      <protection hidden="1"/>
    </xf>
    <xf numFmtId="0" fontId="12" fillId="35" borderId="33" xfId="0" applyFont="1" applyFill="1" applyBorder="1" applyAlignment="1" applyProtection="1">
      <alignment horizontal="center" vertical="center"/>
      <protection hidden="1"/>
    </xf>
    <xf numFmtId="164" fontId="13" fillId="0" borderId="183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53" xfId="0" applyNumberFormat="1" applyFill="1" applyBorder="1" applyAlignment="1" applyProtection="1">
      <alignment horizontal="left" vertical="center" indent="1"/>
      <protection hidden="1" locked="0"/>
    </xf>
    <xf numFmtId="0" fontId="81" fillId="0" borderId="184" xfId="36" applyFont="1" applyFill="1" applyBorder="1" applyAlignment="1" applyProtection="1">
      <alignment horizontal="center" vertical="center"/>
      <protection/>
    </xf>
    <xf numFmtId="0" fontId="81" fillId="0" borderId="28" xfId="36" applyFont="1" applyFill="1" applyBorder="1" applyAlignment="1" applyProtection="1">
      <alignment horizontal="center" vertical="center"/>
      <protection/>
    </xf>
    <xf numFmtId="164" fontId="13" fillId="0" borderId="183" xfId="0" applyNumberFormat="1" applyFont="1" applyFill="1" applyBorder="1" applyAlignment="1" applyProtection="1">
      <alignment horizontal="left" vertical="center" wrapText="1" indent="1"/>
      <protection hidden="1" locked="0"/>
    </xf>
    <xf numFmtId="164" fontId="13" fillId="0" borderId="185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86" xfId="0" applyNumberFormat="1" applyFill="1" applyBorder="1" applyAlignment="1" applyProtection="1">
      <alignment horizontal="left" vertical="center" indent="1"/>
      <protection hidden="1" locked="0"/>
    </xf>
    <xf numFmtId="0" fontId="0" fillId="0" borderId="153" xfId="0" applyFill="1" applyBorder="1" applyAlignment="1" applyProtection="1">
      <alignment/>
      <protection hidden="1" locked="0"/>
    </xf>
    <xf numFmtId="0" fontId="7" fillId="0" borderId="187" xfId="0" applyFont="1" applyBorder="1" applyAlignment="1" applyProtection="1">
      <alignment horizontal="center" vertical="center"/>
      <protection hidden="1"/>
    </xf>
    <xf numFmtId="0" fontId="7" fillId="0" borderId="188" xfId="0" applyFont="1" applyBorder="1" applyAlignment="1" applyProtection="1">
      <alignment horizontal="center" vertical="center"/>
      <protection hidden="1"/>
    </xf>
    <xf numFmtId="0" fontId="0" fillId="0" borderId="159" xfId="0" applyBorder="1" applyAlignment="1" applyProtection="1">
      <alignment/>
      <protection locked="0"/>
    </xf>
    <xf numFmtId="0" fontId="13" fillId="0" borderId="153" xfId="0" applyFont="1" applyFill="1" applyBorder="1" applyAlignment="1" applyProtection="1">
      <alignment horizontal="left" indent="1"/>
      <protection hidden="1" locked="0"/>
    </xf>
    <xf numFmtId="0" fontId="13" fillId="0" borderId="153" xfId="0" applyFont="1" applyFill="1" applyBorder="1" applyAlignment="1" applyProtection="1">
      <alignment horizontal="left" indent="1"/>
      <protection locked="0"/>
    </xf>
    <xf numFmtId="14" fontId="13" fillId="0" borderId="153" xfId="0" applyNumberFormat="1" applyFont="1" applyBorder="1" applyAlignment="1" applyProtection="1">
      <alignment horizontal="left" indent="1"/>
      <protection locked="0"/>
    </xf>
    <xf numFmtId="0" fontId="13" fillId="0" borderId="153" xfId="0" applyFont="1" applyBorder="1" applyAlignment="1" applyProtection="1">
      <alignment horizontal="left" indent="1"/>
      <protection locked="0"/>
    </xf>
    <xf numFmtId="49" fontId="13" fillId="0" borderId="153" xfId="0" applyNumberFormat="1" applyFont="1" applyFill="1" applyBorder="1" applyAlignment="1" applyProtection="1">
      <alignment horizontal="center"/>
      <protection hidden="1" locked="0"/>
    </xf>
    <xf numFmtId="0" fontId="13" fillId="0" borderId="153" xfId="0" applyFont="1" applyFill="1" applyBorder="1" applyAlignment="1" applyProtection="1">
      <alignment horizontal="center"/>
      <protection hidden="1" locked="0"/>
    </xf>
    <xf numFmtId="49" fontId="13" fillId="0" borderId="159" xfId="0" applyNumberFormat="1" applyFont="1" applyFill="1" applyBorder="1" applyAlignment="1" applyProtection="1">
      <alignment horizontal="center"/>
      <protection hidden="1" locked="0"/>
    </xf>
    <xf numFmtId="0" fontId="13" fillId="0" borderId="159" xfId="0" applyFont="1" applyFill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158" xfId="0" applyFont="1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left" vertical="center" wrapText="1" indent="1"/>
      <protection hidden="1" locked="0"/>
    </xf>
    <xf numFmtId="0" fontId="0" fillId="0" borderId="32" xfId="0" applyBorder="1" applyAlignment="1" applyProtection="1">
      <alignment horizontal="left" vertical="center" wrapText="1" indent="1"/>
      <protection hidden="1" locked="0"/>
    </xf>
    <xf numFmtId="0" fontId="0" fillId="0" borderId="66" xfId="0" applyBorder="1" applyAlignment="1" applyProtection="1">
      <alignment horizontal="left" vertical="center" wrapText="1" indent="1"/>
      <protection hidden="1" locked="0"/>
    </xf>
    <xf numFmtId="0" fontId="83" fillId="0" borderId="154" xfId="0" applyFont="1" applyBorder="1" applyAlignment="1" applyProtection="1">
      <alignment horizontal="left" vertical="center" indent="1" shrinkToFit="1"/>
      <protection hidden="1" locked="0"/>
    </xf>
    <xf numFmtId="0" fontId="83" fillId="0" borderId="155" xfId="0" applyFont="1" applyBorder="1" applyAlignment="1" applyProtection="1">
      <alignment horizontal="left" vertical="center" indent="1" shrinkToFit="1"/>
      <protection hidden="1" locked="0"/>
    </xf>
    <xf numFmtId="0" fontId="84" fillId="0" borderId="154" xfId="0" applyFont="1" applyBorder="1" applyAlignment="1" applyProtection="1">
      <alignment horizontal="left" vertical="center" indent="1" shrinkToFit="1"/>
      <protection hidden="1" locked="0"/>
    </xf>
    <xf numFmtId="0" fontId="84" fillId="0" borderId="156" xfId="0" applyFont="1" applyBorder="1" applyAlignment="1" applyProtection="1">
      <alignment horizontal="left" vertical="center" indent="1" shrinkToFit="1"/>
      <protection hidden="1" locked="0"/>
    </xf>
    <xf numFmtId="0" fontId="84" fillId="0" borderId="155" xfId="0" applyFont="1" applyBorder="1" applyAlignment="1" applyProtection="1">
      <alignment horizontal="left" vertical="center" indent="1" shrinkToFit="1"/>
      <protection hidden="1" locked="0"/>
    </xf>
    <xf numFmtId="0" fontId="0" fillId="0" borderId="29" xfId="0" applyBorder="1" applyAlignment="1" applyProtection="1">
      <alignment horizontal="left" indent="1"/>
      <protection hidden="1"/>
    </xf>
    <xf numFmtId="0" fontId="0" fillId="0" borderId="158" xfId="0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vertical="center" wrapText="1" indent="1"/>
      <protection hidden="1" locked="0"/>
    </xf>
    <xf numFmtId="0" fontId="4" fillId="0" borderId="32" xfId="0" applyFont="1" applyBorder="1" applyAlignment="1" applyProtection="1">
      <alignment horizontal="left" vertical="center" wrapText="1" indent="1"/>
      <protection hidden="1" locked="0"/>
    </xf>
    <xf numFmtId="0" fontId="4" fillId="0" borderId="66" xfId="0" applyFont="1" applyBorder="1" applyAlignment="1" applyProtection="1">
      <alignment horizontal="left" vertical="center" wrapText="1" indent="1"/>
      <protection hidden="1" locked="0"/>
    </xf>
    <xf numFmtId="0" fontId="4" fillId="0" borderId="3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3" fillId="0" borderId="153" xfId="0" applyFont="1" applyBorder="1" applyAlignment="1" applyProtection="1" quotePrefix="1">
      <alignment horizontal="left" indent="1"/>
      <protection hidden="1" locked="0"/>
    </xf>
    <xf numFmtId="20" fontId="13" fillId="0" borderId="153" xfId="0" applyNumberFormat="1" applyFont="1" applyBorder="1" applyAlignment="1" applyProtection="1">
      <alignment horizontal="center"/>
      <protection hidden="1" locked="0"/>
    </xf>
    <xf numFmtId="20" fontId="13" fillId="0" borderId="159" xfId="0" applyNumberFormat="1" applyFont="1" applyBorder="1" applyAlignment="1" applyProtection="1">
      <alignment horizontal="center"/>
      <protection hidden="1" locked="0"/>
    </xf>
    <xf numFmtId="0" fontId="5" fillId="0" borderId="161" xfId="0" applyFont="1" applyBorder="1" applyAlignment="1" applyProtection="1" quotePrefix="1">
      <alignment horizontal="left" vertical="top" indent="1"/>
      <protection hidden="1" locked="0"/>
    </xf>
    <xf numFmtId="164" fontId="13" fillId="0" borderId="165" xfId="0" applyNumberFormat="1" applyFont="1" applyBorder="1" applyAlignment="1" applyProtection="1" quotePrefix="1">
      <alignment horizontal="left" vertical="center" indent="1"/>
      <protection hidden="1" locked="0"/>
    </xf>
    <xf numFmtId="14" fontId="5" fillId="0" borderId="153" xfId="0" applyNumberFormat="1" applyFont="1" applyBorder="1" applyAlignment="1" applyProtection="1">
      <alignment horizontal="center"/>
      <protection hidden="1" locked="0"/>
    </xf>
    <xf numFmtId="0" fontId="40" fillId="0" borderId="49" xfId="0" applyFont="1" applyFill="1" applyBorder="1" applyAlignment="1" applyProtection="1">
      <alignment horizontal="center"/>
      <protection/>
    </xf>
    <xf numFmtId="0" fontId="40" fillId="0" borderId="50" xfId="0" applyFont="1" applyFill="1" applyBorder="1" applyAlignment="1" applyProtection="1">
      <alignment horizontal="center"/>
      <protection/>
    </xf>
    <xf numFmtId="1" fontId="39" fillId="0" borderId="49" xfId="0" applyNumberFormat="1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 hidden="1"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31" fillId="0" borderId="49" xfId="0" applyFont="1" applyFill="1" applyBorder="1" applyAlignment="1" applyProtection="1">
      <alignment horizontal="center"/>
      <protection/>
    </xf>
    <xf numFmtId="0" fontId="31" fillId="0" borderId="50" xfId="0" applyFont="1" applyFill="1" applyBorder="1" applyAlignment="1" applyProtection="1">
      <alignment horizontal="center"/>
      <protection/>
    </xf>
    <xf numFmtId="1" fontId="21" fillId="0" borderId="49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 applyProtection="1">
      <alignment/>
      <protection hidden="1"/>
    </xf>
    <xf numFmtId="0" fontId="37" fillId="0" borderId="49" xfId="0" applyFont="1" applyFill="1" applyBorder="1" applyAlignment="1" applyProtection="1">
      <alignment horizontal="center"/>
      <protection/>
    </xf>
    <xf numFmtId="0" fontId="37" fillId="0" borderId="50" xfId="0" applyFont="1" applyFill="1" applyBorder="1" applyAlignment="1" applyProtection="1">
      <alignment horizontal="center"/>
      <protection/>
    </xf>
    <xf numFmtId="1" fontId="38" fillId="0" borderId="49" xfId="0" applyNumberFormat="1" applyFont="1" applyFill="1" applyBorder="1" applyAlignment="1" applyProtection="1">
      <alignment horizontal="center"/>
      <protection/>
    </xf>
    <xf numFmtId="1" fontId="38" fillId="0" borderId="0" xfId="0" applyNumberFormat="1" applyFont="1" applyFill="1" applyBorder="1" applyAlignment="1" applyProtection="1">
      <alignment horizontal="center"/>
      <protection/>
    </xf>
    <xf numFmtId="0" fontId="35" fillId="0" borderId="49" xfId="0" applyFont="1" applyFill="1" applyBorder="1" applyAlignment="1" applyProtection="1">
      <alignment horizontal="center"/>
      <protection/>
    </xf>
    <xf numFmtId="0" fontId="35" fillId="0" borderId="50" xfId="0" applyFont="1" applyFill="1" applyBorder="1" applyAlignment="1" applyProtection="1">
      <alignment horizontal="center"/>
      <protection/>
    </xf>
    <xf numFmtId="1" fontId="36" fillId="0" borderId="49" xfId="0" applyNumberFormat="1" applyFont="1" applyFill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0" fontId="33" fillId="0" borderId="49" xfId="0" applyFont="1" applyFill="1" applyBorder="1" applyAlignment="1" applyProtection="1">
      <alignment horizontal="center"/>
      <protection/>
    </xf>
    <xf numFmtId="0" fontId="33" fillId="0" borderId="50" xfId="0" applyFont="1" applyFill="1" applyBorder="1" applyAlignment="1" applyProtection="1">
      <alignment horizontal="center"/>
      <protection/>
    </xf>
    <xf numFmtId="0" fontId="34" fillId="0" borderId="49" xfId="0" applyFont="1" applyFill="1" applyBorder="1" applyAlignment="1" applyProtection="1">
      <alignment horizontal="center"/>
      <protection/>
    </xf>
    <xf numFmtId="0" fontId="34" fillId="0" borderId="50" xfId="0" applyFont="1" applyFill="1" applyBorder="1" applyAlignment="1" applyProtection="1">
      <alignment horizontal="center"/>
      <protection/>
    </xf>
    <xf numFmtId="0" fontId="31" fillId="0" borderId="189" xfId="0" applyFont="1" applyFill="1" applyBorder="1" applyAlignment="1" applyProtection="1">
      <alignment horizontal="center"/>
      <protection/>
    </xf>
    <xf numFmtId="0" fontId="31" fillId="0" borderId="190" xfId="0" applyFont="1" applyFill="1" applyBorder="1" applyAlignment="1" applyProtection="1">
      <alignment horizontal="center"/>
      <protection/>
    </xf>
    <xf numFmtId="1" fontId="21" fillId="0" borderId="189" xfId="0" applyNumberFormat="1" applyFont="1" applyFill="1" applyBorder="1" applyAlignment="1" applyProtection="1">
      <alignment horizontal="center"/>
      <protection/>
    </xf>
    <xf numFmtId="1" fontId="21" fillId="0" borderId="191" xfId="0" applyNumberFormat="1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shrinkToFit="1"/>
      <protection hidden="1" locked="0"/>
    </xf>
    <xf numFmtId="0" fontId="13" fillId="0" borderId="66" xfId="0" applyFont="1" applyBorder="1" applyAlignment="1" applyProtection="1">
      <alignment shrinkToFit="1"/>
      <protection hidden="1" locked="0"/>
    </xf>
    <xf numFmtId="0" fontId="13" fillId="0" borderId="31" xfId="0" applyFont="1" applyBorder="1" applyAlignment="1" applyProtection="1">
      <alignment horizontal="center"/>
      <protection hidden="1" locked="0"/>
    </xf>
    <xf numFmtId="0" fontId="13" fillId="0" borderId="32" xfId="0" applyFont="1" applyBorder="1" applyAlignment="1" applyProtection="1">
      <alignment horizontal="center"/>
      <protection hidden="1" locked="0"/>
    </xf>
    <xf numFmtId="0" fontId="13" fillId="0" borderId="66" xfId="0" applyFont="1" applyBorder="1" applyAlignment="1" applyProtection="1">
      <alignment horizontal="center"/>
      <protection hidden="1" locked="0"/>
    </xf>
    <xf numFmtId="0" fontId="16" fillId="0" borderId="154" xfId="0" applyFont="1" applyBorder="1" applyAlignment="1" applyProtection="1">
      <alignment horizontal="left" vertical="center" indent="1" shrinkToFit="1"/>
      <protection hidden="1"/>
    </xf>
    <xf numFmtId="0" fontId="16" fillId="0" borderId="155" xfId="0" applyFont="1" applyBorder="1" applyAlignment="1" applyProtection="1">
      <alignment horizontal="left" vertical="center" indent="1" shrinkToFit="1"/>
      <protection hidden="1"/>
    </xf>
    <xf numFmtId="1" fontId="2" fillId="0" borderId="71" xfId="0" applyNumberFormat="1" applyFont="1" applyFill="1" applyBorder="1" applyAlignment="1" applyProtection="1">
      <alignment horizontal="center"/>
      <protection/>
    </xf>
    <xf numFmtId="1" fontId="2" fillId="0" borderId="71" xfId="0" applyNumberFormat="1" applyFont="1" applyFill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shrinkToFit="1"/>
      <protection hidden="1" locked="0"/>
    </xf>
    <xf numFmtId="0" fontId="13" fillId="0" borderId="50" xfId="0" applyFont="1" applyBorder="1" applyAlignment="1" applyProtection="1">
      <alignment shrinkToFit="1"/>
      <protection hidden="1" locked="0"/>
    </xf>
    <xf numFmtId="0" fontId="13" fillId="0" borderId="49" xfId="0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center"/>
      <protection hidden="1" locked="0"/>
    </xf>
    <xf numFmtId="0" fontId="13" fillId="0" borderId="50" xfId="0" applyFont="1" applyBorder="1" applyAlignment="1" applyProtection="1">
      <alignment horizontal="center"/>
      <protection hidden="1" locked="0"/>
    </xf>
    <xf numFmtId="14" fontId="13" fillId="0" borderId="49" xfId="0" applyNumberFormat="1" applyFont="1" applyBorder="1" applyAlignment="1" applyProtection="1">
      <alignment horizontal="center"/>
      <protection hidden="1" locked="0"/>
    </xf>
    <xf numFmtId="0" fontId="2" fillId="38" borderId="0" xfId="0" applyFont="1" applyFill="1" applyAlignment="1" applyProtection="1">
      <alignment horizontal="center"/>
      <protection hidden="1"/>
    </xf>
    <xf numFmtId="0" fontId="25" fillId="0" borderId="29" xfId="0" applyFont="1" applyBorder="1" applyAlignment="1" applyProtection="1">
      <alignment/>
      <protection hidden="1"/>
    </xf>
    <xf numFmtId="0" fontId="25" fillId="0" borderId="158" xfId="0" applyFont="1" applyBorder="1" applyAlignment="1" applyProtection="1">
      <alignment/>
      <protection hidden="1"/>
    </xf>
    <xf numFmtId="14" fontId="25" fillId="0" borderId="29" xfId="0" applyNumberFormat="1" applyFont="1" applyBorder="1" applyAlignment="1" applyProtection="1">
      <alignment horizontal="center"/>
      <protection hidden="1"/>
    </xf>
    <xf numFmtId="0" fontId="25" fillId="0" borderId="30" xfId="0" applyFont="1" applyBorder="1" applyAlignment="1" applyProtection="1">
      <alignment horizontal="center"/>
      <protection hidden="1"/>
    </xf>
    <xf numFmtId="0" fontId="25" fillId="0" borderId="158" xfId="0" applyFont="1" applyBorder="1" applyAlignment="1" applyProtection="1">
      <alignment horizontal="center"/>
      <protection hidden="1"/>
    </xf>
    <xf numFmtId="0" fontId="25" fillId="0" borderId="31" xfId="0" applyFont="1" applyBorder="1" applyAlignment="1" applyProtection="1">
      <alignment/>
      <protection hidden="1"/>
    </xf>
    <xf numFmtId="0" fontId="25" fillId="0" borderId="66" xfId="0" applyFont="1" applyBorder="1" applyAlignment="1" applyProtection="1">
      <alignment/>
      <protection hidden="1"/>
    </xf>
    <xf numFmtId="0" fontId="25" fillId="0" borderId="31" xfId="0" applyFont="1" applyBorder="1" applyAlignment="1" applyProtection="1">
      <alignment horizontal="center"/>
      <protection hidden="1"/>
    </xf>
    <xf numFmtId="0" fontId="25" fillId="0" borderId="32" xfId="0" applyFont="1" applyBorder="1" applyAlignment="1" applyProtection="1">
      <alignment horizontal="center"/>
      <protection hidden="1"/>
    </xf>
    <xf numFmtId="0" fontId="25" fillId="0" borderId="66" xfId="0" applyFont="1" applyBorder="1" applyAlignment="1" applyProtection="1">
      <alignment horizontal="center"/>
      <protection hidden="1"/>
    </xf>
    <xf numFmtId="0" fontId="23" fillId="0" borderId="29" xfId="0" applyFont="1" applyBorder="1" applyAlignment="1" applyProtection="1">
      <alignment horizontal="center"/>
      <protection hidden="1"/>
    </xf>
    <xf numFmtId="0" fontId="23" fillId="0" borderId="30" xfId="0" applyFont="1" applyBorder="1" applyAlignment="1" applyProtection="1">
      <alignment horizontal="center"/>
      <protection hidden="1"/>
    </xf>
    <xf numFmtId="0" fontId="23" fillId="0" borderId="158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 textRotation="90" wrapText="1"/>
      <protection hidden="1"/>
    </xf>
    <xf numFmtId="0" fontId="21" fillId="0" borderId="70" xfId="0" applyFont="1" applyBorder="1" applyAlignment="1" applyProtection="1">
      <alignment horizontal="center" textRotation="90" wrapText="1"/>
      <protection hidden="1"/>
    </xf>
    <xf numFmtId="0" fontId="21" fillId="0" borderId="16" xfId="0" applyFont="1" applyBorder="1" applyAlignment="1" applyProtection="1">
      <alignment horizontal="center" textRotation="90" wrapText="1"/>
      <protection hidden="1"/>
    </xf>
    <xf numFmtId="0" fontId="23" fillId="0" borderId="31" xfId="0" applyFont="1" applyBorder="1" applyAlignment="1" applyProtection="1">
      <alignment horizontal="center"/>
      <protection hidden="1"/>
    </xf>
    <xf numFmtId="0" fontId="23" fillId="0" borderId="32" xfId="0" applyFont="1" applyBorder="1" applyAlignment="1" applyProtection="1">
      <alignment horizontal="center"/>
      <protection hidden="1"/>
    </xf>
    <xf numFmtId="0" fontId="23" fillId="0" borderId="66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 shrinkToFi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left"/>
      <protection hidden="1"/>
    </xf>
    <xf numFmtId="0" fontId="7" fillId="38" borderId="0" xfId="0" applyFont="1" applyFill="1" applyBorder="1" applyAlignment="1" applyProtection="1">
      <alignment horizontal="center"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0" fontId="18" fillId="0" borderId="154" xfId="0" applyFont="1" applyBorder="1" applyAlignment="1" applyProtection="1">
      <alignment horizontal="left" vertical="center" indent="1" shrinkToFit="1"/>
      <protection hidden="1"/>
    </xf>
    <xf numFmtId="0" fontId="18" fillId="0" borderId="156" xfId="0" applyFont="1" applyBorder="1" applyAlignment="1" applyProtection="1">
      <alignment horizontal="left" vertical="center" indent="1" shrinkToFit="1"/>
      <protection hidden="1"/>
    </xf>
    <xf numFmtId="0" fontId="18" fillId="0" borderId="155" xfId="0" applyFont="1" applyBorder="1" applyAlignment="1" applyProtection="1">
      <alignment horizontal="left" vertical="center" indent="1" shrinkToFit="1"/>
      <protection hidden="1"/>
    </xf>
    <xf numFmtId="164" fontId="13" fillId="0" borderId="192" xfId="0" applyNumberFormat="1" applyFont="1" applyFill="1" applyBorder="1" applyAlignment="1" applyProtection="1">
      <alignment horizontal="left" vertical="center" indent="1"/>
      <protection hidden="1" locked="0"/>
    </xf>
    <xf numFmtId="164" fontId="13" fillId="0" borderId="193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29" xfId="0" applyFont="1" applyBorder="1" applyAlignment="1" applyProtection="1">
      <alignment horizontal="left" vertical="center" indent="1" shrinkToFit="1"/>
      <protection hidden="1"/>
    </xf>
    <xf numFmtId="0" fontId="10" fillId="0" borderId="158" xfId="0" applyFont="1" applyBorder="1" applyAlignment="1" applyProtection="1">
      <alignment horizontal="left" vertical="center" indent="1" shrinkToFit="1"/>
      <protection hidden="1"/>
    </xf>
    <xf numFmtId="0" fontId="10" fillId="0" borderId="49" xfId="0" applyFont="1" applyBorder="1" applyAlignment="1" applyProtection="1">
      <alignment horizontal="left" vertical="center" indent="1" shrinkToFit="1"/>
      <protection hidden="1"/>
    </xf>
    <xf numFmtId="0" fontId="10" fillId="0" borderId="50" xfId="0" applyFont="1" applyBorder="1" applyAlignment="1" applyProtection="1">
      <alignment horizontal="left" vertical="center" indent="1" shrinkToFit="1"/>
      <protection hidden="1"/>
    </xf>
    <xf numFmtId="0" fontId="11" fillId="0" borderId="194" xfId="36" applyFont="1" applyFill="1" applyBorder="1" applyAlignment="1" applyProtection="1">
      <alignment horizontal="center" vertical="center"/>
      <protection/>
    </xf>
    <xf numFmtId="0" fontId="11" fillId="0" borderId="69" xfId="36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left" vertical="center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/>
    </xf>
    <xf numFmtId="0" fontId="5" fillId="0" borderId="31" xfId="0" applyFont="1" applyBorder="1" applyAlignment="1" applyProtection="1">
      <alignment horizontal="left" vertical="center" indent="1"/>
      <protection hidden="1"/>
    </xf>
    <xf numFmtId="0" fontId="5" fillId="0" borderId="66" xfId="0" applyFont="1" applyBorder="1" applyAlignment="1" applyProtection="1">
      <alignment horizontal="left" vertical="center" indent="1"/>
      <protection hidden="1"/>
    </xf>
    <xf numFmtId="164" fontId="0" fillId="0" borderId="193" xfId="0" applyNumberFormat="1" applyFill="1" applyBorder="1" applyAlignment="1" applyProtection="1">
      <alignment horizontal="left" vertical="center" indent="1"/>
      <protection hidden="1" locked="0"/>
    </xf>
    <xf numFmtId="164" fontId="13" fillId="0" borderId="192" xfId="0" applyNumberFormat="1" applyFont="1" applyFill="1" applyBorder="1" applyAlignment="1" applyProtection="1">
      <alignment horizontal="left" vertical="center" wrapText="1" indent="1"/>
      <protection hidden="1" locked="0"/>
    </xf>
    <xf numFmtId="164" fontId="13" fillId="0" borderId="193" xfId="0" applyNumberFormat="1" applyFont="1" applyFill="1" applyBorder="1" applyAlignment="1" applyProtection="1">
      <alignment horizontal="left" vertical="center" wrapText="1" indent="1"/>
      <protection hidden="1" locked="0"/>
    </xf>
    <xf numFmtId="0" fontId="9" fillId="0" borderId="59" xfId="0" applyFont="1" applyBorder="1" applyAlignment="1" applyProtection="1">
      <alignment horizontal="left" indent="1"/>
      <protection hidden="1" locked="0"/>
    </xf>
    <xf numFmtId="14" fontId="9" fillId="0" borderId="59" xfId="0" applyNumberFormat="1" applyFont="1" applyBorder="1" applyAlignment="1" applyProtection="1">
      <alignment horizontal="center"/>
      <protection hidden="1" locked="0"/>
    </xf>
    <xf numFmtId="0" fontId="21" fillId="0" borderId="158" xfId="0" applyFont="1" applyBorder="1" applyAlignment="1" applyProtection="1">
      <alignment horizontal="center" textRotation="90" wrapText="1"/>
      <protection hidden="1"/>
    </xf>
    <xf numFmtId="0" fontId="21" fillId="0" borderId="50" xfId="0" applyFont="1" applyBorder="1" applyAlignment="1" applyProtection="1">
      <alignment horizontal="center" textRotation="90" wrapText="1"/>
      <protection hidden="1"/>
    </xf>
    <xf numFmtId="0" fontId="21" fillId="0" borderId="66" xfId="0" applyFont="1" applyBorder="1" applyAlignment="1" applyProtection="1">
      <alignment horizontal="center" textRotation="90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indexed="9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color rgb="FFFFFFFF"/>
      </font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ill>
        <patternFill>
          <bgColor theme="5" tint="0.7999799847602844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/>
    <dxf>
      <font>
        <color theme="0"/>
      </font>
    </dxf>
    <dxf>
      <font>
        <color theme="0"/>
      </font>
      <border/>
    </dxf>
    <dxf>
      <font>
        <color theme="5" tint="-0.24993999302387238"/>
      </font>
      <fill>
        <patternFill>
          <bgColor theme="2"/>
        </patternFill>
      </fill>
      <border/>
    </dxf>
    <dxf>
      <font>
        <color theme="0"/>
      </font>
      <border>
        <left style="hair">
          <color theme="0"/>
        </left>
        <right style="hair">
          <color theme="0"/>
        </right>
        <top style="hair">
          <color theme="0"/>
        </top>
        <bottom style="hair">
          <color theme="0"/>
        </bottom>
      </border>
    </dxf>
    <dxf>
      <font>
        <color rgb="FFFFFFFF"/>
      </font>
      <border/>
    </dxf>
    <dxf>
      <font>
        <b val="0"/>
        <i val="0"/>
        <color theme="5" tint="-0.24993999302387238"/>
      </font>
      <border/>
    </dxf>
    <dxf>
      <font>
        <color rgb="FFFFFFFF"/>
      </font>
      <border/>
    </dxf>
    <dxf>
      <font>
        <color theme="5" tint="-0.24993999302387238"/>
      </font>
      <fill>
        <patternFill patternType="solid">
          <bgColor theme="2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466725</xdr:colOff>
      <xdr:row>1</xdr:row>
      <xdr:rowOff>95250</xdr:rowOff>
    </xdr:to>
    <xdr:pic>
      <xdr:nvPicPr>
        <xdr:cNvPr id="1" name="pks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572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dpc-ko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kod-vr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\zpravodaj\zpravodaj%2017-18\skupina\z&#225;pisy\3\3.koe-m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\zpravodaj\zpravodaj%2017-18\skupina\z&#225;pisy\3\&#269;ist&#253;%20z&#225;pis%20KO%20D%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dpc-k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kod-vr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koe-m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</sheetNames>
    <sheetDataSet>
      <sheetData sheetId="0">
        <row r="127">
          <cell r="A127" t="str">
            <v>reg. č.</v>
          </cell>
          <cell r="B127" t="str">
            <v>příjmení</v>
          </cell>
          <cell r="D127" t="str">
            <v>jméno</v>
          </cell>
          <cell r="G127" t="str">
            <v>celé</v>
          </cell>
        </row>
        <row r="128">
          <cell r="A128">
            <v>2541</v>
          </cell>
          <cell r="B128" t="str">
            <v>BAREŠ</v>
          </cell>
          <cell r="D128" t="str">
            <v>Einar</v>
          </cell>
          <cell r="G128" t="str">
            <v>BAREŠ Einar</v>
          </cell>
          <cell r="K128" t="str">
            <v>1. dp b</v>
          </cell>
        </row>
        <row r="129">
          <cell r="A129">
            <v>10207</v>
          </cell>
          <cell r="B129" t="str">
            <v>HABADA</v>
          </cell>
          <cell r="D129" t="str">
            <v>Jindřich</v>
          </cell>
          <cell r="G129" t="str">
            <v>HABADA Jindřich</v>
          </cell>
          <cell r="K129" t="str">
            <v>2.</v>
          </cell>
        </row>
        <row r="130">
          <cell r="A130">
            <v>4389</v>
          </cell>
          <cell r="B130" t="str">
            <v>HNÁTEK</v>
          </cell>
          <cell r="D130" t="str">
            <v>Karel st.</v>
          </cell>
          <cell r="G130" t="str">
            <v>HNÁTEK Karel st.</v>
          </cell>
          <cell r="K130" t="str">
            <v>3.</v>
          </cell>
        </row>
        <row r="131">
          <cell r="A131">
            <v>831</v>
          </cell>
          <cell r="B131" t="str">
            <v>SVOBODOVÁ </v>
          </cell>
          <cell r="D131" t="str">
            <v>Dagmar</v>
          </cell>
          <cell r="G131" t="str">
            <v>SVOBODOVÁ  Dagmar</v>
          </cell>
          <cell r="K131" t="str">
            <v>4.</v>
          </cell>
        </row>
        <row r="132">
          <cell r="A132">
            <v>13361</v>
          </cell>
          <cell r="B132" t="str">
            <v>ŠTOCHL</v>
          </cell>
          <cell r="D132" t="str">
            <v>Martin</v>
          </cell>
          <cell r="G132" t="str">
            <v>ŠTOCHL Martin</v>
          </cell>
          <cell r="K132" t="str">
            <v>5.</v>
          </cell>
        </row>
        <row r="133">
          <cell r="A133">
            <v>836</v>
          </cell>
          <cell r="B133" t="str">
            <v>ŠVARC</v>
          </cell>
          <cell r="D133" t="str">
            <v>Antonín</v>
          </cell>
          <cell r="G133" t="str">
            <v>ŠVARC Antonín</v>
          </cell>
          <cell r="K133" t="str">
            <v>6.</v>
          </cell>
        </row>
        <row r="134">
          <cell r="A134">
            <v>751</v>
          </cell>
          <cell r="B134" t="str">
            <v>TOMEŠ</v>
          </cell>
          <cell r="D134" t="str">
            <v>Miroslav</v>
          </cell>
          <cell r="G134" t="str">
            <v>TOMEŠ Miroslav</v>
          </cell>
          <cell r="K134" t="str">
            <v>7.</v>
          </cell>
        </row>
        <row r="135">
          <cell r="G135" t="str">
            <v> </v>
          </cell>
          <cell r="K135" t="str">
            <v>8.</v>
          </cell>
        </row>
        <row r="136">
          <cell r="G136" t="str">
            <v> </v>
          </cell>
          <cell r="K136" t="str">
            <v>9.</v>
          </cell>
        </row>
        <row r="137">
          <cell r="G137" t="str">
            <v> </v>
          </cell>
          <cell r="K137" t="str">
            <v>10.</v>
          </cell>
        </row>
        <row r="138">
          <cell r="A138">
            <v>10073</v>
          </cell>
          <cell r="B138" t="str">
            <v>HNÁTEK</v>
          </cell>
          <cell r="D138" t="str">
            <v>Karel ml.</v>
          </cell>
          <cell r="G138" t="str">
            <v>HNÁTEK Karel ml.</v>
          </cell>
          <cell r="K138" t="str">
            <v>1. dp c</v>
          </cell>
        </row>
        <row r="139">
          <cell r="A139">
            <v>782</v>
          </cell>
          <cell r="B139" t="str">
            <v>MÁLEK</v>
          </cell>
          <cell r="D139" t="str">
            <v>Miroslav</v>
          </cell>
          <cell r="G139" t="str">
            <v>MÁLEK Miroslav</v>
          </cell>
          <cell r="K139" t="str">
            <v>2.</v>
          </cell>
        </row>
        <row r="140">
          <cell r="A140">
            <v>14500</v>
          </cell>
          <cell r="B140" t="str">
            <v>MICHÁLEK</v>
          </cell>
          <cell r="D140" t="str">
            <v>Jaroslav</v>
          </cell>
          <cell r="G140" t="str">
            <v>MICHÁLEK Jaroslav</v>
          </cell>
          <cell r="K140" t="str">
            <v>3.</v>
          </cell>
        </row>
        <row r="141">
          <cell r="A141">
            <v>11242</v>
          </cell>
          <cell r="B141" t="str">
            <v>STOKLASA</v>
          </cell>
          <cell r="D141" t="str">
            <v>Petr</v>
          </cell>
          <cell r="G141" t="str">
            <v>STOKLASA Petr</v>
          </cell>
          <cell r="K141" t="str">
            <v>4.</v>
          </cell>
        </row>
        <row r="142">
          <cell r="A142">
            <v>14519</v>
          </cell>
          <cell r="B142" t="str">
            <v>ŠVARC</v>
          </cell>
          <cell r="D142" t="str">
            <v>Milan</v>
          </cell>
          <cell r="G142" t="str">
            <v>ŠVARC Milan</v>
          </cell>
          <cell r="K142" t="str">
            <v>5.</v>
          </cell>
        </row>
        <row r="143">
          <cell r="A143">
            <v>14518</v>
          </cell>
          <cell r="B143" t="str">
            <v>ŠVARCOVÁ </v>
          </cell>
          <cell r="D143" t="str">
            <v>Petra</v>
          </cell>
          <cell r="G143" t="str">
            <v>ŠVARCOVÁ  Petra</v>
          </cell>
          <cell r="K143" t="str">
            <v>6.</v>
          </cell>
        </row>
        <row r="144">
          <cell r="A144">
            <v>22958</v>
          </cell>
          <cell r="B144" t="str">
            <v>ŠTOČEK</v>
          </cell>
          <cell r="D144" t="str">
            <v>Jiří</v>
          </cell>
          <cell r="G144" t="str">
            <v>ŠTOČEK Jiří</v>
          </cell>
          <cell r="K144" t="str">
            <v>7.</v>
          </cell>
        </row>
        <row r="145">
          <cell r="G145" t="str">
            <v> </v>
          </cell>
          <cell r="K145" t="str">
            <v>8.</v>
          </cell>
        </row>
        <row r="146">
          <cell r="G146" t="str">
            <v> </v>
          </cell>
          <cell r="K146" t="str">
            <v>9.</v>
          </cell>
        </row>
        <row r="147">
          <cell r="G147" t="str">
            <v> </v>
          </cell>
          <cell r="K147" t="str">
            <v>10.</v>
          </cell>
        </row>
        <row r="148">
          <cell r="A148">
            <v>5883</v>
          </cell>
          <cell r="B148" t="str">
            <v>CERNSTEIN</v>
          </cell>
          <cell r="D148" t="str">
            <v>Jiří</v>
          </cell>
          <cell r="G148" t="str">
            <v>CERNSTEIN Jiří</v>
          </cell>
          <cell r="K148" t="str">
            <v>1. mec</v>
          </cell>
        </row>
        <row r="149">
          <cell r="A149">
            <v>5879</v>
          </cell>
          <cell r="B149" t="str">
            <v>MAŠEK </v>
          </cell>
          <cell r="D149" t="str">
            <v>Karel</v>
          </cell>
          <cell r="G149" t="str">
            <v>MAŠEK  Karel</v>
          </cell>
          <cell r="K149" t="str">
            <v>2.</v>
          </cell>
        </row>
        <row r="150">
          <cell r="A150">
            <v>10844</v>
          </cell>
          <cell r="B150" t="str">
            <v>MIKA</v>
          </cell>
          <cell r="D150" t="str">
            <v>Zdeněk</v>
          </cell>
          <cell r="G150" t="str">
            <v>MIKA Zdeněk</v>
          </cell>
          <cell r="K150" t="str">
            <v>3.</v>
          </cell>
        </row>
        <row r="151">
          <cell r="A151">
            <v>18966</v>
          </cell>
          <cell r="B151" t="str">
            <v>NOVÁK</v>
          </cell>
          <cell r="D151" t="str">
            <v>Jaroslav</v>
          </cell>
          <cell r="G151" t="str">
            <v>NOVÁK Jaroslav</v>
          </cell>
          <cell r="K151" t="str">
            <v>4.</v>
          </cell>
        </row>
        <row r="152">
          <cell r="A152">
            <v>9477</v>
          </cell>
          <cell r="B152" t="str">
            <v>PETRÁČEK</v>
          </cell>
          <cell r="D152" t="str">
            <v>Jan</v>
          </cell>
          <cell r="G152" t="str">
            <v>PETRÁČEK Jan</v>
          </cell>
          <cell r="K152" t="str">
            <v>5.</v>
          </cell>
        </row>
        <row r="153">
          <cell r="A153">
            <v>5880</v>
          </cell>
          <cell r="B153" t="str">
            <v>SVOBODA</v>
          </cell>
          <cell r="D153" t="str">
            <v>Jiří</v>
          </cell>
          <cell r="G153" t="str">
            <v>SVOBODA Jiří</v>
          </cell>
          <cell r="K153" t="str">
            <v>6.</v>
          </cell>
        </row>
        <row r="154">
          <cell r="A154">
            <v>9626</v>
          </cell>
          <cell r="B154" t="str">
            <v>TŘEŠŇÁK </v>
          </cell>
          <cell r="D154" t="str">
            <v>Jiří</v>
          </cell>
          <cell r="G154" t="str">
            <v>TŘEŠŇÁK  Jiří</v>
          </cell>
          <cell r="K154" t="str">
            <v>7.</v>
          </cell>
        </row>
        <row r="155">
          <cell r="A155">
            <v>5881</v>
          </cell>
          <cell r="B155" t="str">
            <v>ŠRAJER</v>
          </cell>
          <cell r="D155" t="str">
            <v>Václav</v>
          </cell>
          <cell r="G155" t="str">
            <v>ŠRAJER Václav</v>
          </cell>
          <cell r="K155" t="str">
            <v>8.</v>
          </cell>
        </row>
        <row r="156">
          <cell r="G156" t="str">
            <v> </v>
          </cell>
          <cell r="K156" t="str">
            <v>9.</v>
          </cell>
        </row>
        <row r="157">
          <cell r="G157" t="str">
            <v> </v>
          </cell>
          <cell r="K157" t="str">
            <v>10.</v>
          </cell>
        </row>
        <row r="158">
          <cell r="A158">
            <v>20738</v>
          </cell>
          <cell r="B158" t="str">
            <v>KŠÍR</v>
          </cell>
          <cell r="D158" t="str">
            <v>Petr</v>
          </cell>
          <cell r="G158" t="str">
            <v>KŠÍR Petr</v>
          </cell>
          <cell r="K158" t="str">
            <v>1. prgb</v>
          </cell>
        </row>
        <row r="159">
          <cell r="A159">
            <v>20740</v>
          </cell>
          <cell r="B159" t="str">
            <v>KOVÁŘ</v>
          </cell>
          <cell r="D159" t="str">
            <v>Martin</v>
          </cell>
          <cell r="G159" t="str">
            <v>KOVÁŘ Martin</v>
          </cell>
          <cell r="K159" t="str">
            <v>2.</v>
          </cell>
        </row>
        <row r="160">
          <cell r="A160">
            <v>17966</v>
          </cell>
          <cell r="B160" t="str">
            <v>SMÉKAL</v>
          </cell>
          <cell r="D160" t="str">
            <v>Tomáš</v>
          </cell>
          <cell r="G160" t="str">
            <v>SMÉKAL Tomáš</v>
          </cell>
          <cell r="K160" t="str">
            <v>3.</v>
          </cell>
        </row>
        <row r="161">
          <cell r="A161">
            <v>24518</v>
          </cell>
          <cell r="B161" t="str">
            <v>JIRSA</v>
          </cell>
          <cell r="D161" t="str">
            <v>Lukáš</v>
          </cell>
          <cell r="G161" t="str">
            <v>JIRSA Lukáš</v>
          </cell>
          <cell r="K161" t="str">
            <v>4.</v>
          </cell>
        </row>
        <row r="162">
          <cell r="A162">
            <v>1070</v>
          </cell>
          <cell r="B162" t="str">
            <v>KLUGANOST</v>
          </cell>
          <cell r="D162" t="str">
            <v>Vít</v>
          </cell>
          <cell r="G162" t="str">
            <v>KLUGANOST Vít</v>
          </cell>
          <cell r="K162" t="str">
            <v>5.</v>
          </cell>
        </row>
        <row r="163">
          <cell r="A163">
            <v>18159</v>
          </cell>
          <cell r="B163" t="str">
            <v>JELÍNEK</v>
          </cell>
          <cell r="D163" t="str">
            <v>Martin</v>
          </cell>
          <cell r="G163" t="str">
            <v>JELÍNEK Martin</v>
          </cell>
          <cell r="K163" t="str">
            <v>6.</v>
          </cell>
        </row>
        <row r="164">
          <cell r="A164">
            <v>21157</v>
          </cell>
          <cell r="B164" t="str">
            <v>LUKÁŠ</v>
          </cell>
          <cell r="D164" t="str">
            <v>Jan</v>
          </cell>
          <cell r="G164" t="str">
            <v>LUKÁŠ Jan</v>
          </cell>
          <cell r="K164" t="str">
            <v>7.</v>
          </cell>
        </row>
        <row r="165">
          <cell r="A165">
            <v>20739</v>
          </cell>
          <cell r="B165" t="str">
            <v>MAŇOUR</v>
          </cell>
          <cell r="D165" t="str">
            <v>Ondřej</v>
          </cell>
          <cell r="G165" t="str">
            <v>MAŇOUR Ondřej</v>
          </cell>
          <cell r="K165" t="str">
            <v>8.</v>
          </cell>
        </row>
        <row r="166">
          <cell r="G166" t="str">
            <v> </v>
          </cell>
          <cell r="K166" t="str">
            <v>9.</v>
          </cell>
        </row>
        <row r="167">
          <cell r="A167">
            <v>24713</v>
          </cell>
          <cell r="B167" t="str">
            <v>BANDASOVÁ</v>
          </cell>
          <cell r="D167" t="str">
            <v>Ivana</v>
          </cell>
          <cell r="G167" t="str">
            <v>BANDASOVÁ Ivana</v>
          </cell>
          <cell r="K167" t="str">
            <v>1. vpb</v>
          </cell>
        </row>
        <row r="168">
          <cell r="A168">
            <v>18910</v>
          </cell>
          <cell r="B168" t="str">
            <v>DYMÁČKOVÁ</v>
          </cell>
          <cell r="D168" t="str">
            <v>Markéta</v>
          </cell>
          <cell r="G168" t="str">
            <v>DYMÁČKOVÁ Markéta</v>
          </cell>
          <cell r="K168" t="str">
            <v>2.</v>
          </cell>
        </row>
        <row r="169">
          <cell r="A169">
            <v>10264</v>
          </cell>
          <cell r="B169" t="str">
            <v>KRATOCHVIL</v>
          </cell>
          <cell r="D169" t="str">
            <v>Jan</v>
          </cell>
          <cell r="G169" t="str">
            <v>KRATOCHVIL Jan</v>
          </cell>
          <cell r="K169" t="str">
            <v>3.</v>
          </cell>
        </row>
        <row r="170">
          <cell r="A170">
            <v>21451</v>
          </cell>
          <cell r="B170" t="str">
            <v>JANATA</v>
          </cell>
          <cell r="D170" t="str">
            <v>Petr</v>
          </cell>
          <cell r="G170" t="str">
            <v>JANATA Petr</v>
          </cell>
          <cell r="K170" t="str">
            <v>4.</v>
          </cell>
        </row>
        <row r="171">
          <cell r="A171">
            <v>12386</v>
          </cell>
          <cell r="B171" t="str">
            <v>JÍCHA</v>
          </cell>
          <cell r="D171" t="str">
            <v>Tomáš</v>
          </cell>
          <cell r="G171" t="str">
            <v>JÍCHA Tomáš</v>
          </cell>
          <cell r="K171" t="str">
            <v>5.</v>
          </cell>
        </row>
        <row r="172">
          <cell r="A172">
            <v>24714</v>
          </cell>
          <cell r="B172" t="str">
            <v>JIRÁSKOVÁ</v>
          </cell>
          <cell r="D172" t="str">
            <v>Gabriela</v>
          </cell>
          <cell r="G172" t="str">
            <v>JIRÁSKOVÁ Gabriela</v>
          </cell>
          <cell r="K172" t="str">
            <v>6.</v>
          </cell>
        </row>
        <row r="173">
          <cell r="A173">
            <v>2590</v>
          </cell>
          <cell r="B173" t="str">
            <v>KAPAL </v>
          </cell>
          <cell r="D173" t="str">
            <v>Petr</v>
          </cell>
          <cell r="G173" t="str">
            <v>KAPAL  Petr</v>
          </cell>
          <cell r="K173" t="str">
            <v>7.</v>
          </cell>
        </row>
        <row r="174">
          <cell r="A174">
            <v>23611</v>
          </cell>
          <cell r="B174" t="str">
            <v>KYKAL </v>
          </cell>
          <cell r="D174" t="str">
            <v>Jaroslav</v>
          </cell>
          <cell r="G174" t="str">
            <v>KYKAL  Jaroslav</v>
          </cell>
          <cell r="K174" t="str">
            <v>8.</v>
          </cell>
        </row>
        <row r="175">
          <cell r="A175">
            <v>13398</v>
          </cell>
          <cell r="B175" t="str">
            <v>MUSIL</v>
          </cell>
          <cell r="D175" t="str">
            <v>Ladislav</v>
          </cell>
          <cell r="G175" t="str">
            <v>MUSIL Ladislav</v>
          </cell>
          <cell r="K175" t="str">
            <v>9.</v>
          </cell>
        </row>
        <row r="176">
          <cell r="A176">
            <v>20059</v>
          </cell>
          <cell r="B176" t="str">
            <v>SOMOLÍKOVÁ </v>
          </cell>
          <cell r="D176" t="str">
            <v>Emílie</v>
          </cell>
          <cell r="G176" t="str">
            <v>SOMOLÍKOVÁ  Emílie</v>
          </cell>
          <cell r="K176" t="str">
            <v>10.</v>
          </cell>
        </row>
        <row r="177">
          <cell r="A177">
            <v>21028</v>
          </cell>
          <cell r="B177" t="str">
            <v>ŠŤOVÍČEK </v>
          </cell>
          <cell r="D177" t="str">
            <v>Pavel</v>
          </cell>
          <cell r="G177" t="str">
            <v>ŠŤOVÍČEK  Pavel</v>
          </cell>
          <cell r="K177" t="str">
            <v>11.</v>
          </cell>
        </row>
        <row r="178">
          <cell r="A178">
            <v>24715</v>
          </cell>
          <cell r="B178" t="str">
            <v>VÁCLAVKOVÁ</v>
          </cell>
          <cell r="D178" t="str">
            <v>Eva</v>
          </cell>
          <cell r="G178" t="str">
            <v>VÁCLAVKOVÁ Eva</v>
          </cell>
          <cell r="K178" t="str">
            <v>12.</v>
          </cell>
        </row>
        <row r="179">
          <cell r="A179">
            <v>10974</v>
          </cell>
          <cell r="B179" t="str">
            <v>ZACHAŘ</v>
          </cell>
          <cell r="D179" t="str">
            <v>Čeněk</v>
          </cell>
          <cell r="G179" t="str">
            <v>ZACHAŘ Čeněk</v>
          </cell>
          <cell r="K179" t="str">
            <v>13.</v>
          </cell>
        </row>
        <row r="180">
          <cell r="A180">
            <v>19205</v>
          </cell>
          <cell r="B180" t="str">
            <v>DVOŘÁK</v>
          </cell>
          <cell r="D180" t="str">
            <v>Miloslav</v>
          </cell>
          <cell r="G180" t="str">
            <v>DVOŘÁK Miloslav</v>
          </cell>
          <cell r="K180" t="str">
            <v>1. rud</v>
          </cell>
        </row>
        <row r="181">
          <cell r="A181">
            <v>10964</v>
          </cell>
          <cell r="B181" t="str">
            <v>FIŠER</v>
          </cell>
          <cell r="D181" t="str">
            <v>Petr</v>
          </cell>
          <cell r="G181" t="str">
            <v>FIŠER Petr</v>
          </cell>
          <cell r="K181" t="str">
            <v>2.</v>
          </cell>
        </row>
        <row r="182">
          <cell r="A182">
            <v>15375</v>
          </cell>
          <cell r="B182" t="str">
            <v>FIŠEROVÁ </v>
          </cell>
          <cell r="D182" t="str">
            <v>Jana</v>
          </cell>
          <cell r="G182" t="str">
            <v>FIŠEROVÁ  Jana</v>
          </cell>
          <cell r="K182" t="str">
            <v>3.</v>
          </cell>
        </row>
        <row r="183">
          <cell r="A183">
            <v>16819</v>
          </cell>
          <cell r="B183" t="str">
            <v>MACHULKA</v>
          </cell>
          <cell r="D183" t="str">
            <v>Luboš</v>
          </cell>
          <cell r="G183" t="str">
            <v>MACHULKA Luboš</v>
          </cell>
          <cell r="K183" t="str">
            <v>4.</v>
          </cell>
        </row>
        <row r="184">
          <cell r="A184">
            <v>16398</v>
          </cell>
          <cell r="B184" t="str">
            <v>MACHULKOVÁ</v>
          </cell>
          <cell r="D184" t="str">
            <v>Helena</v>
          </cell>
          <cell r="G184" t="str">
            <v>MACHULKOVÁ Helena</v>
          </cell>
          <cell r="K184" t="str">
            <v>5.</v>
          </cell>
        </row>
        <row r="185">
          <cell r="A185">
            <v>14611</v>
          </cell>
          <cell r="B185" t="str">
            <v>MAŘÁNEK</v>
          </cell>
          <cell r="D185" t="str">
            <v>Jaroslav</v>
          </cell>
          <cell r="G185" t="str">
            <v>MAŘÁNEK Jaroslav</v>
          </cell>
          <cell r="K185" t="str">
            <v>6.</v>
          </cell>
        </row>
        <row r="186">
          <cell r="A186">
            <v>21902</v>
          </cell>
          <cell r="B186" t="str">
            <v>VEJVODA</v>
          </cell>
          <cell r="D186" t="str">
            <v>Václav</v>
          </cell>
          <cell r="G186" t="str">
            <v>VEJVODA Václav</v>
          </cell>
          <cell r="K186" t="str">
            <v>7.</v>
          </cell>
        </row>
        <row r="187">
          <cell r="A187">
            <v>1262</v>
          </cell>
          <cell r="B187" t="str">
            <v>MAŠEK</v>
          </cell>
          <cell r="D187" t="str">
            <v>Zdeněk</v>
          </cell>
          <cell r="G187" t="str">
            <v>MAŠEK Zdeněk</v>
          </cell>
          <cell r="K187" t="str">
            <v>8.</v>
          </cell>
        </row>
        <row r="188">
          <cell r="G188" t="str">
            <v> </v>
          </cell>
          <cell r="K188" t="str">
            <v>9.</v>
          </cell>
        </row>
        <row r="189">
          <cell r="G189" t="str">
            <v> </v>
          </cell>
          <cell r="K189" t="str">
            <v>10.</v>
          </cell>
        </row>
        <row r="190">
          <cell r="A190">
            <v>19845</v>
          </cell>
          <cell r="B190" t="str">
            <v>VÁVRA</v>
          </cell>
          <cell r="D190" t="str">
            <v>Ivo</v>
          </cell>
          <cell r="G190" t="str">
            <v>VÁVRA Ivo</v>
          </cell>
          <cell r="K190" t="str">
            <v>1. vrc</v>
          </cell>
        </row>
        <row r="191">
          <cell r="A191">
            <v>823</v>
          </cell>
          <cell r="B191" t="str">
            <v>MYŠIČKOVÁ</v>
          </cell>
          <cell r="D191" t="str">
            <v>Jana</v>
          </cell>
          <cell r="G191" t="str">
            <v>MYŠIČKOVÁ Jana</v>
          </cell>
          <cell r="K191" t="str">
            <v>2.</v>
          </cell>
        </row>
        <row r="192">
          <cell r="A192">
            <v>15623</v>
          </cell>
          <cell r="B192" t="str">
            <v>RAUVOLF</v>
          </cell>
          <cell r="D192" t="str">
            <v>Václav</v>
          </cell>
          <cell r="G192" t="str">
            <v>RAUVOLF Václav</v>
          </cell>
          <cell r="K192" t="str">
            <v>3.</v>
          </cell>
        </row>
        <row r="193">
          <cell r="A193">
            <v>1361</v>
          </cell>
          <cell r="B193" t="str">
            <v>RAUVOLFOVÁ</v>
          </cell>
          <cell r="D193" t="str">
            <v>Alena</v>
          </cell>
          <cell r="G193" t="str">
            <v>RAUVOLFOVÁ Alena</v>
          </cell>
          <cell r="K193" t="str">
            <v>4.</v>
          </cell>
        </row>
        <row r="194">
          <cell r="A194">
            <v>1366</v>
          </cell>
          <cell r="B194" t="str">
            <v>STRNAD</v>
          </cell>
          <cell r="D194" t="str">
            <v>Vladimír</v>
          </cell>
          <cell r="G194" t="str">
            <v>STRNAD Vladimír</v>
          </cell>
          <cell r="K194" t="str">
            <v>5.</v>
          </cell>
        </row>
        <row r="195">
          <cell r="A195">
            <v>834</v>
          </cell>
          <cell r="B195" t="str">
            <v>ŠPIČKOVÁ </v>
          </cell>
          <cell r="D195" t="str">
            <v>Johana</v>
          </cell>
          <cell r="G195" t="str">
            <v>ŠPIČKOVÁ  Johana</v>
          </cell>
          <cell r="K195" t="str">
            <v>6.</v>
          </cell>
        </row>
        <row r="196">
          <cell r="A196">
            <v>13850</v>
          </cell>
          <cell r="B196" t="str">
            <v>WOLF</v>
          </cell>
          <cell r="D196" t="str">
            <v>Karel</v>
          </cell>
          <cell r="G196" t="str">
            <v>WOLF Karel</v>
          </cell>
          <cell r="K196" t="str">
            <v>7.</v>
          </cell>
        </row>
        <row r="197">
          <cell r="A197">
            <v>21853</v>
          </cell>
          <cell r="B197" t="str">
            <v>SVITAVSKÝ</v>
          </cell>
          <cell r="D197" t="str">
            <v>Karel</v>
          </cell>
          <cell r="G197" t="str">
            <v>SVITAVSKÝ Karel</v>
          </cell>
          <cell r="K197" t="str">
            <v>8.</v>
          </cell>
        </row>
        <row r="198">
          <cell r="G198" t="str">
            <v> </v>
          </cell>
          <cell r="K198" t="str">
            <v>9.</v>
          </cell>
        </row>
        <row r="199">
          <cell r="G199" t="str">
            <v> </v>
          </cell>
          <cell r="K199" t="str">
            <v>10.</v>
          </cell>
        </row>
        <row r="200">
          <cell r="A200">
            <v>15064</v>
          </cell>
          <cell r="B200" t="str">
            <v>CEPL</v>
          </cell>
          <cell r="D200" t="str">
            <v>Zdeněk</v>
          </cell>
          <cell r="G200" t="str">
            <v>CEPL Zdeněk</v>
          </cell>
          <cell r="K200" t="str">
            <v>1. spb</v>
          </cell>
        </row>
        <row r="201">
          <cell r="A201">
            <v>23740</v>
          </cell>
          <cell r="B201" t="str">
            <v>ČERNÝ</v>
          </cell>
          <cell r="D201" t="str">
            <v>Milan</v>
          </cell>
          <cell r="G201" t="str">
            <v>ČERNÝ Milan</v>
          </cell>
          <cell r="K201" t="str">
            <v>2.</v>
          </cell>
        </row>
        <row r="202">
          <cell r="A202">
            <v>16602</v>
          </cell>
          <cell r="B202" t="str">
            <v>FIKEJZL</v>
          </cell>
          <cell r="D202" t="str">
            <v>Vít</v>
          </cell>
          <cell r="G202" t="str">
            <v>FIKEJZL Vít</v>
          </cell>
          <cell r="K202" t="str">
            <v>3.</v>
          </cell>
        </row>
        <row r="203">
          <cell r="A203">
            <v>13363</v>
          </cell>
          <cell r="B203" t="str">
            <v>LANKAŠ</v>
          </cell>
          <cell r="D203" t="str">
            <v>Jiří</v>
          </cell>
          <cell r="G203" t="str">
            <v>LANKAŠ Jiří</v>
          </cell>
          <cell r="K203" t="str">
            <v>4.</v>
          </cell>
        </row>
        <row r="204">
          <cell r="A204">
            <v>23739</v>
          </cell>
          <cell r="B204" t="str">
            <v>NEUMAJER</v>
          </cell>
          <cell r="D204" t="str">
            <v>Jiří</v>
          </cell>
          <cell r="G204" t="str">
            <v>NEUMAJER Jiří</v>
          </cell>
          <cell r="K204" t="str">
            <v>5.</v>
          </cell>
        </row>
        <row r="205">
          <cell r="A205">
            <v>1134</v>
          </cell>
          <cell r="B205" t="str">
            <v>VIKTORIN</v>
          </cell>
          <cell r="D205" t="str">
            <v>Miroslav</v>
          </cell>
          <cell r="G205" t="str">
            <v>VIKTORIN Miroslav</v>
          </cell>
          <cell r="K205" t="str">
            <v>6.</v>
          </cell>
        </row>
        <row r="206">
          <cell r="A206">
            <v>13562</v>
          </cell>
          <cell r="B206" t="str">
            <v>SVOBODOVÁ </v>
          </cell>
          <cell r="D206" t="str">
            <v>Kamila</v>
          </cell>
          <cell r="G206" t="str">
            <v>SVOBODOVÁ  Kamila</v>
          </cell>
          <cell r="K206" t="str">
            <v>7.</v>
          </cell>
        </row>
        <row r="207">
          <cell r="A207">
            <v>19554</v>
          </cell>
          <cell r="B207" t="str">
            <v>VÁCHA</v>
          </cell>
          <cell r="D207" t="str">
            <v>Jan</v>
          </cell>
          <cell r="G207" t="str">
            <v>VÁCHA Jan</v>
          </cell>
          <cell r="K207" t="str">
            <v>8.</v>
          </cell>
        </row>
        <row r="208">
          <cell r="G208" t="str">
            <v> </v>
          </cell>
          <cell r="K208" t="str">
            <v>9.</v>
          </cell>
        </row>
        <row r="209">
          <cell r="G209" t="str">
            <v> </v>
          </cell>
          <cell r="K209" t="str">
            <v>10.</v>
          </cell>
        </row>
        <row r="210">
          <cell r="A210">
            <v>13790</v>
          </cell>
          <cell r="B210" t="str">
            <v>DUŠKOVÁ</v>
          </cell>
          <cell r="D210" t="str">
            <v>Jana</v>
          </cell>
          <cell r="G210" t="str">
            <v>DUŠKOVÁ Jana</v>
          </cell>
          <cell r="K210" t="str">
            <v>1. usd</v>
          </cell>
        </row>
        <row r="211">
          <cell r="A211">
            <v>1252</v>
          </cell>
          <cell r="B211" t="str">
            <v>HEŘMAN</v>
          </cell>
          <cell r="D211" t="str">
            <v>Gustav</v>
          </cell>
          <cell r="G211" t="str">
            <v>HEŘMAN Gustav</v>
          </cell>
          <cell r="K211" t="str">
            <v>2.</v>
          </cell>
        </row>
        <row r="212">
          <cell r="A212">
            <v>1288</v>
          </cell>
          <cell r="B212" t="str">
            <v>KAFKOVÁ</v>
          </cell>
          <cell r="D212" t="str">
            <v>Jindra</v>
          </cell>
          <cell r="G212" t="str">
            <v>KAFKOVÁ Jindra</v>
          </cell>
          <cell r="K212" t="str">
            <v>3.</v>
          </cell>
        </row>
        <row r="213">
          <cell r="A213">
            <v>21309</v>
          </cell>
          <cell r="B213" t="str">
            <v>KLÍMA</v>
          </cell>
          <cell r="D213" t="str">
            <v>Jaroslav</v>
          </cell>
          <cell r="G213" t="str">
            <v>KLÍMA Jaroslav</v>
          </cell>
          <cell r="K213" t="str">
            <v>4.</v>
          </cell>
        </row>
        <row r="214">
          <cell r="A214">
            <v>1289</v>
          </cell>
          <cell r="B214" t="str">
            <v>KUDĚJOVÁ</v>
          </cell>
          <cell r="D214" t="str">
            <v>Jitka</v>
          </cell>
          <cell r="G214" t="str">
            <v>KUDĚJOVÁ Jitka</v>
          </cell>
          <cell r="K214" t="str">
            <v>5.</v>
          </cell>
        </row>
        <row r="215">
          <cell r="A215">
            <v>1291</v>
          </cell>
          <cell r="B215" t="str">
            <v>MIKUŠKOVÁ</v>
          </cell>
          <cell r="D215" t="str">
            <v>Jaroslava</v>
          </cell>
          <cell r="G215" t="str">
            <v>MIKUŠKOVÁ Jaroslava</v>
          </cell>
          <cell r="K215" t="str">
            <v>6.</v>
          </cell>
        </row>
        <row r="216">
          <cell r="A216">
            <v>1292</v>
          </cell>
          <cell r="B216" t="str">
            <v>NOVÁKOVÁ</v>
          </cell>
          <cell r="D216" t="str">
            <v>Vlasta</v>
          </cell>
          <cell r="G216" t="str">
            <v>NOVÁKOVÁ Vlasta</v>
          </cell>
          <cell r="K216" t="str">
            <v>7.</v>
          </cell>
        </row>
        <row r="217">
          <cell r="A217">
            <v>17862</v>
          </cell>
          <cell r="B217" t="str">
            <v>POVÝŠIL</v>
          </cell>
          <cell r="D217" t="str">
            <v>Libor</v>
          </cell>
          <cell r="G217" t="str">
            <v>POVÝŠIL Libor</v>
          </cell>
          <cell r="K217" t="str">
            <v>8.</v>
          </cell>
        </row>
        <row r="218">
          <cell r="A218">
            <v>13788</v>
          </cell>
          <cell r="B218" t="str">
            <v>SÁBOVÁ</v>
          </cell>
          <cell r="D218" t="str">
            <v>Stanislava</v>
          </cell>
          <cell r="G218" t="str">
            <v>SÁBOVÁ Stanislava</v>
          </cell>
          <cell r="K218" t="str">
            <v>9.</v>
          </cell>
        </row>
        <row r="219">
          <cell r="A219">
            <v>23251</v>
          </cell>
          <cell r="B219" t="str">
            <v>ŠTICH </v>
          </cell>
          <cell r="D219" t="str">
            <v>Petr</v>
          </cell>
          <cell r="G219" t="str">
            <v>ŠTICH  Petr</v>
          </cell>
          <cell r="K219" t="str">
            <v>10.</v>
          </cell>
        </row>
        <row r="220">
          <cell r="A220">
            <v>13671</v>
          </cell>
          <cell r="B220" t="str">
            <v>HUCKOVÁ</v>
          </cell>
          <cell r="D220" t="str">
            <v>Eva</v>
          </cell>
          <cell r="G220" t="str">
            <v>HUCKOVÁ Eva</v>
          </cell>
          <cell r="K220" t="str">
            <v>1. radb</v>
          </cell>
        </row>
        <row r="221">
          <cell r="A221">
            <v>9485</v>
          </cell>
          <cell r="B221" t="str">
            <v>DVOŘÁKOVÁ</v>
          </cell>
          <cell r="D221" t="str">
            <v>Květa</v>
          </cell>
          <cell r="G221" t="str">
            <v>DVOŘÁKOVÁ Květa</v>
          </cell>
          <cell r="K221" t="str">
            <v>2.</v>
          </cell>
        </row>
        <row r="222">
          <cell r="A222">
            <v>20994</v>
          </cell>
          <cell r="B222" t="str">
            <v>VYDROVÁ</v>
          </cell>
          <cell r="D222" t="str">
            <v>Tatiana</v>
          </cell>
          <cell r="G222" t="str">
            <v>VYDROVÁ Tatiana</v>
          </cell>
          <cell r="K222" t="str">
            <v>3.</v>
          </cell>
        </row>
        <row r="223">
          <cell r="A223">
            <v>979</v>
          </cell>
          <cell r="B223" t="str">
            <v>DVOŘÁK</v>
          </cell>
          <cell r="D223" t="str">
            <v>Vladimír</v>
          </cell>
          <cell r="G223" t="str">
            <v>DVOŘÁK Vladimír</v>
          </cell>
          <cell r="K223" t="str">
            <v>4.</v>
          </cell>
        </row>
        <row r="224">
          <cell r="A224">
            <v>21702</v>
          </cell>
          <cell r="B224" t="str">
            <v>MÁJOVÁ</v>
          </cell>
          <cell r="D224" t="str">
            <v>Míla</v>
          </cell>
          <cell r="G224" t="str">
            <v>MÁJOVÁ Míla</v>
          </cell>
          <cell r="K224" t="str">
            <v>5.</v>
          </cell>
        </row>
        <row r="225">
          <cell r="A225">
            <v>21204</v>
          </cell>
          <cell r="B225" t="str">
            <v>DUDEK</v>
          </cell>
          <cell r="D225" t="str">
            <v>Miloš</v>
          </cell>
          <cell r="G225" t="str">
            <v>DUDEK Miloš</v>
          </cell>
          <cell r="K225" t="str">
            <v>6.</v>
          </cell>
        </row>
        <row r="226">
          <cell r="A226">
            <v>4485</v>
          </cell>
          <cell r="B226" t="str">
            <v>ŠIMEK</v>
          </cell>
          <cell r="D226" t="str">
            <v>Pavel</v>
          </cell>
          <cell r="G226" t="str">
            <v>ŠIMEK Pavel</v>
          </cell>
          <cell r="K226" t="str">
            <v>7.</v>
          </cell>
        </row>
        <row r="227">
          <cell r="A227">
            <v>6108</v>
          </cell>
          <cell r="B227" t="str">
            <v>KALINA</v>
          </cell>
          <cell r="D227" t="str">
            <v>Jan</v>
          </cell>
          <cell r="G227" t="str">
            <v>KALINA Jan</v>
          </cell>
          <cell r="K227" t="str">
            <v>8.</v>
          </cell>
        </row>
        <row r="228">
          <cell r="A228">
            <v>23232</v>
          </cell>
          <cell r="B228" t="str">
            <v>ŠIMEK</v>
          </cell>
          <cell r="D228" t="str">
            <v>Martin</v>
          </cell>
          <cell r="G228" t="str">
            <v>ŠIMEK Martin</v>
          </cell>
          <cell r="K228" t="str">
            <v>9.</v>
          </cell>
        </row>
        <row r="229">
          <cell r="A229">
            <v>21550</v>
          </cell>
          <cell r="B229" t="str">
            <v>PAUK</v>
          </cell>
          <cell r="D229" t="str">
            <v>Radek</v>
          </cell>
          <cell r="G229" t="str">
            <v>PAUK Radek</v>
          </cell>
          <cell r="K229" t="str">
            <v>10.</v>
          </cell>
        </row>
        <row r="230">
          <cell r="A230">
            <v>5052</v>
          </cell>
          <cell r="B230" t="str">
            <v>HAMPL</v>
          </cell>
          <cell r="D230" t="str">
            <v>Vítěslav</v>
          </cell>
          <cell r="G230" t="str">
            <v>HAMPL Vítěslav</v>
          </cell>
          <cell r="K230" t="str">
            <v>1. rpda</v>
          </cell>
        </row>
        <row r="231">
          <cell r="A231">
            <v>1172</v>
          </cell>
          <cell r="B231" t="str">
            <v>VALTA</v>
          </cell>
          <cell r="D231" t="str">
            <v>Petr</v>
          </cell>
          <cell r="G231" t="str">
            <v>VALTA Petr</v>
          </cell>
          <cell r="K231" t="str">
            <v>2.</v>
          </cell>
        </row>
        <row r="232">
          <cell r="A232">
            <v>4467</v>
          </cell>
          <cell r="B232" t="str">
            <v>ROUBAL</v>
          </cell>
          <cell r="D232" t="str">
            <v>Vojtěch</v>
          </cell>
          <cell r="G232" t="str">
            <v>ROUBAL Vojtěch</v>
          </cell>
          <cell r="K232" t="str">
            <v>3.</v>
          </cell>
        </row>
        <row r="233">
          <cell r="A233">
            <v>1163</v>
          </cell>
          <cell r="B233" t="str">
            <v>PUDIL</v>
          </cell>
          <cell r="D233" t="str">
            <v>František</v>
          </cell>
          <cell r="G233" t="str">
            <v>PUDIL František</v>
          </cell>
          <cell r="K233" t="str">
            <v>4.</v>
          </cell>
        </row>
        <row r="234">
          <cell r="A234">
            <v>1404</v>
          </cell>
          <cell r="B234" t="str">
            <v>POKORNÝ</v>
          </cell>
          <cell r="D234" t="str">
            <v>Josef</v>
          </cell>
          <cell r="G234" t="str">
            <v>POKORNÝ Josef</v>
          </cell>
          <cell r="K234" t="str">
            <v>5.</v>
          </cell>
        </row>
        <row r="235">
          <cell r="A235">
            <v>1152</v>
          </cell>
          <cell r="B235" t="str">
            <v>HOFMAN</v>
          </cell>
          <cell r="D235" t="str">
            <v>Jiří</v>
          </cell>
          <cell r="G235" t="str">
            <v>HOFMAN Jiří</v>
          </cell>
          <cell r="K235" t="str">
            <v>6.</v>
          </cell>
        </row>
        <row r="236">
          <cell r="A236">
            <v>5163</v>
          </cell>
          <cell r="B236" t="str">
            <v>PODHOLA</v>
          </cell>
          <cell r="D236" t="str">
            <v>Martin</v>
          </cell>
          <cell r="G236" t="str">
            <v>PODHOLA Martin</v>
          </cell>
          <cell r="K236" t="str">
            <v>7.</v>
          </cell>
        </row>
        <row r="237">
          <cell r="G237" t="str">
            <v> </v>
          </cell>
          <cell r="K237" t="str">
            <v>8.</v>
          </cell>
        </row>
        <row r="238">
          <cell r="G238" t="str">
            <v> </v>
          </cell>
          <cell r="K238" t="str">
            <v>9.</v>
          </cell>
        </row>
        <row r="239">
          <cell r="G239" t="str">
            <v> </v>
          </cell>
          <cell r="K239" t="str">
            <v>10.</v>
          </cell>
        </row>
        <row r="240">
          <cell r="A240">
            <v>23693</v>
          </cell>
          <cell r="B240" t="str">
            <v>ZAHRÁDKA</v>
          </cell>
          <cell r="D240" t="str">
            <v>Jaroslav</v>
          </cell>
          <cell r="G240" t="str">
            <v>ZAHRÁDKA Jaroslav</v>
          </cell>
          <cell r="K240" t="str">
            <v>1. ko d</v>
          </cell>
        </row>
        <row r="241">
          <cell r="A241">
            <v>23520</v>
          </cell>
          <cell r="B241" t="str">
            <v>JAKEŠOVÁ</v>
          </cell>
          <cell r="D241" t="str">
            <v>Magdaléna</v>
          </cell>
          <cell r="G241" t="str">
            <v>JAKEŠOVÁ Magdaléna</v>
          </cell>
          <cell r="K241" t="str">
            <v>2.</v>
          </cell>
        </row>
        <row r="242">
          <cell r="A242">
            <v>10877</v>
          </cell>
          <cell r="B242" t="str">
            <v>PLETICHA</v>
          </cell>
          <cell r="D242" t="str">
            <v>Jaroslav</v>
          </cell>
          <cell r="G242" t="str">
            <v>PLETICHA Jaroslav</v>
          </cell>
          <cell r="K242" t="str">
            <v>3.</v>
          </cell>
        </row>
        <row r="243">
          <cell r="A243">
            <v>894</v>
          </cell>
          <cell r="B243" t="str">
            <v>MÁCA</v>
          </cell>
          <cell r="D243" t="str">
            <v>Vojtěch</v>
          </cell>
          <cell r="G243" t="str">
            <v>MÁCA Vojtěch</v>
          </cell>
          <cell r="K243" t="str">
            <v>4.</v>
          </cell>
        </row>
        <row r="244">
          <cell r="A244">
            <v>16840</v>
          </cell>
          <cell r="B244" t="str">
            <v>SMUTNÁ</v>
          </cell>
          <cell r="D244" t="str">
            <v>Šarlota</v>
          </cell>
          <cell r="G244" t="str">
            <v>SMUTNÁ Šarlota</v>
          </cell>
          <cell r="K244" t="str">
            <v>5.</v>
          </cell>
        </row>
        <row r="245">
          <cell r="A245">
            <v>865</v>
          </cell>
          <cell r="B245" t="str">
            <v>VÁŇA</v>
          </cell>
          <cell r="D245" t="str">
            <v>Jan</v>
          </cell>
          <cell r="G245" t="str">
            <v>VÁŇA Jan</v>
          </cell>
          <cell r="K245" t="str">
            <v>6.</v>
          </cell>
        </row>
        <row r="246">
          <cell r="A246">
            <v>9891</v>
          </cell>
          <cell r="B246" t="str">
            <v>ČIHÁK</v>
          </cell>
          <cell r="D246" t="str">
            <v>Jiří</v>
          </cell>
          <cell r="G246" t="str">
            <v>ČIHÁK Jiří</v>
          </cell>
          <cell r="K246" t="str">
            <v>7.</v>
          </cell>
        </row>
        <row r="247">
          <cell r="A247">
            <v>22753</v>
          </cell>
          <cell r="B247" t="str">
            <v>MAŠEK </v>
          </cell>
          <cell r="D247" t="str">
            <v>Petr</v>
          </cell>
          <cell r="G247" t="str">
            <v>MAŠEK  Petr</v>
          </cell>
          <cell r="K247" t="str">
            <v>8.</v>
          </cell>
        </row>
        <row r="248">
          <cell r="A248">
            <v>17959</v>
          </cell>
          <cell r="B248" t="str">
            <v>KORTA</v>
          </cell>
          <cell r="D248" t="str">
            <v>Lukáš</v>
          </cell>
          <cell r="G248" t="str">
            <v>KORTA Lukáš</v>
          </cell>
          <cell r="K248" t="str">
            <v>9.</v>
          </cell>
        </row>
        <row r="249">
          <cell r="A249">
            <v>1556</v>
          </cell>
          <cell r="B249" t="str">
            <v>CACHOVÁ</v>
          </cell>
          <cell r="D249" t="str">
            <v>Zdenka</v>
          </cell>
          <cell r="G249" t="str">
            <v>CACHOVÁ Zdenka</v>
          </cell>
          <cell r="K249" t="str">
            <v>10.</v>
          </cell>
        </row>
        <row r="250">
          <cell r="A250">
            <v>2707</v>
          </cell>
          <cell r="B250" t="str">
            <v>BERANOVÁ</v>
          </cell>
          <cell r="D250" t="str">
            <v>Jiřina</v>
          </cell>
          <cell r="G250" t="str">
            <v>BERANOVÁ Jiřina</v>
          </cell>
          <cell r="K250" t="str">
            <v>1. ko e</v>
          </cell>
        </row>
        <row r="251">
          <cell r="A251">
            <v>19345</v>
          </cell>
          <cell r="B251" t="str">
            <v>CHLUMSKÝ</v>
          </cell>
          <cell r="D251" t="str">
            <v>Vlastimil</v>
          </cell>
          <cell r="G251" t="str">
            <v>CHLUMSKÝ Vlastimil</v>
          </cell>
          <cell r="K251" t="str">
            <v>2.</v>
          </cell>
        </row>
        <row r="252">
          <cell r="A252">
            <v>10871</v>
          </cell>
          <cell r="B252" t="str">
            <v>MUSIL</v>
          </cell>
          <cell r="D252" t="str">
            <v>Bohumír</v>
          </cell>
          <cell r="G252" t="str">
            <v>MUSIL Bohumír</v>
          </cell>
          <cell r="K252" t="str">
            <v>3.</v>
          </cell>
        </row>
        <row r="253">
          <cell r="A253">
            <v>2725</v>
          </cell>
          <cell r="B253" t="str">
            <v>PERMAN</v>
          </cell>
          <cell r="D253" t="str">
            <v>Milan</v>
          </cell>
          <cell r="G253" t="str">
            <v>PERMAN Milan</v>
          </cell>
          <cell r="K253" t="str">
            <v>4.</v>
          </cell>
        </row>
        <row r="254">
          <cell r="A254">
            <v>2705</v>
          </cell>
          <cell r="B254" t="str">
            <v>ŠVINDLOVÁ</v>
          </cell>
          <cell r="D254" t="str">
            <v>Stanislava</v>
          </cell>
          <cell r="G254" t="str">
            <v>ŠVINDLOVÁ Stanislava</v>
          </cell>
          <cell r="K254" t="str">
            <v>5.</v>
          </cell>
        </row>
        <row r="255">
          <cell r="A255">
            <v>853</v>
          </cell>
          <cell r="B255" t="str">
            <v>VONDRÁČEK</v>
          </cell>
          <cell r="D255" t="str">
            <v>František</v>
          </cell>
          <cell r="G255" t="str">
            <v>VONDRÁČEK František</v>
          </cell>
          <cell r="K255" t="str">
            <v>6.</v>
          </cell>
        </row>
        <row r="256">
          <cell r="A256">
            <v>23635</v>
          </cell>
          <cell r="B256" t="str">
            <v>LÉBL</v>
          </cell>
          <cell r="D256" t="str">
            <v>Zbyněk</v>
          </cell>
          <cell r="G256" t="str">
            <v>LÉBL Zbyněk</v>
          </cell>
          <cell r="K256" t="str">
            <v>7.</v>
          </cell>
        </row>
        <row r="257">
          <cell r="G257" t="str">
            <v> </v>
          </cell>
          <cell r="K257" t="str">
            <v>8.</v>
          </cell>
        </row>
        <row r="258">
          <cell r="G258" t="str">
            <v> </v>
          </cell>
          <cell r="K258" t="str">
            <v>9.</v>
          </cell>
        </row>
        <row r="259">
          <cell r="G259" t="str">
            <v> </v>
          </cell>
          <cell r="K259" t="str">
            <v>10.</v>
          </cell>
        </row>
        <row r="260">
          <cell r="A260">
            <v>20405</v>
          </cell>
          <cell r="B260" t="str">
            <v>JETMAR</v>
          </cell>
          <cell r="D260" t="str">
            <v>Jakub</v>
          </cell>
          <cell r="G260" t="str">
            <v>JETMAR Jakub</v>
          </cell>
          <cell r="K260" t="str">
            <v>1. zmc</v>
          </cell>
        </row>
        <row r="261">
          <cell r="A261">
            <v>20150</v>
          </cell>
          <cell r="B261" t="str">
            <v>HLAVATÁ</v>
          </cell>
          <cell r="D261" t="str">
            <v>Lucie</v>
          </cell>
          <cell r="G261" t="str">
            <v>HLAVATÁ Lucie</v>
          </cell>
          <cell r="K261" t="str">
            <v>2.</v>
          </cell>
        </row>
        <row r="262">
          <cell r="A262">
            <v>20149</v>
          </cell>
          <cell r="B262" t="str">
            <v>KOSTELECKÝ</v>
          </cell>
          <cell r="D262" t="str">
            <v>Vojtěch</v>
          </cell>
          <cell r="G262" t="str">
            <v>KOSTELECKÝ Vojtěch</v>
          </cell>
          <cell r="K262" t="str">
            <v>3.</v>
          </cell>
        </row>
        <row r="263">
          <cell r="A263">
            <v>20145</v>
          </cell>
          <cell r="B263" t="str">
            <v>KOZDERA</v>
          </cell>
          <cell r="D263" t="str">
            <v>Martin</v>
          </cell>
          <cell r="G263" t="str">
            <v>KOZDERA Martin</v>
          </cell>
          <cell r="K263" t="str">
            <v>4.</v>
          </cell>
        </row>
        <row r="264">
          <cell r="A264">
            <v>20144</v>
          </cell>
          <cell r="B264" t="str">
            <v>KUDWEIS</v>
          </cell>
          <cell r="D264" t="str">
            <v>Tomáš</v>
          </cell>
          <cell r="G264" t="str">
            <v>KUDWEIS Tomáš</v>
          </cell>
          <cell r="K264" t="str">
            <v>5.</v>
          </cell>
        </row>
        <row r="265">
          <cell r="A265">
            <v>20148</v>
          </cell>
          <cell r="B265" t="str">
            <v>PEŘINA</v>
          </cell>
          <cell r="D265" t="str">
            <v>Petr</v>
          </cell>
          <cell r="G265" t="str">
            <v>PEŘINA Petr</v>
          </cell>
          <cell r="K265" t="str">
            <v>6.</v>
          </cell>
        </row>
        <row r="266">
          <cell r="A266">
            <v>20143</v>
          </cell>
          <cell r="B266" t="str">
            <v>SEDLÁK</v>
          </cell>
          <cell r="D266" t="str">
            <v>Marek</v>
          </cell>
          <cell r="G266" t="str">
            <v>SEDLÁK Marek</v>
          </cell>
          <cell r="K266" t="str">
            <v>7.</v>
          </cell>
        </row>
        <row r="267">
          <cell r="A267">
            <v>20146</v>
          </cell>
          <cell r="B267" t="str">
            <v>ŠIMŮNEK</v>
          </cell>
          <cell r="D267" t="str">
            <v>Radovan</v>
          </cell>
          <cell r="G267" t="str">
            <v>ŠIMŮNEK Radovan</v>
          </cell>
          <cell r="K267" t="str">
            <v>8.</v>
          </cell>
        </row>
        <row r="268">
          <cell r="G268" t="str">
            <v> </v>
          </cell>
          <cell r="K268" t="str">
            <v>9.</v>
          </cell>
        </row>
        <row r="269">
          <cell r="G269" t="str">
            <v> </v>
          </cell>
          <cell r="K269" t="str">
            <v>10.</v>
          </cell>
        </row>
        <row r="270">
          <cell r="A270">
            <v>0</v>
          </cell>
          <cell r="B270">
            <v>0</v>
          </cell>
          <cell r="D270">
            <v>0</v>
          </cell>
          <cell r="G270" t="str">
            <v>0 0</v>
          </cell>
          <cell r="K270" t="str">
            <v>1.</v>
          </cell>
        </row>
        <row r="271">
          <cell r="A271">
            <v>0</v>
          </cell>
          <cell r="B271">
            <v>0</v>
          </cell>
          <cell r="D271">
            <v>0</v>
          </cell>
          <cell r="G271" t="str">
            <v>0 0</v>
          </cell>
          <cell r="K271" t="str">
            <v>2.</v>
          </cell>
        </row>
        <row r="272">
          <cell r="A272">
            <v>0</v>
          </cell>
          <cell r="B272">
            <v>0</v>
          </cell>
          <cell r="D272">
            <v>0</v>
          </cell>
          <cell r="G272" t="str">
            <v>0 0</v>
          </cell>
          <cell r="K272" t="str">
            <v>3.</v>
          </cell>
        </row>
        <row r="273">
          <cell r="A273">
            <v>0</v>
          </cell>
          <cell r="B273">
            <v>0</v>
          </cell>
          <cell r="D273">
            <v>0</v>
          </cell>
          <cell r="G273" t="str">
            <v>0 0</v>
          </cell>
          <cell r="K273" t="str">
            <v>4.</v>
          </cell>
        </row>
        <row r="274">
          <cell r="A274">
            <v>0</v>
          </cell>
          <cell r="B274">
            <v>0</v>
          </cell>
          <cell r="D274">
            <v>0</v>
          </cell>
          <cell r="G274" t="str">
            <v>0 0</v>
          </cell>
          <cell r="K274" t="str">
            <v>5.</v>
          </cell>
        </row>
        <row r="275">
          <cell r="A275">
            <v>0</v>
          </cell>
          <cell r="B275">
            <v>0</v>
          </cell>
          <cell r="D275">
            <v>0</v>
          </cell>
          <cell r="G275" t="str">
            <v>0 0</v>
          </cell>
          <cell r="K275" t="str">
            <v>6.</v>
          </cell>
        </row>
        <row r="276">
          <cell r="A276">
            <v>0</v>
          </cell>
          <cell r="B276">
            <v>0</v>
          </cell>
          <cell r="D276">
            <v>0</v>
          </cell>
          <cell r="G276" t="str">
            <v>0 0</v>
          </cell>
          <cell r="K276" t="str">
            <v>7.</v>
          </cell>
        </row>
        <row r="277">
          <cell r="A277">
            <v>0</v>
          </cell>
          <cell r="B277">
            <v>0</v>
          </cell>
          <cell r="D277">
            <v>0</v>
          </cell>
          <cell r="G277" t="str">
            <v>0 0</v>
          </cell>
          <cell r="K277" t="str">
            <v>8.</v>
          </cell>
        </row>
        <row r="278">
          <cell r="A278">
            <v>0</v>
          </cell>
          <cell r="B278">
            <v>0</v>
          </cell>
          <cell r="D278">
            <v>0</v>
          </cell>
          <cell r="G278" t="str">
            <v>0 0</v>
          </cell>
          <cell r="K278" t="str">
            <v>9.</v>
          </cell>
        </row>
        <row r="279">
          <cell r="A279">
            <v>0</v>
          </cell>
          <cell r="B279">
            <v>0</v>
          </cell>
          <cell r="D279">
            <v>0</v>
          </cell>
          <cell r="G279" t="str">
            <v>0 0</v>
          </cell>
          <cell r="K279" t="str">
            <v>10.</v>
          </cell>
        </row>
        <row r="280">
          <cell r="A280">
            <v>0</v>
          </cell>
          <cell r="B280">
            <v>0</v>
          </cell>
          <cell r="D280">
            <v>0</v>
          </cell>
          <cell r="G280" t="str">
            <v>0 0</v>
          </cell>
          <cell r="K280" t="str">
            <v>11.</v>
          </cell>
        </row>
        <row r="281">
          <cell r="A281">
            <v>0</v>
          </cell>
          <cell r="B281">
            <v>0</v>
          </cell>
          <cell r="D281">
            <v>0</v>
          </cell>
          <cell r="G281" t="str">
            <v>0 0</v>
          </cell>
          <cell r="K281" t="str">
            <v>12.</v>
          </cell>
        </row>
        <row r="282">
          <cell r="A282">
            <v>0</v>
          </cell>
          <cell r="B282">
            <v>0</v>
          </cell>
          <cell r="D282">
            <v>0</v>
          </cell>
          <cell r="G282" t="str">
            <v>0 0</v>
          </cell>
          <cell r="K282" t="str">
            <v>13.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214" customWidth="1"/>
    <col min="2" max="2" width="15.75390625" style="214" customWidth="1"/>
    <col min="3" max="3" width="5.75390625" style="214" customWidth="1"/>
    <col min="4" max="5" width="6.75390625" style="214" customWidth="1"/>
    <col min="6" max="6" width="4.75390625" style="214" customWidth="1"/>
    <col min="7" max="7" width="6.75390625" style="214" customWidth="1"/>
    <col min="8" max="8" width="6.25390625" style="214" customWidth="1"/>
    <col min="9" max="9" width="6.75390625" style="214" customWidth="1"/>
    <col min="10" max="10" width="1.75390625" style="214" customWidth="1"/>
    <col min="11" max="11" width="10.75390625" style="214" customWidth="1"/>
    <col min="12" max="12" width="15.75390625" style="214" customWidth="1"/>
    <col min="13" max="13" width="5.75390625" style="214" customWidth="1"/>
    <col min="14" max="15" width="6.75390625" style="214" customWidth="1"/>
    <col min="16" max="16" width="4.75390625" style="214" customWidth="1"/>
    <col min="17" max="17" width="6.75390625" style="214" customWidth="1"/>
    <col min="18" max="18" width="6.25390625" style="214" customWidth="1"/>
    <col min="19" max="19" width="6.75390625" style="214" customWidth="1"/>
    <col min="20" max="16384" width="9.125" style="214" customWidth="1"/>
  </cols>
  <sheetData>
    <row r="1" spans="2:19" ht="24.75" customHeight="1" thickBot="1">
      <c r="B1" s="314" t="s">
        <v>445</v>
      </c>
      <c r="C1" s="314"/>
      <c r="D1" s="315" t="s">
        <v>1</v>
      </c>
      <c r="E1" s="315"/>
      <c r="F1" s="315"/>
      <c r="G1" s="315"/>
      <c r="H1" s="315"/>
      <c r="I1" s="315"/>
      <c r="K1" s="215" t="s">
        <v>446</v>
      </c>
      <c r="L1" s="316" t="s">
        <v>517</v>
      </c>
      <c r="M1" s="316"/>
      <c r="N1" s="316"/>
      <c r="O1" s="317" t="s">
        <v>448</v>
      </c>
      <c r="P1" s="317"/>
      <c r="Q1" s="318">
        <v>43024</v>
      </c>
      <c r="R1" s="318"/>
      <c r="S1" s="318"/>
    </row>
    <row r="2" spans="2:3" ht="6" customHeight="1" thickBot="1">
      <c r="B2" s="314"/>
      <c r="C2" s="314"/>
    </row>
    <row r="3" spans="1:19" ht="19.5" customHeight="1" thickBot="1">
      <c r="A3" s="216" t="s">
        <v>5</v>
      </c>
      <c r="B3" s="319" t="s">
        <v>518</v>
      </c>
      <c r="C3" s="319"/>
      <c r="D3" s="319"/>
      <c r="E3" s="319"/>
      <c r="F3" s="319"/>
      <c r="G3" s="319"/>
      <c r="H3" s="319"/>
      <c r="I3" s="319"/>
      <c r="K3" s="216" t="s">
        <v>7</v>
      </c>
      <c r="L3" s="319" t="s">
        <v>519</v>
      </c>
      <c r="M3" s="319"/>
      <c r="N3" s="319"/>
      <c r="O3" s="319"/>
      <c r="P3" s="319"/>
      <c r="Q3" s="319"/>
      <c r="R3" s="319"/>
      <c r="S3" s="319"/>
    </row>
    <row r="4" ht="4.5" customHeight="1" thickBot="1"/>
    <row r="5" spans="1:19" ht="12.75" customHeight="1" thickBot="1">
      <c r="A5" s="312" t="s">
        <v>9</v>
      </c>
      <c r="B5" s="312"/>
      <c r="C5" s="313" t="s">
        <v>10</v>
      </c>
      <c r="D5" s="309" t="s">
        <v>11</v>
      </c>
      <c r="E5" s="309"/>
      <c r="F5" s="309"/>
      <c r="G5" s="309"/>
      <c r="H5" s="310" t="s">
        <v>13</v>
      </c>
      <c r="I5" s="310"/>
      <c r="K5" s="312" t="s">
        <v>9</v>
      </c>
      <c r="L5" s="312"/>
      <c r="M5" s="313" t="s">
        <v>10</v>
      </c>
      <c r="N5" s="309" t="s">
        <v>11</v>
      </c>
      <c r="O5" s="309"/>
      <c r="P5" s="309"/>
      <c r="Q5" s="309"/>
      <c r="R5" s="310" t="s">
        <v>13</v>
      </c>
      <c r="S5" s="310"/>
    </row>
    <row r="6" spans="1:19" ht="12.75" customHeight="1" thickBot="1">
      <c r="A6" s="311" t="s">
        <v>14</v>
      </c>
      <c r="B6" s="311"/>
      <c r="C6" s="313"/>
      <c r="D6" s="217" t="s">
        <v>15</v>
      </c>
      <c r="E6" s="218" t="s">
        <v>16</v>
      </c>
      <c r="F6" s="218" t="s">
        <v>17</v>
      </c>
      <c r="G6" s="219" t="s">
        <v>18</v>
      </c>
      <c r="H6" s="220" t="s">
        <v>12</v>
      </c>
      <c r="I6" s="221" t="s">
        <v>20</v>
      </c>
      <c r="K6" s="311" t="s">
        <v>14</v>
      </c>
      <c r="L6" s="311"/>
      <c r="M6" s="313"/>
      <c r="N6" s="217" t="s">
        <v>15</v>
      </c>
      <c r="O6" s="218" t="s">
        <v>16</v>
      </c>
      <c r="P6" s="218" t="s">
        <v>17</v>
      </c>
      <c r="Q6" s="219" t="s">
        <v>18</v>
      </c>
      <c r="R6" s="220" t="s">
        <v>12</v>
      </c>
      <c r="S6" s="221" t="s">
        <v>20</v>
      </c>
    </row>
    <row r="7" spans="1:12" ht="4.5" customHeight="1" thickBot="1">
      <c r="A7" s="222"/>
      <c r="B7" s="222"/>
      <c r="K7" s="222"/>
      <c r="L7" s="222"/>
    </row>
    <row r="8" spans="1:19" ht="12.75" customHeight="1" thickBot="1">
      <c r="A8" s="302" t="s">
        <v>520</v>
      </c>
      <c r="B8" s="302"/>
      <c r="C8" s="223">
        <v>1</v>
      </c>
      <c r="D8" s="224">
        <v>131</v>
      </c>
      <c r="E8" s="225">
        <v>72</v>
      </c>
      <c r="F8" s="225">
        <v>0</v>
      </c>
      <c r="G8" s="226">
        <f>IF(AND(ISBLANK(D8),ISBLANK(E8)),"",D8+E8)</f>
        <v>203</v>
      </c>
      <c r="H8" s="227">
        <f>IF(OR(ISNUMBER($G8),ISNUMBER($Q8)),(SIGN(N($G8)-N($Q8))+1)/2,"")</f>
        <v>0</v>
      </c>
      <c r="I8" s="228"/>
      <c r="K8" s="302" t="s">
        <v>510</v>
      </c>
      <c r="L8" s="302"/>
      <c r="M8" s="223">
        <v>1</v>
      </c>
      <c r="N8" s="224">
        <v>142</v>
      </c>
      <c r="O8" s="225">
        <v>67</v>
      </c>
      <c r="P8" s="225">
        <v>5</v>
      </c>
      <c r="Q8" s="226">
        <f>IF(AND(ISBLANK(N8),ISBLANK(O8)),"",N8+O8)</f>
        <v>209</v>
      </c>
      <c r="R8" s="227">
        <f>IF(ISNUMBER($H8),1-$H8,"")</f>
        <v>1</v>
      </c>
      <c r="S8" s="228"/>
    </row>
    <row r="9" spans="1:19" ht="12.75" customHeight="1">
      <c r="A9" s="302"/>
      <c r="B9" s="302"/>
      <c r="C9" s="229">
        <v>2</v>
      </c>
      <c r="D9" s="230">
        <v>166</v>
      </c>
      <c r="E9" s="231">
        <v>43</v>
      </c>
      <c r="F9" s="231">
        <v>8</v>
      </c>
      <c r="G9" s="232">
        <f>IF(AND(ISBLANK(D9),ISBLANK(E9)),"",D9+E9)</f>
        <v>209</v>
      </c>
      <c r="H9" s="233">
        <f>IF(OR(ISNUMBER($G9),ISNUMBER($Q9)),(SIGN(N($G9)-N($Q9))+1)/2,"")</f>
        <v>1</v>
      </c>
      <c r="I9" s="228"/>
      <c r="K9" s="302"/>
      <c r="L9" s="302"/>
      <c r="M9" s="229">
        <v>2</v>
      </c>
      <c r="N9" s="230">
        <v>147</v>
      </c>
      <c r="O9" s="231">
        <v>53</v>
      </c>
      <c r="P9" s="231">
        <v>4</v>
      </c>
      <c r="Q9" s="232">
        <f>IF(AND(ISBLANK(N9),ISBLANK(O9)),"",N9+O9)</f>
        <v>200</v>
      </c>
      <c r="R9" s="233">
        <f>IF(ISNUMBER($H9),1-$H9,"")</f>
        <v>0</v>
      </c>
      <c r="S9" s="228"/>
    </row>
    <row r="10" spans="1:19" ht="12.75" customHeight="1" thickBot="1">
      <c r="A10" s="304" t="s">
        <v>300</v>
      </c>
      <c r="B10" s="304"/>
      <c r="C10" s="229">
        <v>3</v>
      </c>
      <c r="D10" s="230"/>
      <c r="E10" s="231"/>
      <c r="F10" s="231"/>
      <c r="G10" s="232">
        <f>IF(AND(ISBLANK(D10),ISBLANK(E10)),"",D10+E10)</f>
      </c>
      <c r="H10" s="233">
        <f>IF(OR(ISNUMBER($G10),ISNUMBER($Q10)),(SIGN(N($G10)-N($Q10))+1)/2,"")</f>
      </c>
      <c r="I10" s="228"/>
      <c r="K10" s="304" t="s">
        <v>282</v>
      </c>
      <c r="L10" s="304"/>
      <c r="M10" s="229">
        <v>3</v>
      </c>
      <c r="N10" s="230"/>
      <c r="O10" s="231"/>
      <c r="P10" s="231"/>
      <c r="Q10" s="232">
        <f>IF(AND(ISBLANK(N10),ISBLANK(O10)),"",N10+O10)</f>
      </c>
      <c r="R10" s="233">
        <f>IF(ISNUMBER($H10),1-$H10,"")</f>
      </c>
      <c r="S10" s="228"/>
    </row>
    <row r="11" spans="1:19" ht="12.75" customHeight="1" thickBot="1">
      <c r="A11" s="304"/>
      <c r="B11" s="304"/>
      <c r="C11" s="234">
        <v>4</v>
      </c>
      <c r="D11" s="235"/>
      <c r="E11" s="236"/>
      <c r="F11" s="236"/>
      <c r="G11" s="237">
        <f>IF(AND(ISBLANK(D11),ISBLANK(E11)),"",D11+E11)</f>
      </c>
      <c r="H11" s="238">
        <f>IF(OR(ISNUMBER($G11),ISNUMBER($Q11)),(SIGN(N($G11)-N($Q11))+1)/2,"")</f>
      </c>
      <c r="I11" s="306">
        <f>IF(ISNUMBER(H12),(SIGN(1000*($H12-$R12)+$G12-$Q12)+1)/2,"")</f>
        <v>1</v>
      </c>
      <c r="K11" s="304"/>
      <c r="L11" s="304"/>
      <c r="M11" s="234">
        <v>4</v>
      </c>
      <c r="N11" s="235"/>
      <c r="O11" s="236"/>
      <c r="P11" s="236"/>
      <c r="Q11" s="237">
        <f>IF(AND(ISBLANK(N11),ISBLANK(O11)),"",N11+O11)</f>
      </c>
      <c r="R11" s="238">
        <f>IF(ISNUMBER($H11),1-$H11,"")</f>
      </c>
      <c r="S11" s="306">
        <f>IF(ISNUMBER($I11),1-$I11,"")</f>
        <v>0</v>
      </c>
    </row>
    <row r="12" spans="1:19" ht="15.75" customHeight="1" thickBot="1">
      <c r="A12" s="307">
        <v>16602</v>
      </c>
      <c r="B12" s="307"/>
      <c r="C12" s="240" t="s">
        <v>18</v>
      </c>
      <c r="D12" s="241">
        <f>IF(ISNUMBER($G12),SUM(D8:D11),"")</f>
        <v>297</v>
      </c>
      <c r="E12" s="242">
        <f>IF(ISNUMBER($G12),SUM(E8:E11),"")</f>
        <v>115</v>
      </c>
      <c r="F12" s="242">
        <f>IF(ISNUMBER($G12),SUM(F8:F11),"")</f>
        <v>8</v>
      </c>
      <c r="G12" s="243">
        <f>IF(SUM($G8:$G11)+SUM($Q8:$Q11)&gt;0,SUM(G8:G11),"")</f>
        <v>412</v>
      </c>
      <c r="H12" s="241">
        <f>IF(ISNUMBER($G12),SUM(H8:H11),"")</f>
        <v>1</v>
      </c>
      <c r="I12" s="306"/>
      <c r="K12" s="307">
        <v>5879</v>
      </c>
      <c r="L12" s="307"/>
      <c r="M12" s="240" t="s">
        <v>18</v>
      </c>
      <c r="N12" s="241">
        <f>IF(ISNUMBER($G12),SUM(N8:N11),"")</f>
        <v>289</v>
      </c>
      <c r="O12" s="242">
        <f>IF(ISNUMBER($G12),SUM(O8:O11),"")</f>
        <v>120</v>
      </c>
      <c r="P12" s="242">
        <f>IF(ISNUMBER($G12),SUM(P8:P11),"")</f>
        <v>9</v>
      </c>
      <c r="Q12" s="243">
        <f>IF(SUM($G8:$G11)+SUM($Q8:$Q11)&gt;0,SUM(Q8:Q11),"")</f>
        <v>409</v>
      </c>
      <c r="R12" s="241">
        <f>IF(ISNUMBER($G12),SUM(R8:R11),"")</f>
        <v>1</v>
      </c>
      <c r="S12" s="306"/>
    </row>
    <row r="13" spans="1:19" ht="12.75" customHeight="1" thickBot="1">
      <c r="A13" s="302" t="s">
        <v>521</v>
      </c>
      <c r="B13" s="302"/>
      <c r="C13" s="223">
        <v>1</v>
      </c>
      <c r="D13" s="224">
        <v>142</v>
      </c>
      <c r="E13" s="225">
        <v>63</v>
      </c>
      <c r="F13" s="225">
        <v>8</v>
      </c>
      <c r="G13" s="226">
        <f>IF(AND(ISBLANK(D13),ISBLANK(E13)),"",D13+E13)</f>
        <v>205</v>
      </c>
      <c r="H13" s="227">
        <f>IF(OR(ISNUMBER($G13),ISNUMBER($Q13)),(SIGN(N($G13)-N($Q13))+1)/2,"")</f>
        <v>1</v>
      </c>
      <c r="I13" s="228"/>
      <c r="K13" s="302" t="s">
        <v>522</v>
      </c>
      <c r="L13" s="302"/>
      <c r="M13" s="223">
        <v>1</v>
      </c>
      <c r="N13" s="224">
        <v>129</v>
      </c>
      <c r="O13" s="225">
        <v>53</v>
      </c>
      <c r="P13" s="225">
        <v>6</v>
      </c>
      <c r="Q13" s="226">
        <f>IF(AND(ISBLANK(N13),ISBLANK(O13)),"",N13+O13)</f>
        <v>182</v>
      </c>
      <c r="R13" s="227">
        <f>IF(ISNUMBER($H13),1-$H13,"")</f>
        <v>0</v>
      </c>
      <c r="S13" s="228"/>
    </row>
    <row r="14" spans="1:19" ht="12.75" customHeight="1">
      <c r="A14" s="302"/>
      <c r="B14" s="302"/>
      <c r="C14" s="229">
        <v>2</v>
      </c>
      <c r="D14" s="230">
        <v>148</v>
      </c>
      <c r="E14" s="231">
        <v>52</v>
      </c>
      <c r="F14" s="231">
        <v>4</v>
      </c>
      <c r="G14" s="232">
        <f>IF(AND(ISBLANK(D14),ISBLANK(E14)),"",D14+E14)</f>
        <v>200</v>
      </c>
      <c r="H14" s="233">
        <f>IF(OR(ISNUMBER($G14),ISNUMBER($Q14)),(SIGN(N($G14)-N($Q14))+1)/2,"")</f>
        <v>1</v>
      </c>
      <c r="I14" s="228"/>
      <c r="K14" s="302"/>
      <c r="L14" s="302"/>
      <c r="M14" s="229">
        <v>2</v>
      </c>
      <c r="N14" s="230">
        <v>148</v>
      </c>
      <c r="O14" s="231">
        <v>43</v>
      </c>
      <c r="P14" s="231">
        <v>10</v>
      </c>
      <c r="Q14" s="232">
        <f>IF(AND(ISBLANK(N14),ISBLANK(O14)),"",N14+O14)</f>
        <v>191</v>
      </c>
      <c r="R14" s="233">
        <f>IF(ISNUMBER($H14),1-$H14,"")</f>
        <v>0</v>
      </c>
      <c r="S14" s="228"/>
    </row>
    <row r="15" spans="1:19" ht="12.75" customHeight="1" thickBot="1">
      <c r="A15" s="304" t="s">
        <v>287</v>
      </c>
      <c r="B15" s="304"/>
      <c r="C15" s="229">
        <v>3</v>
      </c>
      <c r="D15" s="230"/>
      <c r="E15" s="231"/>
      <c r="F15" s="231"/>
      <c r="G15" s="232">
        <f>IF(AND(ISBLANK(D15),ISBLANK(E15)),"",D15+E15)</f>
      </c>
      <c r="H15" s="233">
        <f>IF(OR(ISNUMBER($G15),ISNUMBER($Q15)),(SIGN(N($G15)-N($Q15))+1)/2,"")</f>
      </c>
      <c r="I15" s="228"/>
      <c r="K15" s="304" t="s">
        <v>32</v>
      </c>
      <c r="L15" s="304"/>
      <c r="M15" s="229">
        <v>3</v>
      </c>
      <c r="N15" s="230"/>
      <c r="O15" s="231"/>
      <c r="P15" s="231"/>
      <c r="Q15" s="232">
        <f>IF(AND(ISBLANK(N15),ISBLANK(O15)),"",N15+O15)</f>
      </c>
      <c r="R15" s="233">
        <f>IF(ISNUMBER($H15),1-$H15,"")</f>
      </c>
      <c r="S15" s="228"/>
    </row>
    <row r="16" spans="1:19" ht="12.75" customHeight="1" thickBot="1">
      <c r="A16" s="304"/>
      <c r="B16" s="304"/>
      <c r="C16" s="234">
        <v>4</v>
      </c>
      <c r="D16" s="235"/>
      <c r="E16" s="236"/>
      <c r="F16" s="236"/>
      <c r="G16" s="237">
        <f>IF(AND(ISBLANK(D16),ISBLANK(E16)),"",D16+E16)</f>
      </c>
      <c r="H16" s="238">
        <f>IF(OR(ISNUMBER($G16),ISNUMBER($Q16)),(SIGN(N($G16)-N($Q16))+1)/2,"")</f>
      </c>
      <c r="I16" s="306">
        <f>IF(ISNUMBER(H17),(SIGN(1000*($H17-$R17)+$G17-$Q17)+1)/2,"")</f>
        <v>1</v>
      </c>
      <c r="K16" s="304"/>
      <c r="L16" s="304"/>
      <c r="M16" s="234">
        <v>4</v>
      </c>
      <c r="N16" s="235"/>
      <c r="O16" s="236"/>
      <c r="P16" s="236"/>
      <c r="Q16" s="237">
        <f>IF(AND(ISBLANK(N16),ISBLANK(O16)),"",N16+O16)</f>
      </c>
      <c r="R16" s="238">
        <f>IF(ISNUMBER($H16),1-$H16,"")</f>
      </c>
      <c r="S16" s="306">
        <f>IF(ISNUMBER($I16),1-$I16,"")</f>
        <v>0</v>
      </c>
    </row>
    <row r="17" spans="1:19" ht="15.75" customHeight="1" thickBot="1">
      <c r="A17" s="307">
        <v>19554</v>
      </c>
      <c r="B17" s="307"/>
      <c r="C17" s="240" t="s">
        <v>18</v>
      </c>
      <c r="D17" s="241">
        <f>IF(ISNUMBER($G17),SUM(D13:D16),"")</f>
        <v>290</v>
      </c>
      <c r="E17" s="242">
        <f>IF(ISNUMBER($G17),SUM(E13:E16),"")</f>
        <v>115</v>
      </c>
      <c r="F17" s="242">
        <f>IF(ISNUMBER($G17),SUM(F13:F16),"")</f>
        <v>12</v>
      </c>
      <c r="G17" s="243">
        <f>IF(SUM($G13:$G16)+SUM($Q13:$Q16)&gt;0,SUM(G13:G16),"")</f>
        <v>405</v>
      </c>
      <c r="H17" s="241">
        <f>IF(ISNUMBER($G17),SUM(H13:H16),"")</f>
        <v>2</v>
      </c>
      <c r="I17" s="306"/>
      <c r="K17" s="307">
        <v>5880</v>
      </c>
      <c r="L17" s="307"/>
      <c r="M17" s="240" t="s">
        <v>18</v>
      </c>
      <c r="N17" s="241">
        <f>IF(ISNUMBER($G17),SUM(N13:N16),"")</f>
        <v>277</v>
      </c>
      <c r="O17" s="242">
        <f>IF(ISNUMBER($G17),SUM(O13:O16),"")</f>
        <v>96</v>
      </c>
      <c r="P17" s="242">
        <f>IF(ISNUMBER($G17),SUM(P13:P16),"")</f>
        <v>16</v>
      </c>
      <c r="Q17" s="243">
        <f>IF(SUM($G13:$G16)+SUM($Q13:$Q16)&gt;0,SUM(Q13:Q16),"")</f>
        <v>373</v>
      </c>
      <c r="R17" s="241">
        <f>IF(ISNUMBER($G17),SUM(R13:R16),"")</f>
        <v>0</v>
      </c>
      <c r="S17" s="306"/>
    </row>
    <row r="18" spans="1:19" ht="12.75" customHeight="1" thickBot="1">
      <c r="A18" s="302" t="s">
        <v>523</v>
      </c>
      <c r="B18" s="302"/>
      <c r="C18" s="223">
        <v>1</v>
      </c>
      <c r="D18" s="224">
        <v>137</v>
      </c>
      <c r="E18" s="225">
        <v>62</v>
      </c>
      <c r="F18" s="225">
        <v>7</v>
      </c>
      <c r="G18" s="226">
        <f>IF(AND(ISBLANK(D18),ISBLANK(E18)),"",D18+E18)</f>
        <v>199</v>
      </c>
      <c r="H18" s="227">
        <f>IF(OR(ISNUMBER($G18),ISNUMBER($Q18)),(SIGN(N($G18)-N($Q18))+1)/2,"")</f>
        <v>1</v>
      </c>
      <c r="I18" s="228"/>
      <c r="K18" s="302" t="s">
        <v>524</v>
      </c>
      <c r="L18" s="302"/>
      <c r="M18" s="223">
        <v>1</v>
      </c>
      <c r="N18" s="224">
        <v>133</v>
      </c>
      <c r="O18" s="225">
        <v>52</v>
      </c>
      <c r="P18" s="225">
        <v>7</v>
      </c>
      <c r="Q18" s="226">
        <f>IF(AND(ISBLANK(N18),ISBLANK(O18)),"",N18+O18)</f>
        <v>185</v>
      </c>
      <c r="R18" s="227">
        <f>IF(ISNUMBER($H18),1-$H18,"")</f>
        <v>0</v>
      </c>
      <c r="S18" s="228"/>
    </row>
    <row r="19" spans="1:19" ht="12.75" customHeight="1">
      <c r="A19" s="302"/>
      <c r="B19" s="302"/>
      <c r="C19" s="229">
        <v>2</v>
      </c>
      <c r="D19" s="230">
        <v>127</v>
      </c>
      <c r="E19" s="231">
        <v>47</v>
      </c>
      <c r="F19" s="231">
        <v>4</v>
      </c>
      <c r="G19" s="232">
        <f>IF(AND(ISBLANK(D19),ISBLANK(E19)),"",D19+E19)</f>
        <v>174</v>
      </c>
      <c r="H19" s="233">
        <f>IF(OR(ISNUMBER($G19),ISNUMBER($Q19)),(SIGN(N($G19)-N($Q19))+1)/2,"")</f>
        <v>0</v>
      </c>
      <c r="I19" s="228"/>
      <c r="K19" s="302"/>
      <c r="L19" s="302"/>
      <c r="M19" s="229">
        <v>2</v>
      </c>
      <c r="N19" s="230">
        <v>157</v>
      </c>
      <c r="O19" s="231">
        <v>44</v>
      </c>
      <c r="P19" s="231">
        <v>8</v>
      </c>
      <c r="Q19" s="232">
        <f>IF(AND(ISBLANK(N19),ISBLANK(O19)),"",N19+O19)</f>
        <v>201</v>
      </c>
      <c r="R19" s="233">
        <f>IF(ISNUMBER($H19),1-$H19,"")</f>
        <v>1</v>
      </c>
      <c r="S19" s="228"/>
    </row>
    <row r="20" spans="1:19" ht="12.75" customHeight="1" thickBot="1">
      <c r="A20" s="304" t="s">
        <v>32</v>
      </c>
      <c r="B20" s="304"/>
      <c r="C20" s="229">
        <v>3</v>
      </c>
      <c r="D20" s="230"/>
      <c r="E20" s="231"/>
      <c r="F20" s="231"/>
      <c r="G20" s="232">
        <f>IF(AND(ISBLANK(D20),ISBLANK(E20)),"",D20+E20)</f>
      </c>
      <c r="H20" s="233">
        <f>IF(OR(ISNUMBER($G20),ISNUMBER($Q20)),(SIGN(N($G20)-N($Q20))+1)/2,"")</f>
      </c>
      <c r="I20" s="228"/>
      <c r="K20" s="304" t="s">
        <v>291</v>
      </c>
      <c r="L20" s="304"/>
      <c r="M20" s="229">
        <v>3</v>
      </c>
      <c r="N20" s="230"/>
      <c r="O20" s="231"/>
      <c r="P20" s="231"/>
      <c r="Q20" s="232">
        <f>IF(AND(ISBLANK(N20),ISBLANK(O20)),"",N20+O20)</f>
      </c>
      <c r="R20" s="233">
        <f>IF(ISNUMBER($H20),1-$H20,"")</f>
      </c>
      <c r="S20" s="228"/>
    </row>
    <row r="21" spans="1:19" ht="12.75" customHeight="1" thickBot="1">
      <c r="A21" s="304"/>
      <c r="B21" s="304"/>
      <c r="C21" s="234">
        <v>4</v>
      </c>
      <c r="D21" s="235"/>
      <c r="E21" s="236"/>
      <c r="F21" s="236"/>
      <c r="G21" s="237">
        <f>IF(AND(ISBLANK(D21),ISBLANK(E21)),"",D21+E21)</f>
      </c>
      <c r="H21" s="238">
        <f>IF(OR(ISNUMBER($G21),ISNUMBER($Q21)),(SIGN(N($G21)-N($Q21))+1)/2,"")</f>
      </c>
      <c r="I21" s="306">
        <f>IF(ISNUMBER(H22),(SIGN(1000*($H22-$R22)+$G22-$Q22)+1)/2,"")</f>
        <v>0</v>
      </c>
      <c r="K21" s="304"/>
      <c r="L21" s="304"/>
      <c r="M21" s="234">
        <v>4</v>
      </c>
      <c r="N21" s="235"/>
      <c r="O21" s="236"/>
      <c r="P21" s="236"/>
      <c r="Q21" s="237">
        <f>IF(AND(ISBLANK(N21),ISBLANK(O21)),"",N21+O21)</f>
      </c>
      <c r="R21" s="238">
        <f>IF(ISNUMBER($H21),1-$H21,"")</f>
      </c>
      <c r="S21" s="306">
        <f>IF(ISNUMBER($I21),1-$I21,"")</f>
        <v>1</v>
      </c>
    </row>
    <row r="22" spans="1:19" ht="15.75" customHeight="1" thickBot="1">
      <c r="A22" s="307">
        <v>13363</v>
      </c>
      <c r="B22" s="307"/>
      <c r="C22" s="240" t="s">
        <v>18</v>
      </c>
      <c r="D22" s="241">
        <f>IF(ISNUMBER($G22),SUM(D18:D21),"")</f>
        <v>264</v>
      </c>
      <c r="E22" s="242">
        <f>IF(ISNUMBER($G22),SUM(E18:E21),"")</f>
        <v>109</v>
      </c>
      <c r="F22" s="242">
        <f>IF(ISNUMBER($G22),SUM(F18:F21),"")</f>
        <v>11</v>
      </c>
      <c r="G22" s="243">
        <f>IF(SUM($G18:$G21)+SUM($Q18:$Q21)&gt;0,SUM(G18:G21),"")</f>
        <v>373</v>
      </c>
      <c r="H22" s="241">
        <f>IF(ISNUMBER($G22),SUM(H18:H21),"")</f>
        <v>1</v>
      </c>
      <c r="I22" s="306"/>
      <c r="K22" s="307">
        <v>5881</v>
      </c>
      <c r="L22" s="307"/>
      <c r="M22" s="240" t="s">
        <v>18</v>
      </c>
      <c r="N22" s="241">
        <f>IF(ISNUMBER($G22),SUM(N18:N21),"")</f>
        <v>290</v>
      </c>
      <c r="O22" s="242">
        <f>IF(ISNUMBER($G22),SUM(O18:O21),"")</f>
        <v>96</v>
      </c>
      <c r="P22" s="242">
        <f>IF(ISNUMBER($G22),SUM(P18:P21),"")</f>
        <v>15</v>
      </c>
      <c r="Q22" s="243">
        <f>IF(SUM($G18:$G21)+SUM($Q18:$Q21)&gt;0,SUM(Q18:Q21),"")</f>
        <v>386</v>
      </c>
      <c r="R22" s="241">
        <f>IF(ISNUMBER($G22),SUM(R18:R21),"")</f>
        <v>1</v>
      </c>
      <c r="S22" s="306"/>
    </row>
    <row r="23" spans="1:19" ht="12.75" customHeight="1" thickBot="1">
      <c r="A23" s="302" t="s">
        <v>525</v>
      </c>
      <c r="B23" s="302"/>
      <c r="C23" s="223">
        <v>1</v>
      </c>
      <c r="D23" s="224">
        <v>134</v>
      </c>
      <c r="E23" s="225">
        <v>35</v>
      </c>
      <c r="F23" s="225">
        <v>9</v>
      </c>
      <c r="G23" s="226">
        <f>IF(AND(ISBLANK(D23),ISBLANK(E23)),"",D23+E23)</f>
        <v>169</v>
      </c>
      <c r="H23" s="227">
        <f>IF(OR(ISNUMBER($G23),ISNUMBER($Q23)),(SIGN(N($G23)-N($Q23))+1)/2,"")</f>
        <v>1</v>
      </c>
      <c r="I23" s="228"/>
      <c r="K23" s="303" t="s">
        <v>526</v>
      </c>
      <c r="L23" s="303"/>
      <c r="M23" s="223">
        <v>1</v>
      </c>
      <c r="N23" s="224">
        <v>128</v>
      </c>
      <c r="O23" s="225">
        <v>34</v>
      </c>
      <c r="P23" s="225">
        <v>10</v>
      </c>
      <c r="Q23" s="226">
        <f>IF(AND(ISBLANK(N23),ISBLANK(O23)),"",N23+O23)</f>
        <v>162</v>
      </c>
      <c r="R23" s="227">
        <f>IF(ISNUMBER($H23),1-$H23,"")</f>
        <v>0</v>
      </c>
      <c r="S23" s="228"/>
    </row>
    <row r="24" spans="1:19" ht="12.75" customHeight="1">
      <c r="A24" s="302"/>
      <c r="B24" s="302"/>
      <c r="C24" s="229">
        <v>2</v>
      </c>
      <c r="D24" s="230">
        <v>139</v>
      </c>
      <c r="E24" s="231">
        <v>63</v>
      </c>
      <c r="F24" s="231">
        <v>5</v>
      </c>
      <c r="G24" s="232">
        <f>IF(AND(ISBLANK(D24),ISBLANK(E24)),"",D24+E24)</f>
        <v>202</v>
      </c>
      <c r="H24" s="233">
        <f>IF(OR(ISNUMBER($G24),ISNUMBER($Q24)),(SIGN(N($G24)-N($Q24))+1)/2,"")</f>
        <v>1</v>
      </c>
      <c r="I24" s="228"/>
      <c r="K24" s="303"/>
      <c r="L24" s="303"/>
      <c r="M24" s="229">
        <v>2</v>
      </c>
      <c r="N24" s="230">
        <v>118</v>
      </c>
      <c r="O24" s="231">
        <v>44</v>
      </c>
      <c r="P24" s="231">
        <v>13</v>
      </c>
      <c r="Q24" s="232">
        <f>IF(AND(ISBLANK(N24),ISBLANK(O24)),"",N24+O24)</f>
        <v>162</v>
      </c>
      <c r="R24" s="233">
        <f>IF(ISNUMBER($H24),1-$H24,"")</f>
        <v>0</v>
      </c>
      <c r="S24" s="228"/>
    </row>
    <row r="25" spans="1:19" ht="12.75" customHeight="1" thickBot="1">
      <c r="A25" s="304" t="s">
        <v>32</v>
      </c>
      <c r="B25" s="304"/>
      <c r="C25" s="229">
        <v>3</v>
      </c>
      <c r="D25" s="230"/>
      <c r="E25" s="231"/>
      <c r="F25" s="231"/>
      <c r="G25" s="232">
        <f>IF(AND(ISBLANK(D25),ISBLANK(E25)),"",D25+E25)</f>
      </c>
      <c r="H25" s="233">
        <f>IF(OR(ISNUMBER($G25),ISNUMBER($Q25)),(SIGN(N($G25)-N($Q25))+1)/2,"")</f>
      </c>
      <c r="I25" s="228"/>
      <c r="K25" s="305" t="s">
        <v>32</v>
      </c>
      <c r="L25" s="305"/>
      <c r="M25" s="229">
        <v>3</v>
      </c>
      <c r="N25" s="230"/>
      <c r="O25" s="231"/>
      <c r="P25" s="231"/>
      <c r="Q25" s="232">
        <f>IF(AND(ISBLANK(N25),ISBLANK(O25)),"",N25+O25)</f>
      </c>
      <c r="R25" s="233">
        <f>IF(ISNUMBER($H25),1-$H25,"")</f>
      </c>
      <c r="S25" s="228"/>
    </row>
    <row r="26" spans="1:19" ht="12.75" customHeight="1" thickBot="1">
      <c r="A26" s="304"/>
      <c r="B26" s="304"/>
      <c r="C26" s="234">
        <v>4</v>
      </c>
      <c r="D26" s="235"/>
      <c r="E26" s="236"/>
      <c r="F26" s="236"/>
      <c r="G26" s="237">
        <f>IF(AND(ISBLANK(D26),ISBLANK(E26)),"",D26+E26)</f>
      </c>
      <c r="H26" s="238">
        <f>IF(OR(ISNUMBER($G26),ISNUMBER($Q26)),(SIGN(N($G26)-N($Q26))+1)/2,"")</f>
      </c>
      <c r="I26" s="306">
        <f>IF(ISNUMBER(H27),(SIGN(1000*($H27-$R27)+$G27-$Q27)+1)/2,"")</f>
        <v>1</v>
      </c>
      <c r="K26" s="305"/>
      <c r="L26" s="305"/>
      <c r="M26" s="234">
        <v>4</v>
      </c>
      <c r="N26" s="235"/>
      <c r="O26" s="236"/>
      <c r="P26" s="236"/>
      <c r="Q26" s="237">
        <f>IF(AND(ISBLANK(N26),ISBLANK(O26)),"",N26+O26)</f>
      </c>
      <c r="R26" s="238">
        <f>IF(ISNUMBER($H26),1-$H26,"")</f>
      </c>
      <c r="S26" s="306">
        <f>IF(ISNUMBER($I26),1-$I26,"")</f>
        <v>0</v>
      </c>
    </row>
    <row r="27" spans="1:19" ht="15.75" customHeight="1" thickBot="1">
      <c r="A27" s="307">
        <v>23739</v>
      </c>
      <c r="B27" s="307"/>
      <c r="C27" s="240" t="s">
        <v>18</v>
      </c>
      <c r="D27" s="241">
        <f>IF(ISNUMBER($G27),SUM(D23:D26),"")</f>
        <v>273</v>
      </c>
      <c r="E27" s="242">
        <f>IF(ISNUMBER($G27),SUM(E23:E26),"")</f>
        <v>98</v>
      </c>
      <c r="F27" s="242">
        <f>IF(ISNUMBER($G27),SUM(F23:F26),"")</f>
        <v>14</v>
      </c>
      <c r="G27" s="243">
        <f>IF(SUM($G23:$G26)+SUM($Q23:$Q26)&gt;0,SUM(G23:G26),"")</f>
        <v>371</v>
      </c>
      <c r="H27" s="241">
        <f>IF(ISNUMBER($G27),SUM(H23:H26),"")</f>
        <v>2</v>
      </c>
      <c r="I27" s="306"/>
      <c r="K27" s="308">
        <v>9626</v>
      </c>
      <c r="L27" s="308"/>
      <c r="M27" s="240" t="s">
        <v>18</v>
      </c>
      <c r="N27" s="241">
        <f>IF(ISNUMBER($G27),SUM(N23:N26),"")</f>
        <v>246</v>
      </c>
      <c r="O27" s="242">
        <f>IF(ISNUMBER($G27),SUM(O23:O26),"")</f>
        <v>78</v>
      </c>
      <c r="P27" s="242">
        <f>IF(ISNUMBER($G27),SUM(P23:P26),"")</f>
        <v>23</v>
      </c>
      <c r="Q27" s="243">
        <f>IF(SUM($G23:$G26)+SUM($Q23:$Q26)&gt;0,SUM(Q23:Q26),"")</f>
        <v>324</v>
      </c>
      <c r="R27" s="241">
        <f>IF(ISNUMBER($G27),SUM(R23:R26),"")</f>
        <v>0</v>
      </c>
      <c r="S27" s="306"/>
    </row>
    <row r="28" spans="1:19" ht="12.75" customHeight="1" thickBot="1">
      <c r="A28" s="302" t="s">
        <v>527</v>
      </c>
      <c r="B28" s="302"/>
      <c r="C28" s="223">
        <v>1</v>
      </c>
      <c r="D28" s="224">
        <v>137</v>
      </c>
      <c r="E28" s="225">
        <v>33</v>
      </c>
      <c r="F28" s="225">
        <v>11</v>
      </c>
      <c r="G28" s="226">
        <f>IF(AND(ISBLANK(D28),ISBLANK(E28)),"",D28+E28)</f>
        <v>170</v>
      </c>
      <c r="H28" s="227">
        <f>IF(OR(ISNUMBER($G28),ISNUMBER($Q28)),(SIGN(N($G28)-N($Q28))+1)/2,"")</f>
        <v>0</v>
      </c>
      <c r="I28" s="228"/>
      <c r="K28" s="303" t="s">
        <v>528</v>
      </c>
      <c r="L28" s="303"/>
      <c r="M28" s="223">
        <v>1</v>
      </c>
      <c r="N28" s="224">
        <v>142</v>
      </c>
      <c r="O28" s="225">
        <v>52</v>
      </c>
      <c r="P28" s="225">
        <v>5</v>
      </c>
      <c r="Q28" s="226">
        <f>IF(AND(ISBLANK(N28),ISBLANK(O28)),"",N28+O28)</f>
        <v>194</v>
      </c>
      <c r="R28" s="227">
        <f>IF(ISNUMBER($H28),1-$H28,"")</f>
        <v>1</v>
      </c>
      <c r="S28" s="228"/>
    </row>
    <row r="29" spans="1:19" ht="12.75" customHeight="1">
      <c r="A29" s="302"/>
      <c r="B29" s="302"/>
      <c r="C29" s="229">
        <v>2</v>
      </c>
      <c r="D29" s="230">
        <v>133</v>
      </c>
      <c r="E29" s="231">
        <v>63</v>
      </c>
      <c r="F29" s="231">
        <v>5</v>
      </c>
      <c r="G29" s="232">
        <f>IF(AND(ISBLANK(D29),ISBLANK(E29)),"",D29+E29)</f>
        <v>196</v>
      </c>
      <c r="H29" s="233">
        <f>IF(OR(ISNUMBER($G29),ISNUMBER($Q29)),(SIGN(N($G29)-N($Q29))+1)/2,"")</f>
        <v>0</v>
      </c>
      <c r="I29" s="228"/>
      <c r="K29" s="303"/>
      <c r="L29" s="303"/>
      <c r="M29" s="229">
        <v>2</v>
      </c>
      <c r="N29" s="230">
        <v>152</v>
      </c>
      <c r="O29" s="231">
        <v>61</v>
      </c>
      <c r="P29" s="231">
        <v>5</v>
      </c>
      <c r="Q29" s="232">
        <f>IF(AND(ISBLANK(N29),ISBLANK(O29)),"",N29+O29)</f>
        <v>213</v>
      </c>
      <c r="R29" s="233">
        <f>IF(ISNUMBER($H29),1-$H29,"")</f>
        <v>1</v>
      </c>
      <c r="S29" s="228"/>
    </row>
    <row r="30" spans="1:19" ht="12.75" customHeight="1" thickBot="1">
      <c r="A30" s="304" t="s">
        <v>529</v>
      </c>
      <c r="B30" s="304"/>
      <c r="C30" s="229">
        <v>3</v>
      </c>
      <c r="D30" s="230"/>
      <c r="E30" s="231"/>
      <c r="F30" s="231"/>
      <c r="G30" s="232">
        <f>IF(AND(ISBLANK(D30),ISBLANK(E30)),"",D30+E30)</f>
      </c>
      <c r="H30" s="233">
        <f>IF(OR(ISNUMBER($G30),ISNUMBER($Q30)),(SIGN(N($G30)-N($Q30))+1)/2,"")</f>
      </c>
      <c r="I30" s="228"/>
      <c r="K30" s="305" t="s">
        <v>284</v>
      </c>
      <c r="L30" s="305"/>
      <c r="M30" s="229">
        <v>3</v>
      </c>
      <c r="N30" s="230"/>
      <c r="O30" s="231"/>
      <c r="P30" s="231"/>
      <c r="Q30" s="232">
        <f>IF(AND(ISBLANK(N30),ISBLANK(O30)),"",N30+O30)</f>
      </c>
      <c r="R30" s="233">
        <f>IF(ISNUMBER($H30),1-$H30,"")</f>
      </c>
      <c r="S30" s="228"/>
    </row>
    <row r="31" spans="1:19" ht="12.75" customHeight="1" thickBot="1">
      <c r="A31" s="304"/>
      <c r="B31" s="304"/>
      <c r="C31" s="234">
        <v>4</v>
      </c>
      <c r="D31" s="235"/>
      <c r="E31" s="236"/>
      <c r="F31" s="236"/>
      <c r="G31" s="237">
        <f>IF(AND(ISBLANK(D31),ISBLANK(E31)),"",D31+E31)</f>
      </c>
      <c r="H31" s="238">
        <f>IF(OR(ISNUMBER($G31),ISNUMBER($Q31)),(SIGN(N($G31)-N($Q31))+1)/2,"")</f>
      </c>
      <c r="I31" s="306">
        <f>IF(ISNUMBER(H32),(SIGN(1000*($H32-$R32)+$G32-$Q32)+1)/2,"")</f>
        <v>0</v>
      </c>
      <c r="K31" s="305"/>
      <c r="L31" s="305"/>
      <c r="M31" s="234">
        <v>4</v>
      </c>
      <c r="N31" s="235"/>
      <c r="O31" s="236"/>
      <c r="P31" s="236"/>
      <c r="Q31" s="237">
        <f>IF(AND(ISBLANK(N31),ISBLANK(O31)),"",N31+O31)</f>
      </c>
      <c r="R31" s="238">
        <f>IF(ISNUMBER($H31),1-$H31,"")</f>
      </c>
      <c r="S31" s="306">
        <f>IF(ISNUMBER($I31),1-$I31,"")</f>
        <v>1</v>
      </c>
    </row>
    <row r="32" spans="1:19" ht="15.75" customHeight="1" thickBot="1">
      <c r="A32" s="307">
        <v>15064</v>
      </c>
      <c r="B32" s="307"/>
      <c r="C32" s="240" t="s">
        <v>18</v>
      </c>
      <c r="D32" s="241">
        <f>IF(ISNUMBER($G32),SUM(D28:D31),"")</f>
        <v>270</v>
      </c>
      <c r="E32" s="242">
        <f>IF(ISNUMBER($G32),SUM(E28:E31),"")</f>
        <v>96</v>
      </c>
      <c r="F32" s="242">
        <f>IF(ISNUMBER($G32),SUM(F28:F31),"")</f>
        <v>16</v>
      </c>
      <c r="G32" s="243">
        <f>IF(SUM($G28:$G31)+SUM($Q28:$Q31)&gt;0,SUM(G28:G31),"")</f>
        <v>366</v>
      </c>
      <c r="H32" s="241">
        <f>IF(ISNUMBER($G32),SUM(H28:H31),"")</f>
        <v>0</v>
      </c>
      <c r="I32" s="306"/>
      <c r="K32" s="308">
        <v>10844</v>
      </c>
      <c r="L32" s="308"/>
      <c r="M32" s="240" t="s">
        <v>18</v>
      </c>
      <c r="N32" s="241">
        <f>IF(ISNUMBER($G32),SUM(N28:N31),"")</f>
        <v>294</v>
      </c>
      <c r="O32" s="242">
        <f>IF(ISNUMBER($G32),SUM(O28:O31),"")</f>
        <v>113</v>
      </c>
      <c r="P32" s="242">
        <f>IF(ISNUMBER($G32),SUM(P28:P31),"")</f>
        <v>10</v>
      </c>
      <c r="Q32" s="243">
        <f>IF(SUM($G28:$G31)+SUM($Q28:$Q31)&gt;0,SUM(Q28:Q31),"")</f>
        <v>407</v>
      </c>
      <c r="R32" s="241">
        <f>IF(ISNUMBER($G32),SUM(R28:R31),"")</f>
        <v>2</v>
      </c>
      <c r="S32" s="306"/>
    </row>
    <row r="33" spans="1:19" ht="12.75" customHeight="1" thickBot="1">
      <c r="A33" s="302" t="s">
        <v>530</v>
      </c>
      <c r="B33" s="302"/>
      <c r="C33" s="223">
        <v>1</v>
      </c>
      <c r="D33" s="224">
        <v>151</v>
      </c>
      <c r="E33" s="225">
        <v>79</v>
      </c>
      <c r="F33" s="225">
        <v>2</v>
      </c>
      <c r="G33" s="226">
        <f>IF(AND(ISBLANK(D33),ISBLANK(E33)),"",D33+E33)</f>
        <v>230</v>
      </c>
      <c r="H33" s="227">
        <f>IF(OR(ISNUMBER($G33),ISNUMBER($Q33)),(SIGN(N($G33)-N($Q33))+1)/2,"")</f>
        <v>1</v>
      </c>
      <c r="I33" s="228"/>
      <c r="K33" s="303" t="s">
        <v>531</v>
      </c>
      <c r="L33" s="303"/>
      <c r="M33" s="223">
        <v>1</v>
      </c>
      <c r="N33" s="224">
        <v>157</v>
      </c>
      <c r="O33" s="225">
        <v>54</v>
      </c>
      <c r="P33" s="225">
        <v>6</v>
      </c>
      <c r="Q33" s="226">
        <f>IF(AND(ISBLANK(N33),ISBLANK(O33)),"",N33+O33)</f>
        <v>211</v>
      </c>
      <c r="R33" s="227">
        <f>IF(ISNUMBER($H33),1-$H33,"")</f>
        <v>0</v>
      </c>
      <c r="S33" s="228"/>
    </row>
    <row r="34" spans="1:19" ht="12.75" customHeight="1">
      <c r="A34" s="302"/>
      <c r="B34" s="302"/>
      <c r="C34" s="229">
        <v>2</v>
      </c>
      <c r="D34" s="230">
        <v>151</v>
      </c>
      <c r="E34" s="231">
        <v>52</v>
      </c>
      <c r="F34" s="231">
        <v>5</v>
      </c>
      <c r="G34" s="232">
        <f>IF(AND(ISBLANK(D34),ISBLANK(E34)),"",D34+E34)</f>
        <v>203</v>
      </c>
      <c r="H34" s="233">
        <f>IF(OR(ISNUMBER($G34),ISNUMBER($Q34)),(SIGN(N($G34)-N($Q34))+1)/2,"")</f>
        <v>0</v>
      </c>
      <c r="I34" s="228"/>
      <c r="K34" s="303"/>
      <c r="L34" s="303"/>
      <c r="M34" s="229">
        <v>2</v>
      </c>
      <c r="N34" s="230">
        <v>144</v>
      </c>
      <c r="O34" s="231">
        <v>61</v>
      </c>
      <c r="P34" s="231">
        <v>8</v>
      </c>
      <c r="Q34" s="232">
        <f>IF(AND(ISBLANK(N34),ISBLANK(O34)),"",N34+O34)</f>
        <v>205</v>
      </c>
      <c r="R34" s="233">
        <f>IF(ISNUMBER($H34),1-$H34,"")</f>
        <v>1</v>
      </c>
      <c r="S34" s="228"/>
    </row>
    <row r="35" spans="1:19" ht="12.75" customHeight="1" thickBot="1">
      <c r="A35" s="304" t="s">
        <v>36</v>
      </c>
      <c r="B35" s="304"/>
      <c r="C35" s="229">
        <v>3</v>
      </c>
      <c r="D35" s="230"/>
      <c r="E35" s="231"/>
      <c r="F35" s="231"/>
      <c r="G35" s="232">
        <f>IF(AND(ISBLANK(D35),ISBLANK(E35)),"",D35+E35)</f>
      </c>
      <c r="H35" s="233">
        <f>IF(OR(ISNUMBER($G35),ISNUMBER($Q35)),(SIGN(N($G35)-N($Q35))+1)/2,"")</f>
      </c>
      <c r="I35" s="228"/>
      <c r="K35" s="305" t="s">
        <v>287</v>
      </c>
      <c r="L35" s="305"/>
      <c r="M35" s="229">
        <v>3</v>
      </c>
      <c r="N35" s="230"/>
      <c r="O35" s="231"/>
      <c r="P35" s="231"/>
      <c r="Q35" s="232">
        <f>IF(AND(ISBLANK(N35),ISBLANK(O35)),"",N35+O35)</f>
      </c>
      <c r="R35" s="233">
        <f>IF(ISNUMBER($H35),1-$H35,"")</f>
      </c>
      <c r="S35" s="228"/>
    </row>
    <row r="36" spans="1:19" ht="12.75" customHeight="1" thickBot="1">
      <c r="A36" s="304"/>
      <c r="B36" s="304"/>
      <c r="C36" s="234">
        <v>4</v>
      </c>
      <c r="D36" s="235"/>
      <c r="E36" s="236"/>
      <c r="F36" s="236"/>
      <c r="G36" s="237">
        <f>IF(AND(ISBLANK(D36),ISBLANK(E36)),"",D36+E36)</f>
      </c>
      <c r="H36" s="238">
        <f>IF(OR(ISNUMBER($G36),ISNUMBER($Q36)),(SIGN(N($G36)-N($Q36))+1)/2,"")</f>
      </c>
      <c r="I36" s="306">
        <f>IF(ISNUMBER(H37),(SIGN(1000*($H37-$R37)+$G37-$Q37)+1)/2,"")</f>
        <v>1</v>
      </c>
      <c r="K36" s="305"/>
      <c r="L36" s="305"/>
      <c r="M36" s="234">
        <v>4</v>
      </c>
      <c r="N36" s="235"/>
      <c r="O36" s="236"/>
      <c r="P36" s="236"/>
      <c r="Q36" s="237">
        <f>IF(AND(ISBLANK(N36),ISBLANK(O36)),"",N36+O36)</f>
      </c>
      <c r="R36" s="238">
        <f>IF(ISNUMBER($H36),1-$H36,"")</f>
      </c>
      <c r="S36" s="306">
        <f>IF(ISNUMBER($I36),1-$I36,"")</f>
        <v>0</v>
      </c>
    </row>
    <row r="37" spans="1:19" ht="15.75" customHeight="1" thickBot="1">
      <c r="A37" s="307">
        <v>1134</v>
      </c>
      <c r="B37" s="307"/>
      <c r="C37" s="240" t="s">
        <v>18</v>
      </c>
      <c r="D37" s="241">
        <f>IF(ISNUMBER($G37),SUM(D33:D36),"")</f>
        <v>302</v>
      </c>
      <c r="E37" s="242">
        <f>IF(ISNUMBER($G37),SUM(E33:E36),"")</f>
        <v>131</v>
      </c>
      <c r="F37" s="242">
        <f>IF(ISNUMBER($G37),SUM(F33:F36),"")</f>
        <v>7</v>
      </c>
      <c r="G37" s="243">
        <f>IF(SUM($G33:$G36)+SUM($Q33:$Q36)&gt;0,SUM(G33:G36),"")</f>
        <v>433</v>
      </c>
      <c r="H37" s="241">
        <f>IF(ISNUMBER($G37),SUM(H33:H36),"")</f>
        <v>1</v>
      </c>
      <c r="I37" s="306"/>
      <c r="K37" s="308">
        <v>9477</v>
      </c>
      <c r="L37" s="308"/>
      <c r="M37" s="240" t="s">
        <v>18</v>
      </c>
      <c r="N37" s="241">
        <f>IF(ISNUMBER($G37),SUM(N33:N36),"")</f>
        <v>301</v>
      </c>
      <c r="O37" s="242">
        <f>IF(ISNUMBER($G37),SUM(O33:O36),"")</f>
        <v>115</v>
      </c>
      <c r="P37" s="242">
        <f>IF(ISNUMBER($G37),SUM(P33:P36),"")</f>
        <v>14</v>
      </c>
      <c r="Q37" s="243">
        <f>IF(SUM($G33:$G36)+SUM($Q33:$Q36)&gt;0,SUM(Q33:Q36),"")</f>
        <v>416</v>
      </c>
      <c r="R37" s="241">
        <f>IF(ISNUMBER($G37),SUM(R33:R36),"")</f>
        <v>1</v>
      </c>
      <c r="S37" s="306"/>
    </row>
    <row r="38" ht="4.5" customHeight="1" thickBot="1"/>
    <row r="39" spans="1:19" ht="19.5" customHeight="1" thickBot="1">
      <c r="A39" s="244"/>
      <c r="B39" s="245"/>
      <c r="C39" s="246" t="s">
        <v>45</v>
      </c>
      <c r="D39" s="247">
        <f>IF(ISNUMBER($G39),SUM(D12,D17,D22,D27,D32,D37),"")</f>
        <v>1696</v>
      </c>
      <c r="E39" s="248">
        <f>IF(ISNUMBER($G39),SUM(E12,E17,E22,E27,E32,E37),"")</f>
        <v>664</v>
      </c>
      <c r="F39" s="248">
        <f>IF(ISNUMBER($G39),SUM(F12,F17,F22,F27,F32,F37),"")</f>
        <v>68</v>
      </c>
      <c r="G39" s="249">
        <f>IF(SUM($G$8:$G$37)+SUM($Q$8:$Q$37)&gt;0,SUM(G12,G17,G22,G27,G32,G37),"")</f>
        <v>2360</v>
      </c>
      <c r="H39" s="250">
        <f>IF(SUM($G$8:$G$37)+SUM($Q$8:$Q$37)&gt;0,SUM(H12,H17,H22,H27,H32,H37),"")</f>
        <v>7</v>
      </c>
      <c r="I39" s="239">
        <f>IF(ISNUMBER($G39),(SIGN($G39-$Q39)+1)/IF(COUNT(I$11,I$16,I$21,I$26,I$31,I$36)&gt;3,1,2),"")</f>
        <v>2</v>
      </c>
      <c r="K39" s="244"/>
      <c r="L39" s="245"/>
      <c r="M39" s="246" t="s">
        <v>45</v>
      </c>
      <c r="N39" s="247">
        <f>IF(ISNUMBER($G39),SUM(N12,N17,N22,N27,N32,N37),"")</f>
        <v>1697</v>
      </c>
      <c r="O39" s="248">
        <f>IF(ISNUMBER($G39),SUM(O12,O17,O22,O27,O32,O37),"")</f>
        <v>618</v>
      </c>
      <c r="P39" s="248">
        <f>IF(ISNUMBER($G39),SUM(P12,P17,P22,P27,P32,P37),"")</f>
        <v>87</v>
      </c>
      <c r="Q39" s="249">
        <f>IF(SUM($G$8:$G$37)+SUM($Q$8:$Q$37)&gt;0,SUM(Q12,Q17,Q22,Q27,Q32,Q37),"")</f>
        <v>2315</v>
      </c>
      <c r="R39" s="250">
        <f>IF(SUM($G$8:$G$37)+SUM($Q$8:$Q$37)&gt;0,SUM(R12,R17,R22,R27,R32,R37),"")</f>
        <v>5</v>
      </c>
      <c r="S39" s="23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51"/>
      <c r="B41" s="252" t="s">
        <v>46</v>
      </c>
      <c r="C41" s="298" t="s">
        <v>532</v>
      </c>
      <c r="D41" s="299"/>
      <c r="E41" s="299"/>
      <c r="G41" s="300" t="s">
        <v>47</v>
      </c>
      <c r="H41" s="300"/>
      <c r="I41" s="253">
        <f>IF(ISNUMBER(I$39),SUM(I11,I16,I21,I26,I31,I36,I39),"")</f>
        <v>6</v>
      </c>
      <c r="K41" s="251"/>
      <c r="L41" s="252" t="s">
        <v>46</v>
      </c>
      <c r="M41" s="298" t="s">
        <v>533</v>
      </c>
      <c r="N41" s="298"/>
      <c r="O41" s="298"/>
      <c r="Q41" s="300" t="s">
        <v>47</v>
      </c>
      <c r="R41" s="300"/>
      <c r="S41" s="253">
        <f>IF(ISNUMBER(S$39),SUM(S11,S16,S21,S26,S31,S36,S39),"")</f>
        <v>2</v>
      </c>
    </row>
    <row r="42" spans="1:19" ht="18" customHeight="1">
      <c r="A42" s="251"/>
      <c r="B42" s="252" t="s">
        <v>48</v>
      </c>
      <c r="C42" s="301"/>
      <c r="D42" s="301"/>
      <c r="E42" s="301"/>
      <c r="G42" s="254"/>
      <c r="H42" s="254"/>
      <c r="I42" s="254"/>
      <c r="K42" s="251"/>
      <c r="L42" s="252" t="s">
        <v>48</v>
      </c>
      <c r="M42" s="301"/>
      <c r="N42" s="301"/>
      <c r="O42" s="301"/>
      <c r="Q42" s="254"/>
      <c r="R42" s="254"/>
      <c r="S42" s="254"/>
    </row>
    <row r="43" spans="1:19" ht="19.5" customHeight="1">
      <c r="A43" s="252" t="s">
        <v>50</v>
      </c>
      <c r="B43" s="252" t="s">
        <v>51</v>
      </c>
      <c r="C43" s="293"/>
      <c r="D43" s="293"/>
      <c r="E43" s="293"/>
      <c r="F43" s="293"/>
      <c r="G43" s="293"/>
      <c r="H43" s="293"/>
      <c r="I43" s="252"/>
      <c r="J43" s="252"/>
      <c r="K43" s="252" t="s">
        <v>53</v>
      </c>
      <c r="L43" s="293"/>
      <c r="M43" s="293"/>
      <c r="O43" s="252" t="s">
        <v>48</v>
      </c>
      <c r="P43" s="293"/>
      <c r="Q43" s="293"/>
      <c r="R43" s="293"/>
      <c r="S43" s="293"/>
    </row>
    <row r="44" spans="5:8" ht="9.75" customHeight="1">
      <c r="E44" s="251"/>
      <c r="H44" s="251"/>
    </row>
    <row r="45" ht="30" customHeight="1">
      <c r="A45" s="255" t="str">
        <f>"Technické podmínky utkání:   "&amp;$B$3&amp;IF(ISBLANK($B$3),""," – ")&amp;$L$3</f>
        <v>Technické podmínky utkání:   Sparta Praha "B" – SK Meteor C</v>
      </c>
    </row>
    <row r="46" spans="2:11" ht="19.5" customHeight="1">
      <c r="B46" s="215" t="s">
        <v>477</v>
      </c>
      <c r="C46" s="294">
        <v>0.7083333333333334</v>
      </c>
      <c r="D46" s="294"/>
      <c r="I46" s="215" t="s">
        <v>478</v>
      </c>
      <c r="J46" s="295">
        <v>24</v>
      </c>
      <c r="K46" s="295"/>
    </row>
    <row r="47" spans="2:19" ht="19.5" customHeight="1">
      <c r="B47" s="215" t="s">
        <v>479</v>
      </c>
      <c r="C47" s="294">
        <v>0.8125</v>
      </c>
      <c r="D47" s="294"/>
      <c r="I47" s="215" t="s">
        <v>480</v>
      </c>
      <c r="J47" s="296">
        <v>15</v>
      </c>
      <c r="K47" s="296"/>
      <c r="P47" s="215" t="s">
        <v>481</v>
      </c>
      <c r="Q47" s="297">
        <v>43334</v>
      </c>
      <c r="R47" s="297"/>
      <c r="S47" s="297"/>
    </row>
    <row r="48" ht="9.75" customHeight="1"/>
    <row r="49" spans="1:19" ht="15" customHeight="1">
      <c r="A49" s="289" t="s">
        <v>63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</row>
    <row r="50" spans="1:19" ht="81" customHeight="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</row>
    <row r="51" ht="4.5" customHeight="1"/>
    <row r="52" spans="1:19" ht="15" customHeight="1">
      <c r="A52" s="289" t="s">
        <v>64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</row>
    <row r="53" spans="1:19" ht="6" customHeight="1">
      <c r="A53" s="25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8"/>
    </row>
    <row r="54" spans="1:19" ht="21" customHeight="1">
      <c r="A54" s="259" t="s">
        <v>5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60" t="s">
        <v>7</v>
      </c>
      <c r="L54" s="257"/>
      <c r="M54" s="257"/>
      <c r="N54" s="257"/>
      <c r="O54" s="257"/>
      <c r="P54" s="257"/>
      <c r="Q54" s="257"/>
      <c r="R54" s="257"/>
      <c r="S54" s="258"/>
    </row>
    <row r="55" spans="1:19" ht="21" customHeight="1">
      <c r="A55" s="261"/>
      <c r="B55" s="262" t="s">
        <v>65</v>
      </c>
      <c r="C55" s="263"/>
      <c r="D55" s="264"/>
      <c r="E55" s="262" t="s">
        <v>66</v>
      </c>
      <c r="F55" s="263"/>
      <c r="G55" s="263"/>
      <c r="H55" s="263"/>
      <c r="I55" s="264"/>
      <c r="J55" s="257"/>
      <c r="K55" s="265"/>
      <c r="L55" s="262" t="s">
        <v>65</v>
      </c>
      <c r="M55" s="263"/>
      <c r="N55" s="264"/>
      <c r="O55" s="262" t="s">
        <v>66</v>
      </c>
      <c r="P55" s="263"/>
      <c r="Q55" s="263"/>
      <c r="R55" s="263"/>
      <c r="S55" s="266"/>
    </row>
    <row r="56" spans="1:19" ht="21" customHeight="1">
      <c r="A56" s="267" t="s">
        <v>67</v>
      </c>
      <c r="B56" s="268" t="s">
        <v>68</v>
      </c>
      <c r="C56" s="269"/>
      <c r="D56" s="270" t="s">
        <v>69</v>
      </c>
      <c r="E56" s="268" t="s">
        <v>68</v>
      </c>
      <c r="F56" s="271"/>
      <c r="G56" s="271"/>
      <c r="H56" s="272"/>
      <c r="I56" s="270" t="s">
        <v>69</v>
      </c>
      <c r="J56" s="257"/>
      <c r="K56" s="273" t="s">
        <v>67</v>
      </c>
      <c r="L56" s="268" t="s">
        <v>68</v>
      </c>
      <c r="M56" s="269"/>
      <c r="N56" s="270" t="s">
        <v>69</v>
      </c>
      <c r="O56" s="268" t="s">
        <v>68</v>
      </c>
      <c r="P56" s="271"/>
      <c r="Q56" s="271"/>
      <c r="R56" s="272"/>
      <c r="S56" s="274" t="s">
        <v>69</v>
      </c>
    </row>
    <row r="57" spans="1:19" ht="21" customHeight="1">
      <c r="A57" s="275"/>
      <c r="B57" s="292"/>
      <c r="C57" s="292"/>
      <c r="D57" s="276"/>
      <c r="E57" s="292"/>
      <c r="F57" s="292"/>
      <c r="G57" s="292"/>
      <c r="H57" s="292"/>
      <c r="I57" s="276"/>
      <c r="J57" s="257"/>
      <c r="K57" s="277"/>
      <c r="L57" s="292"/>
      <c r="M57" s="292"/>
      <c r="N57" s="276"/>
      <c r="O57" s="292"/>
      <c r="P57" s="292"/>
      <c r="Q57" s="292"/>
      <c r="R57" s="292"/>
      <c r="S57" s="278"/>
    </row>
    <row r="58" spans="1:19" ht="21" customHeight="1">
      <c r="A58" s="275"/>
      <c r="B58" s="292"/>
      <c r="C58" s="292"/>
      <c r="D58" s="276"/>
      <c r="E58" s="292"/>
      <c r="F58" s="292"/>
      <c r="G58" s="292"/>
      <c r="H58" s="292"/>
      <c r="I58" s="276"/>
      <c r="J58" s="257"/>
      <c r="K58" s="277"/>
      <c r="L58" s="292"/>
      <c r="M58" s="292"/>
      <c r="N58" s="276"/>
      <c r="O58" s="292"/>
      <c r="P58" s="292"/>
      <c r="Q58" s="292"/>
      <c r="R58" s="292"/>
      <c r="S58" s="278"/>
    </row>
    <row r="59" spans="1:19" ht="12" customHeight="1">
      <c r="A59" s="27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1"/>
    </row>
    <row r="60" ht="4.5" customHeight="1"/>
    <row r="61" spans="1:19" ht="15" customHeight="1">
      <c r="A61" s="289" t="s">
        <v>72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</row>
    <row r="62" spans="1:19" ht="81" customHeight="1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</row>
    <row r="63" ht="4.5" customHeight="1"/>
    <row r="64" spans="1:19" ht="15" customHeight="1">
      <c r="A64" s="289" t="s">
        <v>73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</row>
    <row r="65" spans="1:19" ht="81" customHeight="1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</row>
    <row r="66" spans="1:8" ht="30" customHeight="1">
      <c r="A66" s="282"/>
      <c r="B66" s="283" t="s">
        <v>482</v>
      </c>
      <c r="C66" s="291"/>
      <c r="D66" s="291"/>
      <c r="E66" s="291"/>
      <c r="F66" s="291"/>
      <c r="G66" s="291"/>
      <c r="H66" s="291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69" t="s">
        <v>445</v>
      </c>
      <c r="C1" s="369"/>
      <c r="D1" s="371" t="s">
        <v>1</v>
      </c>
      <c r="E1" s="371"/>
      <c r="F1" s="371"/>
      <c r="G1" s="371"/>
      <c r="H1" s="371"/>
      <c r="I1" s="371"/>
      <c r="K1" s="3" t="s">
        <v>446</v>
      </c>
      <c r="L1" s="362" t="s">
        <v>502</v>
      </c>
      <c r="M1" s="362"/>
      <c r="N1" s="362"/>
      <c r="O1" s="363" t="s">
        <v>448</v>
      </c>
      <c r="P1" s="363"/>
      <c r="Q1" s="364" t="s">
        <v>501</v>
      </c>
      <c r="R1" s="364"/>
      <c r="S1" s="364"/>
    </row>
    <row r="2" spans="2:3" ht="6" customHeight="1" thickBot="1">
      <c r="B2" s="370"/>
      <c r="C2" s="370"/>
    </row>
    <row r="3" spans="1:19" ht="19.5" customHeight="1" thickBot="1">
      <c r="A3" s="177" t="s">
        <v>5</v>
      </c>
      <c r="B3" s="359" t="s">
        <v>189</v>
      </c>
      <c r="C3" s="360"/>
      <c r="D3" s="360"/>
      <c r="E3" s="360"/>
      <c r="F3" s="360"/>
      <c r="G3" s="360"/>
      <c r="H3" s="360"/>
      <c r="I3" s="361"/>
      <c r="K3" s="177" t="s">
        <v>7</v>
      </c>
      <c r="L3" s="359" t="s">
        <v>500</v>
      </c>
      <c r="M3" s="360"/>
      <c r="N3" s="360"/>
      <c r="O3" s="360"/>
      <c r="P3" s="360"/>
      <c r="Q3" s="360"/>
      <c r="R3" s="360"/>
      <c r="S3" s="361"/>
    </row>
    <row r="4" ht="4.5" customHeight="1" thickBot="1"/>
    <row r="5" spans="1:19" ht="12.75" customHeight="1">
      <c r="A5" s="355" t="s">
        <v>9</v>
      </c>
      <c r="B5" s="356"/>
      <c r="C5" s="372" t="s">
        <v>10</v>
      </c>
      <c r="D5" s="374" t="s">
        <v>11</v>
      </c>
      <c r="E5" s="375"/>
      <c r="F5" s="375"/>
      <c r="G5" s="376"/>
      <c r="H5" s="367" t="s">
        <v>13</v>
      </c>
      <c r="I5" s="368"/>
      <c r="K5" s="355" t="s">
        <v>9</v>
      </c>
      <c r="L5" s="356"/>
      <c r="M5" s="372" t="s">
        <v>10</v>
      </c>
      <c r="N5" s="374" t="s">
        <v>11</v>
      </c>
      <c r="O5" s="375"/>
      <c r="P5" s="375"/>
      <c r="Q5" s="376"/>
      <c r="R5" s="367" t="s">
        <v>13</v>
      </c>
      <c r="S5" s="368"/>
    </row>
    <row r="6" spans="1:19" ht="12.75" customHeight="1" thickBot="1">
      <c r="A6" s="357" t="s">
        <v>14</v>
      </c>
      <c r="B6" s="358"/>
      <c r="C6" s="373"/>
      <c r="D6" s="178" t="s">
        <v>15</v>
      </c>
      <c r="E6" s="179" t="s">
        <v>16</v>
      </c>
      <c r="F6" s="179" t="s">
        <v>17</v>
      </c>
      <c r="G6" s="180" t="s">
        <v>18</v>
      </c>
      <c r="H6" s="181" t="s">
        <v>12</v>
      </c>
      <c r="I6" s="182" t="s">
        <v>20</v>
      </c>
      <c r="K6" s="357" t="s">
        <v>14</v>
      </c>
      <c r="L6" s="358"/>
      <c r="M6" s="373"/>
      <c r="N6" s="178" t="s">
        <v>15</v>
      </c>
      <c r="O6" s="179" t="s">
        <v>16</v>
      </c>
      <c r="P6" s="179" t="s">
        <v>17</v>
      </c>
      <c r="Q6" s="180" t="s">
        <v>18</v>
      </c>
      <c r="R6" s="181" t="s">
        <v>12</v>
      </c>
      <c r="S6" s="182" t="s">
        <v>20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345" t="s">
        <v>499</v>
      </c>
      <c r="B8" s="346"/>
      <c r="C8" s="183">
        <v>1</v>
      </c>
      <c r="D8" s="184">
        <v>151</v>
      </c>
      <c r="E8" s="41">
        <v>77</v>
      </c>
      <c r="F8" s="41">
        <v>4</v>
      </c>
      <c r="G8" s="185">
        <f>IF(AND(ISBLANK(D8),ISBLANK(E8)),"",D8+E8)</f>
        <v>228</v>
      </c>
      <c r="H8" s="186">
        <f>IF(OR(ISNUMBER($G8),ISNUMBER($Q8)),(SIGN(N($G8)-N($Q8))+1)/2,"")</f>
        <v>1</v>
      </c>
      <c r="I8" s="21"/>
      <c r="K8" s="345" t="s">
        <v>498</v>
      </c>
      <c r="L8" s="346"/>
      <c r="M8" s="183">
        <v>1</v>
      </c>
      <c r="N8" s="184">
        <v>114</v>
      </c>
      <c r="O8" s="41">
        <v>53</v>
      </c>
      <c r="P8" s="41">
        <v>8</v>
      </c>
      <c r="Q8" s="185">
        <f>IF(AND(ISBLANK(N8),ISBLANK(O8)),"",N8+O8)</f>
        <v>167</v>
      </c>
      <c r="R8" s="186">
        <f>IF(ISNUMBER($H8),1-$H8,"")</f>
        <v>0</v>
      </c>
      <c r="S8" s="21"/>
    </row>
    <row r="9" spans="1:19" ht="12.75" customHeight="1">
      <c r="A9" s="347"/>
      <c r="B9" s="348"/>
      <c r="C9" s="187">
        <v>2</v>
      </c>
      <c r="D9" s="188">
        <v>143</v>
      </c>
      <c r="E9" s="189">
        <v>69</v>
      </c>
      <c r="F9" s="189">
        <v>2</v>
      </c>
      <c r="G9" s="190">
        <f>IF(AND(ISBLANK(D9),ISBLANK(E9)),"",D9+E9)</f>
        <v>212</v>
      </c>
      <c r="H9" s="191">
        <f>IF(OR(ISNUMBER($G9),ISNUMBER($Q9)),(SIGN(N($G9)-N($Q9))+1)/2,"")</f>
        <v>1</v>
      </c>
      <c r="I9" s="21"/>
      <c r="K9" s="347"/>
      <c r="L9" s="348"/>
      <c r="M9" s="187">
        <v>2</v>
      </c>
      <c r="N9" s="188">
        <v>124</v>
      </c>
      <c r="O9" s="189">
        <v>41</v>
      </c>
      <c r="P9" s="189">
        <v>9</v>
      </c>
      <c r="Q9" s="190">
        <f>IF(AND(ISBLANK(N9),ISBLANK(O9)),"",N9+O9)</f>
        <v>165</v>
      </c>
      <c r="R9" s="191">
        <f>IF(ISNUMBER($H9),1-$H9,"")</f>
        <v>0</v>
      </c>
      <c r="S9" s="21"/>
    </row>
    <row r="10" spans="1:19" ht="12.75" customHeight="1" thickBot="1">
      <c r="A10" s="349" t="s">
        <v>497</v>
      </c>
      <c r="B10" s="350"/>
      <c r="C10" s="187">
        <v>3</v>
      </c>
      <c r="D10" s="188"/>
      <c r="E10" s="189"/>
      <c r="F10" s="189"/>
      <c r="G10" s="190">
        <f>IF(AND(ISBLANK(D10),ISBLANK(E10)),"",D10+E10)</f>
      </c>
      <c r="H10" s="191">
        <f>IF(OR(ISNUMBER($G10),ISNUMBER($Q10)),(SIGN(N($G10)-N($Q10))+1)/2,"")</f>
      </c>
      <c r="I10" s="21"/>
      <c r="K10" s="349" t="s">
        <v>314</v>
      </c>
      <c r="L10" s="350"/>
      <c r="M10" s="187">
        <v>3</v>
      </c>
      <c r="N10" s="188"/>
      <c r="O10" s="189"/>
      <c r="P10" s="189"/>
      <c r="Q10" s="190">
        <f>IF(AND(ISBLANK(N10),ISBLANK(O10)),"",N10+O10)</f>
      </c>
      <c r="R10" s="191">
        <f>IF(ISNUMBER($H10),1-$H10,"")</f>
      </c>
      <c r="S10" s="21"/>
    </row>
    <row r="11" spans="1:19" ht="12.75" customHeight="1">
      <c r="A11" s="351"/>
      <c r="B11" s="352"/>
      <c r="C11" s="192">
        <v>4</v>
      </c>
      <c r="D11" s="193"/>
      <c r="E11" s="24"/>
      <c r="F11" s="24"/>
      <c r="G11" s="194">
        <f>IF(AND(ISBLANK(D11),ISBLANK(E11)),"",D11+E11)</f>
      </c>
      <c r="H11" s="195">
        <f>IF(OR(ISNUMBER($G11),ISNUMBER($Q11)),(SIGN(N($G11)-N($Q11))+1)/2,"")</f>
      </c>
      <c r="I11" s="365">
        <f>IF(ISNUMBER(H12),(SIGN(1000*($H12-$R12)+$G12-$Q12)+1)/2,"")</f>
        <v>1</v>
      </c>
      <c r="K11" s="351"/>
      <c r="L11" s="352"/>
      <c r="M11" s="192">
        <v>4</v>
      </c>
      <c r="N11" s="193"/>
      <c r="O11" s="24"/>
      <c r="P11" s="24"/>
      <c r="Q11" s="194">
        <f>IF(AND(ISBLANK(N11),ISBLANK(O11)),"",N11+O11)</f>
      </c>
      <c r="R11" s="195">
        <f>IF(ISNUMBER($H11),1-$H11,"")</f>
      </c>
      <c r="S11" s="365">
        <f>IF(ISNUMBER($I11),1-$I11,"")</f>
        <v>0</v>
      </c>
    </row>
    <row r="12" spans="1:19" ht="15.75" customHeight="1" thickBot="1">
      <c r="A12" s="353">
        <v>1163</v>
      </c>
      <c r="B12" s="354"/>
      <c r="C12" s="196" t="s">
        <v>18</v>
      </c>
      <c r="D12" s="197">
        <f>IF(ISNUMBER($G12),SUM(D8:D11),"")</f>
        <v>294</v>
      </c>
      <c r="E12" s="198">
        <f>IF(ISNUMBER($G12),SUM(E8:E11),"")</f>
        <v>146</v>
      </c>
      <c r="F12" s="198">
        <f>IF(ISNUMBER($G12),SUM(F8:F11),"")</f>
        <v>6</v>
      </c>
      <c r="G12" s="199">
        <f>IF(SUM($G8:$G11)+SUM($Q8:$Q11)&gt;0,SUM(G8:G11),"")</f>
        <v>440</v>
      </c>
      <c r="H12" s="197">
        <f>IF(ISNUMBER($G12),SUM(H8:H11),"")</f>
        <v>2</v>
      </c>
      <c r="I12" s="366"/>
      <c r="K12" s="353">
        <v>24714</v>
      </c>
      <c r="L12" s="354"/>
      <c r="M12" s="196" t="s">
        <v>18</v>
      </c>
      <c r="N12" s="197">
        <f>IF(ISNUMBER($G12),SUM(N8:N11),"")</f>
        <v>238</v>
      </c>
      <c r="O12" s="198">
        <f>IF(ISNUMBER($G12),SUM(O8:O11),"")</f>
        <v>94</v>
      </c>
      <c r="P12" s="198">
        <f>IF(ISNUMBER($G12),SUM(P8:P11),"")</f>
        <v>17</v>
      </c>
      <c r="Q12" s="199">
        <f>IF(SUM($G8:$G11)+SUM($Q8:$Q11)&gt;0,SUM(Q8:Q11),"")</f>
        <v>332</v>
      </c>
      <c r="R12" s="197">
        <f>IF(ISNUMBER($G12),SUM(R8:R11),"")</f>
        <v>0</v>
      </c>
      <c r="S12" s="366"/>
    </row>
    <row r="13" spans="1:19" ht="12.75" customHeight="1">
      <c r="A13" s="345" t="s">
        <v>496</v>
      </c>
      <c r="B13" s="346"/>
      <c r="C13" s="183">
        <v>1</v>
      </c>
      <c r="D13" s="184">
        <v>145</v>
      </c>
      <c r="E13" s="41">
        <v>44</v>
      </c>
      <c r="F13" s="41">
        <v>6</v>
      </c>
      <c r="G13" s="185">
        <f>IF(AND(ISBLANK(D13),ISBLANK(E13)),"",D13+E13)</f>
        <v>189</v>
      </c>
      <c r="H13" s="186">
        <f>IF(OR(ISNUMBER($G13),ISNUMBER($Q13)),(SIGN(N($G13)-N($Q13))+1)/2,"")</f>
        <v>0</v>
      </c>
      <c r="I13" s="21"/>
      <c r="K13" s="345" t="s">
        <v>39</v>
      </c>
      <c r="L13" s="346"/>
      <c r="M13" s="183">
        <v>1</v>
      </c>
      <c r="N13" s="184">
        <v>152</v>
      </c>
      <c r="O13" s="41">
        <v>53</v>
      </c>
      <c r="P13" s="41">
        <v>3</v>
      </c>
      <c r="Q13" s="185">
        <f>IF(AND(ISBLANK(N13),ISBLANK(O13)),"",N13+O13)</f>
        <v>205</v>
      </c>
      <c r="R13" s="186">
        <f>IF(ISNUMBER($H13),1-$H13,"")</f>
        <v>1</v>
      </c>
      <c r="S13" s="21"/>
    </row>
    <row r="14" spans="1:19" ht="12.75" customHeight="1">
      <c r="A14" s="347"/>
      <c r="B14" s="348"/>
      <c r="C14" s="187">
        <v>2</v>
      </c>
      <c r="D14" s="188">
        <v>128</v>
      </c>
      <c r="E14" s="189">
        <v>63</v>
      </c>
      <c r="F14" s="189">
        <v>5</v>
      </c>
      <c r="G14" s="190">
        <f>IF(AND(ISBLANK(D14),ISBLANK(E14)),"",D14+E14)</f>
        <v>191</v>
      </c>
      <c r="H14" s="191">
        <f>IF(OR(ISNUMBER($G14),ISNUMBER($Q14)),(SIGN(N($G14)-N($Q14))+1)/2,"")</f>
        <v>0</v>
      </c>
      <c r="I14" s="21"/>
      <c r="K14" s="347"/>
      <c r="L14" s="348"/>
      <c r="M14" s="187">
        <v>2</v>
      </c>
      <c r="N14" s="188">
        <v>152</v>
      </c>
      <c r="O14" s="189">
        <v>86</v>
      </c>
      <c r="P14" s="189">
        <v>2</v>
      </c>
      <c r="Q14" s="190">
        <f>IF(AND(ISBLANK(N14),ISBLANK(O14)),"",N14+O14)</f>
        <v>238</v>
      </c>
      <c r="R14" s="191">
        <f>IF(ISNUMBER($H14),1-$H14,"")</f>
        <v>1</v>
      </c>
      <c r="S14" s="21"/>
    </row>
    <row r="15" spans="1:19" ht="12.75" customHeight="1" thickBot="1">
      <c r="A15" s="349" t="s">
        <v>495</v>
      </c>
      <c r="B15" s="350"/>
      <c r="C15" s="187">
        <v>3</v>
      </c>
      <c r="D15" s="188"/>
      <c r="E15" s="189"/>
      <c r="F15" s="189"/>
      <c r="G15" s="190">
        <f>IF(AND(ISBLANK(D15),ISBLANK(E15)),"",D15+E15)</f>
      </c>
      <c r="H15" s="191">
        <f>IF(OR(ISNUMBER($G15),ISNUMBER($Q15)),(SIGN(N($G15)-N($Q15))+1)/2,"")</f>
      </c>
      <c r="I15" s="21"/>
      <c r="K15" s="349" t="s">
        <v>318</v>
      </c>
      <c r="L15" s="350"/>
      <c r="M15" s="187">
        <v>3</v>
      </c>
      <c r="N15" s="188"/>
      <c r="O15" s="189"/>
      <c r="P15" s="189"/>
      <c r="Q15" s="190">
        <f>IF(AND(ISBLANK(N15),ISBLANK(O15)),"",N15+O15)</f>
      </c>
      <c r="R15" s="191">
        <f>IF(ISNUMBER($H15),1-$H15,"")</f>
      </c>
      <c r="S15" s="21"/>
    </row>
    <row r="16" spans="1:19" ht="12.75" customHeight="1">
      <c r="A16" s="351"/>
      <c r="B16" s="352"/>
      <c r="C16" s="192">
        <v>4</v>
      </c>
      <c r="D16" s="193"/>
      <c r="E16" s="24"/>
      <c r="F16" s="24"/>
      <c r="G16" s="194">
        <f>IF(AND(ISBLANK(D16),ISBLANK(E16)),"",D16+E16)</f>
      </c>
      <c r="H16" s="195">
        <f>IF(OR(ISNUMBER($G16),ISNUMBER($Q16)),(SIGN(N($G16)-N($Q16))+1)/2,"")</f>
      </c>
      <c r="I16" s="365">
        <f>IF(ISNUMBER(H17),(SIGN(1000*($H17-$R17)+$G17-$Q17)+1)/2,"")</f>
        <v>0</v>
      </c>
      <c r="K16" s="351"/>
      <c r="L16" s="352"/>
      <c r="M16" s="192">
        <v>4</v>
      </c>
      <c r="N16" s="193"/>
      <c r="O16" s="24"/>
      <c r="P16" s="24"/>
      <c r="Q16" s="194">
        <f>IF(AND(ISBLANK(N16),ISBLANK(O16)),"",N16+O16)</f>
      </c>
      <c r="R16" s="195">
        <f>IF(ISNUMBER($H16),1-$H16,"")</f>
      </c>
      <c r="S16" s="365">
        <f>IF(ISNUMBER($I16),1-$I16,"")</f>
        <v>1</v>
      </c>
    </row>
    <row r="17" spans="1:19" ht="15.75" customHeight="1" thickBot="1">
      <c r="A17" s="353">
        <v>1404</v>
      </c>
      <c r="B17" s="354"/>
      <c r="C17" s="196" t="s">
        <v>18</v>
      </c>
      <c r="D17" s="197">
        <f>IF(ISNUMBER($G17),SUM(D13:D16),"")</f>
        <v>273</v>
      </c>
      <c r="E17" s="198">
        <f>IF(ISNUMBER($G17),SUM(E13:E16),"")</f>
        <v>107</v>
      </c>
      <c r="F17" s="198">
        <f>IF(ISNUMBER($G17),SUM(F13:F16),"")</f>
        <v>11</v>
      </c>
      <c r="G17" s="199">
        <f>IF(SUM($G13:$G16)+SUM($Q13:$Q16)&gt;0,SUM(G13:G16),"")</f>
        <v>380</v>
      </c>
      <c r="H17" s="197">
        <f>IF(ISNUMBER($G17),SUM(H13:H16),"")</f>
        <v>0</v>
      </c>
      <c r="I17" s="366"/>
      <c r="K17" s="353">
        <v>13398</v>
      </c>
      <c r="L17" s="354"/>
      <c r="M17" s="196" t="s">
        <v>18</v>
      </c>
      <c r="N17" s="197">
        <f>IF(ISNUMBER($G17),SUM(N13:N16),"")</f>
        <v>304</v>
      </c>
      <c r="O17" s="198">
        <f>IF(ISNUMBER($G17),SUM(O13:O16),"")</f>
        <v>139</v>
      </c>
      <c r="P17" s="198">
        <f>IF(ISNUMBER($G17),SUM(P13:P16),"")</f>
        <v>5</v>
      </c>
      <c r="Q17" s="199">
        <f>IF(SUM($G13:$G16)+SUM($Q13:$Q16)&gt;0,SUM(Q13:Q16),"")</f>
        <v>443</v>
      </c>
      <c r="R17" s="197">
        <f>IF(ISNUMBER($G17),SUM(R13:R16),"")</f>
        <v>2</v>
      </c>
      <c r="S17" s="366"/>
    </row>
    <row r="18" spans="1:19" ht="12.75" customHeight="1">
      <c r="A18" s="345" t="s">
        <v>494</v>
      </c>
      <c r="B18" s="346"/>
      <c r="C18" s="183">
        <v>1</v>
      </c>
      <c r="D18" s="184">
        <v>136</v>
      </c>
      <c r="E18" s="41">
        <v>67</v>
      </c>
      <c r="F18" s="41">
        <v>3</v>
      </c>
      <c r="G18" s="185">
        <f>IF(AND(ISBLANK(D18),ISBLANK(E18)),"",D18+E18)</f>
        <v>203</v>
      </c>
      <c r="H18" s="186">
        <f>IF(OR(ISNUMBER($G18),ISNUMBER($Q18)),(SIGN(N($G18)-N($Q18))+1)/2,"")</f>
        <v>0</v>
      </c>
      <c r="I18" s="21"/>
      <c r="K18" s="345" t="s">
        <v>493</v>
      </c>
      <c r="L18" s="346"/>
      <c r="M18" s="183">
        <v>1</v>
      </c>
      <c r="N18" s="184">
        <v>150</v>
      </c>
      <c r="O18" s="41">
        <v>96</v>
      </c>
      <c r="P18" s="41">
        <v>1</v>
      </c>
      <c r="Q18" s="185">
        <f>IF(AND(ISBLANK(N18),ISBLANK(O18)),"",N18+O18)</f>
        <v>246</v>
      </c>
      <c r="R18" s="186">
        <f>IF(ISNUMBER($H18),1-$H18,"")</f>
        <v>1</v>
      </c>
      <c r="S18" s="21"/>
    </row>
    <row r="19" spans="1:19" ht="12.75" customHeight="1">
      <c r="A19" s="347"/>
      <c r="B19" s="348"/>
      <c r="C19" s="187">
        <v>2</v>
      </c>
      <c r="D19" s="188">
        <v>129</v>
      </c>
      <c r="E19" s="189">
        <v>34</v>
      </c>
      <c r="F19" s="189">
        <v>12</v>
      </c>
      <c r="G19" s="190">
        <f>IF(AND(ISBLANK(D19),ISBLANK(E19)),"",D19+E19)</f>
        <v>163</v>
      </c>
      <c r="H19" s="191">
        <f>IF(OR(ISNUMBER($G19),ISNUMBER($Q19)),(SIGN(N($G19)-N($Q19))+1)/2,"")</f>
        <v>0</v>
      </c>
      <c r="I19" s="21"/>
      <c r="K19" s="347"/>
      <c r="L19" s="348"/>
      <c r="M19" s="187">
        <v>2</v>
      </c>
      <c r="N19" s="188">
        <v>139</v>
      </c>
      <c r="O19" s="189">
        <v>53</v>
      </c>
      <c r="P19" s="189">
        <v>4</v>
      </c>
      <c r="Q19" s="190">
        <f>IF(AND(ISBLANK(N19),ISBLANK(O19)),"",N19+O19)</f>
        <v>192</v>
      </c>
      <c r="R19" s="191">
        <f>IF(ISNUMBER($H19),1-$H19,"")</f>
        <v>1</v>
      </c>
      <c r="S19" s="21"/>
    </row>
    <row r="20" spans="1:19" ht="12.75" customHeight="1" thickBot="1">
      <c r="A20" s="349" t="s">
        <v>492</v>
      </c>
      <c r="B20" s="350"/>
      <c r="C20" s="187">
        <v>3</v>
      </c>
      <c r="D20" s="188"/>
      <c r="E20" s="189"/>
      <c r="F20" s="189"/>
      <c r="G20" s="190">
        <f>IF(AND(ISBLANK(D20),ISBLANK(E20)),"",D20+E20)</f>
      </c>
      <c r="H20" s="191">
        <f>IF(OR(ISNUMBER($G20),ISNUMBER($Q20)),(SIGN(N($G20)-N($Q20))+1)/2,"")</f>
      </c>
      <c r="I20" s="21"/>
      <c r="K20" s="349" t="s">
        <v>320</v>
      </c>
      <c r="L20" s="350"/>
      <c r="M20" s="187">
        <v>3</v>
      </c>
      <c r="N20" s="188"/>
      <c r="O20" s="189"/>
      <c r="P20" s="189"/>
      <c r="Q20" s="190">
        <f>IF(AND(ISBLANK(N20),ISBLANK(O20)),"",N20+O20)</f>
      </c>
      <c r="R20" s="191">
        <f>IF(ISNUMBER($H20),1-$H20,"")</f>
      </c>
      <c r="S20" s="21"/>
    </row>
    <row r="21" spans="1:19" ht="12.75" customHeight="1">
      <c r="A21" s="351"/>
      <c r="B21" s="352"/>
      <c r="C21" s="192">
        <v>4</v>
      </c>
      <c r="D21" s="193"/>
      <c r="E21" s="24"/>
      <c r="F21" s="24"/>
      <c r="G21" s="194">
        <f>IF(AND(ISBLANK(D21),ISBLANK(E21)),"",D21+E21)</f>
      </c>
      <c r="H21" s="195">
        <f>IF(OR(ISNUMBER($G21),ISNUMBER($Q21)),(SIGN(N($G21)-N($Q21))+1)/2,"")</f>
      </c>
      <c r="I21" s="365">
        <f>IF(ISNUMBER(H22),(SIGN(1000*($H22-$R22)+$G22-$Q22)+1)/2,"")</f>
        <v>0</v>
      </c>
      <c r="K21" s="351"/>
      <c r="L21" s="352"/>
      <c r="M21" s="192">
        <v>4</v>
      </c>
      <c r="N21" s="193"/>
      <c r="O21" s="24"/>
      <c r="P21" s="24"/>
      <c r="Q21" s="194">
        <f>IF(AND(ISBLANK(N21),ISBLANK(O21)),"",N21+O21)</f>
      </c>
      <c r="R21" s="195">
        <f>IF(ISNUMBER($H21),1-$H21,"")</f>
      </c>
      <c r="S21" s="365">
        <f>IF(ISNUMBER($I21),1-$I21,"")</f>
        <v>1</v>
      </c>
    </row>
    <row r="22" spans="1:19" ht="15.75" customHeight="1" thickBot="1">
      <c r="A22" s="353">
        <v>4467</v>
      </c>
      <c r="B22" s="354"/>
      <c r="C22" s="196" t="s">
        <v>18</v>
      </c>
      <c r="D22" s="197">
        <f>IF(ISNUMBER($G22),SUM(D18:D21),"")</f>
        <v>265</v>
      </c>
      <c r="E22" s="198">
        <f>IF(ISNUMBER($G22),SUM(E18:E21),"")</f>
        <v>101</v>
      </c>
      <c r="F22" s="198">
        <f>IF(ISNUMBER($G22),SUM(F18:F21),"")</f>
        <v>15</v>
      </c>
      <c r="G22" s="199">
        <f>IF(SUM($G18:$G21)+SUM($Q18:$Q21)&gt;0,SUM(G18:G21),"")</f>
        <v>366</v>
      </c>
      <c r="H22" s="197">
        <f>IF(ISNUMBER($G22),SUM(H18:H21),"")</f>
        <v>0</v>
      </c>
      <c r="I22" s="366"/>
      <c r="K22" s="353">
        <v>20059</v>
      </c>
      <c r="L22" s="354"/>
      <c r="M22" s="196" t="s">
        <v>18</v>
      </c>
      <c r="N22" s="197">
        <f>IF(ISNUMBER($G22),SUM(N18:N21),"")</f>
        <v>289</v>
      </c>
      <c r="O22" s="198">
        <f>IF(ISNUMBER($G22),SUM(O18:O21),"")</f>
        <v>149</v>
      </c>
      <c r="P22" s="198">
        <f>IF(ISNUMBER($G22),SUM(P18:P21),"")</f>
        <v>5</v>
      </c>
      <c r="Q22" s="199">
        <f>IF(SUM($G18:$G21)+SUM($Q18:$Q21)&gt;0,SUM(Q18:Q21),"")</f>
        <v>438</v>
      </c>
      <c r="R22" s="197">
        <f>IF(ISNUMBER($G22),SUM(R18:R21),"")</f>
        <v>2</v>
      </c>
      <c r="S22" s="366"/>
    </row>
    <row r="23" spans="1:19" ht="12.75" customHeight="1">
      <c r="A23" s="345" t="s">
        <v>491</v>
      </c>
      <c r="B23" s="346"/>
      <c r="C23" s="183">
        <v>1</v>
      </c>
      <c r="D23" s="184">
        <v>111</v>
      </c>
      <c r="E23" s="41">
        <v>54</v>
      </c>
      <c r="F23" s="41">
        <v>7</v>
      </c>
      <c r="G23" s="185">
        <f>IF(AND(ISBLANK(D23),ISBLANK(E23)),"",D23+E23)</f>
        <v>165</v>
      </c>
      <c r="H23" s="186">
        <f>IF(OR(ISNUMBER($G23),ISNUMBER($Q23)),(SIGN(N($G23)-N($Q23))+1)/2,"")</f>
        <v>0</v>
      </c>
      <c r="I23" s="21"/>
      <c r="K23" s="345" t="s">
        <v>490</v>
      </c>
      <c r="L23" s="346"/>
      <c r="M23" s="183">
        <v>1</v>
      </c>
      <c r="N23" s="184">
        <v>143</v>
      </c>
      <c r="O23" s="41">
        <v>81</v>
      </c>
      <c r="P23" s="41">
        <v>2</v>
      </c>
      <c r="Q23" s="185">
        <f>IF(AND(ISBLANK(N23),ISBLANK(O23)),"",N23+O23)</f>
        <v>224</v>
      </c>
      <c r="R23" s="186">
        <f>IF(ISNUMBER($H23),1-$H23,"")</f>
        <v>1</v>
      </c>
      <c r="S23" s="21"/>
    </row>
    <row r="24" spans="1:19" ht="12.75" customHeight="1">
      <c r="A24" s="347"/>
      <c r="B24" s="348"/>
      <c r="C24" s="187">
        <v>2</v>
      </c>
      <c r="D24" s="188">
        <v>138</v>
      </c>
      <c r="E24" s="189">
        <v>81</v>
      </c>
      <c r="F24" s="189">
        <v>0</v>
      </c>
      <c r="G24" s="190">
        <f>IF(AND(ISBLANK(D24),ISBLANK(E24)),"",D24+E24)</f>
        <v>219</v>
      </c>
      <c r="H24" s="191">
        <f>IF(OR(ISNUMBER($G24),ISNUMBER($Q24)),(SIGN(N($G24)-N($Q24))+1)/2,"")</f>
        <v>1</v>
      </c>
      <c r="I24" s="21"/>
      <c r="K24" s="347"/>
      <c r="L24" s="348"/>
      <c r="M24" s="187">
        <v>2</v>
      </c>
      <c r="N24" s="188">
        <v>144</v>
      </c>
      <c r="O24" s="189">
        <v>70</v>
      </c>
      <c r="P24" s="189">
        <v>2</v>
      </c>
      <c r="Q24" s="190">
        <f>IF(AND(ISBLANK(N24),ISBLANK(O24)),"",N24+O24)</f>
        <v>214</v>
      </c>
      <c r="R24" s="191">
        <f>IF(ISNUMBER($H24),1-$H24,"")</f>
        <v>0</v>
      </c>
      <c r="S24" s="21"/>
    </row>
    <row r="25" spans="1:19" ht="12.75" customHeight="1" thickBot="1">
      <c r="A25" s="349" t="s">
        <v>489</v>
      </c>
      <c r="B25" s="350"/>
      <c r="C25" s="187">
        <v>3</v>
      </c>
      <c r="D25" s="188"/>
      <c r="E25" s="189"/>
      <c r="F25" s="189"/>
      <c r="G25" s="190">
        <f>IF(AND(ISBLANK(D25),ISBLANK(E25)),"",D25+E25)</f>
      </c>
      <c r="H25" s="191">
        <f>IF(OR(ISNUMBER($G25),ISNUMBER($Q25)),(SIGN(N($G25)-N($Q25))+1)/2,"")</f>
      </c>
      <c r="I25" s="21"/>
      <c r="K25" s="349" t="s">
        <v>328</v>
      </c>
      <c r="L25" s="350"/>
      <c r="M25" s="187">
        <v>3</v>
      </c>
      <c r="N25" s="188"/>
      <c r="O25" s="189"/>
      <c r="P25" s="189"/>
      <c r="Q25" s="190">
        <f>IF(AND(ISBLANK(N25),ISBLANK(O25)),"",N25+O25)</f>
      </c>
      <c r="R25" s="191">
        <f>IF(ISNUMBER($H25),1-$H25,"")</f>
      </c>
      <c r="S25" s="21"/>
    </row>
    <row r="26" spans="1:19" ht="12.75" customHeight="1">
      <c r="A26" s="351"/>
      <c r="B26" s="352"/>
      <c r="C26" s="192">
        <v>4</v>
      </c>
      <c r="D26" s="193"/>
      <c r="E26" s="24"/>
      <c r="F26" s="24"/>
      <c r="G26" s="194">
        <f>IF(AND(ISBLANK(D26),ISBLANK(E26)),"",D26+E26)</f>
      </c>
      <c r="H26" s="195">
        <f>IF(OR(ISNUMBER($G26),ISNUMBER($Q26)),(SIGN(N($G26)-N($Q26))+1)/2,"")</f>
      </c>
      <c r="I26" s="365">
        <f>IF(ISNUMBER(H27),(SIGN(1000*($H27-$R27)+$G27-$Q27)+1)/2,"")</f>
        <v>0</v>
      </c>
      <c r="K26" s="351"/>
      <c r="L26" s="352"/>
      <c r="M26" s="192">
        <v>4</v>
      </c>
      <c r="N26" s="193"/>
      <c r="O26" s="24"/>
      <c r="P26" s="24"/>
      <c r="Q26" s="194">
        <f>IF(AND(ISBLANK(N26),ISBLANK(O26)),"",N26+O26)</f>
      </c>
      <c r="R26" s="195">
        <f>IF(ISNUMBER($H26),1-$H26,"")</f>
      </c>
      <c r="S26" s="365">
        <f>IF(ISNUMBER($I26),1-$I26,"")</f>
        <v>1</v>
      </c>
    </row>
    <row r="27" spans="1:19" ht="15.75" customHeight="1" thickBot="1">
      <c r="A27" s="353">
        <v>5052</v>
      </c>
      <c r="B27" s="354"/>
      <c r="C27" s="196" t="s">
        <v>18</v>
      </c>
      <c r="D27" s="197">
        <f>IF(ISNUMBER($G27),SUM(D23:D26),"")</f>
        <v>249</v>
      </c>
      <c r="E27" s="198">
        <f>IF(ISNUMBER($G27),SUM(E23:E26),"")</f>
        <v>135</v>
      </c>
      <c r="F27" s="198">
        <f>IF(ISNUMBER($G27),SUM(F23:F26),"")</f>
        <v>7</v>
      </c>
      <c r="G27" s="199">
        <f>IF(SUM($G23:$G26)+SUM($Q23:$Q26)&gt;0,SUM(G23:G26),"")</f>
        <v>384</v>
      </c>
      <c r="H27" s="197">
        <f>IF(ISNUMBER($G27),SUM(H23:H26),"")</f>
        <v>1</v>
      </c>
      <c r="I27" s="366"/>
      <c r="K27" s="353">
        <v>10974</v>
      </c>
      <c r="L27" s="354"/>
      <c r="M27" s="196" t="s">
        <v>18</v>
      </c>
      <c r="N27" s="197">
        <f>IF(ISNUMBER($G27),SUM(N23:N26),"")</f>
        <v>287</v>
      </c>
      <c r="O27" s="198">
        <f>IF(ISNUMBER($G27),SUM(O23:O26),"")</f>
        <v>151</v>
      </c>
      <c r="P27" s="198">
        <f>IF(ISNUMBER($G27),SUM(P23:P26),"")</f>
        <v>4</v>
      </c>
      <c r="Q27" s="199">
        <f>IF(SUM($G23:$G26)+SUM($Q23:$Q26)&gt;0,SUM(Q23:Q26),"")</f>
        <v>438</v>
      </c>
      <c r="R27" s="197">
        <f>IF(ISNUMBER($G27),SUM(R23:R26),"")</f>
        <v>1</v>
      </c>
      <c r="S27" s="366"/>
    </row>
    <row r="28" spans="1:19" ht="12.75" customHeight="1">
      <c r="A28" s="345" t="s">
        <v>488</v>
      </c>
      <c r="B28" s="346"/>
      <c r="C28" s="183">
        <v>1</v>
      </c>
      <c r="D28" s="184">
        <v>149</v>
      </c>
      <c r="E28" s="41">
        <v>60</v>
      </c>
      <c r="F28" s="41">
        <v>4</v>
      </c>
      <c r="G28" s="185">
        <f>IF(AND(ISBLANK(D28),ISBLANK(E28)),"",D28+E28)</f>
        <v>209</v>
      </c>
      <c r="H28" s="186">
        <f>IF(OR(ISNUMBER($G28),ISNUMBER($Q28)),(SIGN(N($G28)-N($Q28))+1)/2,"")</f>
        <v>1</v>
      </c>
      <c r="I28" s="21"/>
      <c r="K28" s="345" t="s">
        <v>487</v>
      </c>
      <c r="L28" s="346"/>
      <c r="M28" s="183">
        <v>1</v>
      </c>
      <c r="N28" s="184">
        <v>123</v>
      </c>
      <c r="O28" s="41">
        <v>26</v>
      </c>
      <c r="P28" s="41">
        <v>10</v>
      </c>
      <c r="Q28" s="185">
        <f>IF(AND(ISBLANK(N28),ISBLANK(O28)),"",N28+O28)</f>
        <v>149</v>
      </c>
      <c r="R28" s="186">
        <f>IF(ISNUMBER($H28),1-$H28,"")</f>
        <v>0</v>
      </c>
      <c r="S28" s="21"/>
    </row>
    <row r="29" spans="1:19" ht="12.75" customHeight="1">
      <c r="A29" s="347"/>
      <c r="B29" s="348"/>
      <c r="C29" s="187">
        <v>2</v>
      </c>
      <c r="D29" s="188">
        <v>141</v>
      </c>
      <c r="E29" s="189">
        <v>80</v>
      </c>
      <c r="F29" s="189">
        <v>3</v>
      </c>
      <c r="G29" s="190">
        <f>IF(AND(ISBLANK(D29),ISBLANK(E29)),"",D29+E29)</f>
        <v>221</v>
      </c>
      <c r="H29" s="191">
        <f>IF(OR(ISNUMBER($G29),ISNUMBER($Q29)),(SIGN(N($G29)-N($Q29))+1)/2,"")</f>
        <v>1</v>
      </c>
      <c r="I29" s="21"/>
      <c r="K29" s="347"/>
      <c r="L29" s="348"/>
      <c r="M29" s="187">
        <v>2</v>
      </c>
      <c r="N29" s="188">
        <v>120</v>
      </c>
      <c r="O29" s="189">
        <v>35</v>
      </c>
      <c r="P29" s="189">
        <v>10</v>
      </c>
      <c r="Q29" s="190">
        <f>IF(AND(ISBLANK(N29),ISBLANK(O29)),"",N29+O29)</f>
        <v>155</v>
      </c>
      <c r="R29" s="191">
        <f>IF(ISNUMBER($H29),1-$H29,"")</f>
        <v>0</v>
      </c>
      <c r="S29" s="21"/>
    </row>
    <row r="30" spans="1:19" ht="12.75" customHeight="1" thickBot="1">
      <c r="A30" s="349" t="s">
        <v>486</v>
      </c>
      <c r="B30" s="350"/>
      <c r="C30" s="187">
        <v>3</v>
      </c>
      <c r="D30" s="188"/>
      <c r="E30" s="189"/>
      <c r="F30" s="189"/>
      <c r="G30" s="190">
        <f>IF(AND(ISBLANK(D30),ISBLANK(E30)),"",D30+E30)</f>
      </c>
      <c r="H30" s="191">
        <f>IF(OR(ISNUMBER($G30),ISNUMBER($Q30)),(SIGN(N($G30)-N($Q30))+1)/2,"")</f>
      </c>
      <c r="I30" s="21"/>
      <c r="K30" s="349" t="s">
        <v>325</v>
      </c>
      <c r="L30" s="350"/>
      <c r="M30" s="187">
        <v>3</v>
      </c>
      <c r="N30" s="188"/>
      <c r="O30" s="189"/>
      <c r="P30" s="189"/>
      <c r="Q30" s="190">
        <f>IF(AND(ISBLANK(N30),ISBLANK(O30)),"",N30+O30)</f>
      </c>
      <c r="R30" s="191">
        <f>IF(ISNUMBER($H30),1-$H30,"")</f>
      </c>
      <c r="S30" s="21"/>
    </row>
    <row r="31" spans="1:19" ht="12.75" customHeight="1">
      <c r="A31" s="351"/>
      <c r="B31" s="352"/>
      <c r="C31" s="192">
        <v>4</v>
      </c>
      <c r="D31" s="193"/>
      <c r="E31" s="24"/>
      <c r="F31" s="24"/>
      <c r="G31" s="194">
        <f>IF(AND(ISBLANK(D31),ISBLANK(E31)),"",D31+E31)</f>
      </c>
      <c r="H31" s="195">
        <f>IF(OR(ISNUMBER($G31),ISNUMBER($Q31)),(SIGN(N($G31)-N($Q31))+1)/2,"")</f>
      </c>
      <c r="I31" s="365">
        <f>IF(ISNUMBER(H32),(SIGN(1000*($H32-$R32)+$G32-$Q32)+1)/2,"")</f>
        <v>1</v>
      </c>
      <c r="K31" s="351"/>
      <c r="L31" s="352"/>
      <c r="M31" s="192">
        <v>4</v>
      </c>
      <c r="N31" s="193"/>
      <c r="O31" s="24"/>
      <c r="P31" s="24"/>
      <c r="Q31" s="194">
        <f>IF(AND(ISBLANK(N31),ISBLANK(O31)),"",N31+O31)</f>
      </c>
      <c r="R31" s="195">
        <f>IF(ISNUMBER($H31),1-$H31,"")</f>
      </c>
      <c r="S31" s="365">
        <f>IF(ISNUMBER($I31),1-$I31,"")</f>
        <v>0</v>
      </c>
    </row>
    <row r="32" spans="1:19" ht="15.75" customHeight="1" thickBot="1">
      <c r="A32" s="353">
        <v>5163</v>
      </c>
      <c r="B32" s="354"/>
      <c r="C32" s="196" t="s">
        <v>18</v>
      </c>
      <c r="D32" s="197">
        <f>IF(ISNUMBER($G32),SUM(D28:D31),"")</f>
        <v>290</v>
      </c>
      <c r="E32" s="198">
        <f>IF(ISNUMBER($G32),SUM(E28:E31),"")</f>
        <v>140</v>
      </c>
      <c r="F32" s="198">
        <f>IF(ISNUMBER($G32),SUM(F28:F31),"")</f>
        <v>7</v>
      </c>
      <c r="G32" s="199">
        <f>IF(SUM($G28:$G31)+SUM($Q28:$Q31)&gt;0,SUM(G28:G31),"")</f>
        <v>430</v>
      </c>
      <c r="H32" s="197">
        <f>IF(ISNUMBER($G32),SUM(H28:H31),"")</f>
        <v>2</v>
      </c>
      <c r="I32" s="366"/>
      <c r="K32" s="353">
        <v>24715</v>
      </c>
      <c r="L32" s="354"/>
      <c r="M32" s="196" t="s">
        <v>18</v>
      </c>
      <c r="N32" s="197">
        <f>IF(ISNUMBER($G32),SUM(N28:N31),"")</f>
        <v>243</v>
      </c>
      <c r="O32" s="198">
        <f>IF(ISNUMBER($G32),SUM(O28:O31),"")</f>
        <v>61</v>
      </c>
      <c r="P32" s="198">
        <f>IF(ISNUMBER($G32),SUM(P28:P31),"")</f>
        <v>20</v>
      </c>
      <c r="Q32" s="199">
        <f>IF(SUM($G28:$G31)+SUM($Q28:$Q31)&gt;0,SUM(Q28:Q31),"")</f>
        <v>304</v>
      </c>
      <c r="R32" s="197">
        <f>IF(ISNUMBER($G32),SUM(R28:R31),"")</f>
        <v>0</v>
      </c>
      <c r="S32" s="366"/>
    </row>
    <row r="33" spans="1:19" ht="12.75" customHeight="1">
      <c r="A33" s="345" t="s">
        <v>485</v>
      </c>
      <c r="B33" s="346"/>
      <c r="C33" s="183">
        <v>1</v>
      </c>
      <c r="D33" s="184">
        <v>131</v>
      </c>
      <c r="E33" s="41">
        <v>50</v>
      </c>
      <c r="F33" s="41">
        <v>6</v>
      </c>
      <c r="G33" s="185">
        <f>IF(AND(ISBLANK(D33),ISBLANK(E33)),"",D33+E33)</f>
        <v>181</v>
      </c>
      <c r="H33" s="186">
        <f>IF(OR(ISNUMBER($G33),ISNUMBER($Q33)),(SIGN(N($G33)-N($Q33))+1)/2,"")</f>
        <v>0</v>
      </c>
      <c r="I33" s="21"/>
      <c r="K33" s="345" t="s">
        <v>484</v>
      </c>
      <c r="L33" s="346"/>
      <c r="M33" s="183">
        <v>1</v>
      </c>
      <c r="N33" s="184">
        <v>142</v>
      </c>
      <c r="O33" s="41">
        <v>63</v>
      </c>
      <c r="P33" s="41">
        <v>3</v>
      </c>
      <c r="Q33" s="185">
        <f>IF(AND(ISBLANK(N33),ISBLANK(O33)),"",N33+O33)</f>
        <v>205</v>
      </c>
      <c r="R33" s="186">
        <f>IF(ISNUMBER($H33),1-$H33,"")</f>
        <v>1</v>
      </c>
      <c r="S33" s="21"/>
    </row>
    <row r="34" spans="1:19" ht="12.75" customHeight="1">
      <c r="A34" s="347"/>
      <c r="B34" s="348"/>
      <c r="C34" s="187">
        <v>2</v>
      </c>
      <c r="D34" s="188">
        <v>139</v>
      </c>
      <c r="E34" s="189">
        <v>63</v>
      </c>
      <c r="F34" s="189">
        <v>4</v>
      </c>
      <c r="G34" s="190">
        <f>IF(AND(ISBLANK(D34),ISBLANK(E34)),"",D34+E34)</f>
        <v>202</v>
      </c>
      <c r="H34" s="191">
        <f>IF(OR(ISNUMBER($G34),ISNUMBER($Q34)),(SIGN(N($G34)-N($Q34))+1)/2,"")</f>
        <v>0</v>
      </c>
      <c r="I34" s="21"/>
      <c r="K34" s="347"/>
      <c r="L34" s="348"/>
      <c r="M34" s="187">
        <v>2</v>
      </c>
      <c r="N34" s="188">
        <v>149</v>
      </c>
      <c r="O34" s="189">
        <v>69</v>
      </c>
      <c r="P34" s="189">
        <v>3</v>
      </c>
      <c r="Q34" s="190">
        <f>IF(AND(ISBLANK(N34),ISBLANK(O34)),"",N34+O34)</f>
        <v>218</v>
      </c>
      <c r="R34" s="191">
        <f>IF(ISNUMBER($H34),1-$H34,"")</f>
        <v>1</v>
      </c>
      <c r="S34" s="21"/>
    </row>
    <row r="35" spans="1:19" ht="12.75" customHeight="1" thickBot="1">
      <c r="A35" s="349" t="s">
        <v>483</v>
      </c>
      <c r="B35" s="350"/>
      <c r="C35" s="187">
        <v>3</v>
      </c>
      <c r="D35" s="188"/>
      <c r="E35" s="189"/>
      <c r="F35" s="189"/>
      <c r="G35" s="190">
        <f>IF(AND(ISBLANK(D35),ISBLANK(E35)),"",D35+E35)</f>
      </c>
      <c r="H35" s="191">
        <f>IF(OR(ISNUMBER($G35),ISNUMBER($Q35)),(SIGN(N($G35)-N($Q35))+1)/2,"")</f>
      </c>
      <c r="I35" s="21"/>
      <c r="K35" s="349" t="s">
        <v>24</v>
      </c>
      <c r="L35" s="350"/>
      <c r="M35" s="187">
        <v>3</v>
      </c>
      <c r="N35" s="188"/>
      <c r="O35" s="189"/>
      <c r="P35" s="189"/>
      <c r="Q35" s="190">
        <f>IF(AND(ISBLANK(N35),ISBLANK(O35)),"",N35+O35)</f>
      </c>
      <c r="R35" s="191">
        <f>IF(ISNUMBER($H35),1-$H35,"")</f>
      </c>
      <c r="S35" s="21"/>
    </row>
    <row r="36" spans="1:19" ht="12.75" customHeight="1">
      <c r="A36" s="351"/>
      <c r="B36" s="352"/>
      <c r="C36" s="192">
        <v>4</v>
      </c>
      <c r="D36" s="193"/>
      <c r="E36" s="24"/>
      <c r="F36" s="24"/>
      <c r="G36" s="194">
        <f>IF(AND(ISBLANK(D36),ISBLANK(E36)),"",D36+E36)</f>
      </c>
      <c r="H36" s="195">
        <f>IF(OR(ISNUMBER($G36),ISNUMBER($Q36)),(SIGN(N($G36)-N($Q36))+1)/2,"")</f>
      </c>
      <c r="I36" s="365">
        <f>IF(ISNUMBER(H37),(SIGN(1000*($H37-$R37)+$G37-$Q37)+1)/2,"")</f>
        <v>0</v>
      </c>
      <c r="K36" s="351"/>
      <c r="L36" s="352"/>
      <c r="M36" s="192">
        <v>4</v>
      </c>
      <c r="N36" s="193"/>
      <c r="O36" s="24"/>
      <c r="P36" s="24"/>
      <c r="Q36" s="194">
        <f>IF(AND(ISBLANK(N36),ISBLANK(O36)),"",N36+O36)</f>
      </c>
      <c r="R36" s="195">
        <f>IF(ISNUMBER($H36),1-$H36,"")</f>
      </c>
      <c r="S36" s="365">
        <f>IF(ISNUMBER($I36),1-$I36,"")</f>
        <v>1</v>
      </c>
    </row>
    <row r="37" spans="1:19" ht="15.75" customHeight="1" thickBot="1">
      <c r="A37" s="353">
        <v>1172</v>
      </c>
      <c r="B37" s="354"/>
      <c r="C37" s="196" t="s">
        <v>18</v>
      </c>
      <c r="D37" s="197">
        <f>IF(ISNUMBER($G37),SUM(D33:D36),"")</f>
        <v>270</v>
      </c>
      <c r="E37" s="198">
        <f>IF(ISNUMBER($G37),SUM(E33:E36),"")</f>
        <v>113</v>
      </c>
      <c r="F37" s="198">
        <f>IF(ISNUMBER($G37),SUM(F33:F36),"")</f>
        <v>10</v>
      </c>
      <c r="G37" s="199">
        <f>IF(SUM($G33:$G36)+SUM($Q33:$Q36)&gt;0,SUM(G33:G36),"")</f>
        <v>383</v>
      </c>
      <c r="H37" s="197">
        <f>IF(ISNUMBER($G37),SUM(H33:H36),"")</f>
        <v>0</v>
      </c>
      <c r="I37" s="366"/>
      <c r="K37" s="353">
        <v>2590</v>
      </c>
      <c r="L37" s="354"/>
      <c r="M37" s="196" t="s">
        <v>18</v>
      </c>
      <c r="N37" s="197">
        <f>IF(ISNUMBER($G37),SUM(N33:N36),"")</f>
        <v>291</v>
      </c>
      <c r="O37" s="198">
        <f>IF(ISNUMBER($G37),SUM(O33:O36),"")</f>
        <v>132</v>
      </c>
      <c r="P37" s="198">
        <f>IF(ISNUMBER($G37),SUM(P33:P36),"")</f>
        <v>6</v>
      </c>
      <c r="Q37" s="199">
        <f>IF(SUM($G33:$G36)+SUM($Q33:$Q36)&gt;0,SUM(Q33:Q36),"")</f>
        <v>423</v>
      </c>
      <c r="R37" s="197">
        <f>IF(ISNUMBER($G37),SUM(R33:R36),"")</f>
        <v>2</v>
      </c>
      <c r="S37" s="366"/>
    </row>
    <row r="38" ht="4.5" customHeight="1" thickBot="1"/>
    <row r="39" spans="1:19" ht="19.5" customHeight="1" thickBot="1">
      <c r="A39" s="200"/>
      <c r="B39" s="201"/>
      <c r="C39" s="202" t="s">
        <v>45</v>
      </c>
      <c r="D39" s="203">
        <f>IF(ISNUMBER($G39),SUM(D12,D17,D22,D27,D32,D37),"")</f>
        <v>1641</v>
      </c>
      <c r="E39" s="204">
        <f>IF(ISNUMBER($G39),SUM(E12,E17,E22,E27,E32,E37),"")</f>
        <v>742</v>
      </c>
      <c r="F39" s="204">
        <f>IF(ISNUMBER($G39),SUM(F12,F17,F22,F27,F32,F37),"")</f>
        <v>56</v>
      </c>
      <c r="G39" s="205">
        <f>IF(SUM($G$8:$G$37)+SUM($Q$8:$Q$37)&gt;0,SUM(G12,G17,G22,G27,G32,G37),"")</f>
        <v>2383</v>
      </c>
      <c r="H39" s="206">
        <f>IF(SUM($G$8:$G$37)+SUM($Q$8:$Q$37)&gt;0,SUM(H12,H17,H22,H27,H32,H37),"")</f>
        <v>5</v>
      </c>
      <c r="I39" s="207">
        <f>IF(ISNUMBER($G39),(SIGN($G39-$Q39)+1)/IF(COUNT(I$11,I$16,I$21,I$26,I$31,I$36)&gt;3,1,2),"")</f>
        <v>2</v>
      </c>
      <c r="K39" s="200"/>
      <c r="L39" s="201"/>
      <c r="M39" s="202" t="s">
        <v>45</v>
      </c>
      <c r="N39" s="203">
        <f>IF(ISNUMBER($G39),SUM(N12,N17,N22,N27,N32,N37),"")</f>
        <v>1652</v>
      </c>
      <c r="O39" s="204">
        <f>IF(ISNUMBER($G39),SUM(O12,O17,O22,O27,O32,O37),"")</f>
        <v>726</v>
      </c>
      <c r="P39" s="204">
        <f>IF(ISNUMBER($G39),SUM(P12,P17,P22,P27,P32,P37),"")</f>
        <v>57</v>
      </c>
      <c r="Q39" s="205">
        <f>IF(SUM($G$8:$G$37)+SUM($Q$8:$Q$37)&gt;0,SUM(Q12,Q17,Q22,Q27,Q32,Q37),"")</f>
        <v>2378</v>
      </c>
      <c r="R39" s="206">
        <f>IF(SUM($G$8:$G$37)+SUM($Q$8:$Q$37)&gt;0,SUM(R12,R17,R22,R27,R32,R37),"")</f>
        <v>7</v>
      </c>
      <c r="S39" s="2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3"/>
      <c r="B41" s="54" t="s">
        <v>46</v>
      </c>
      <c r="C41" s="320"/>
      <c r="D41" s="320"/>
      <c r="E41" s="320"/>
      <c r="G41" s="340"/>
      <c r="H41" s="340"/>
      <c r="I41" s="208">
        <f>IF(ISNUMBER(I$39),SUM(I11,I16,I21,I26,I31,I36,I39),"")</f>
        <v>4</v>
      </c>
      <c r="K41" s="53"/>
      <c r="L41" s="54" t="s">
        <v>46</v>
      </c>
      <c r="M41" s="320"/>
      <c r="N41" s="320"/>
      <c r="O41" s="320"/>
      <c r="Q41" s="340" t="s">
        <v>47</v>
      </c>
      <c r="R41" s="340"/>
      <c r="S41" s="208">
        <f>IF(ISNUMBER(S$39),SUM(S11,S16,S21,S26,S31,S36,S39),"")</f>
        <v>4</v>
      </c>
    </row>
    <row r="42" spans="1:19" ht="18" customHeight="1">
      <c r="A42" s="53"/>
      <c r="B42" s="54" t="s">
        <v>48</v>
      </c>
      <c r="C42" s="338"/>
      <c r="D42" s="338"/>
      <c r="E42" s="338"/>
      <c r="G42" s="209"/>
      <c r="H42" s="209"/>
      <c r="I42" s="209"/>
      <c r="K42" s="53"/>
      <c r="L42" s="54" t="s">
        <v>48</v>
      </c>
      <c r="M42" s="338"/>
      <c r="N42" s="338"/>
      <c r="O42" s="338"/>
      <c r="Q42" s="209"/>
      <c r="R42" s="209"/>
      <c r="S42" s="209"/>
    </row>
    <row r="43" spans="1:19" ht="19.5" customHeight="1">
      <c r="A43" s="54" t="s">
        <v>50</v>
      </c>
      <c r="B43" s="54" t="s">
        <v>51</v>
      </c>
      <c r="C43" s="323"/>
      <c r="D43" s="323"/>
      <c r="E43" s="323"/>
      <c r="F43" s="323"/>
      <c r="G43" s="323"/>
      <c r="H43" s="323"/>
      <c r="I43" s="54"/>
      <c r="J43" s="54"/>
      <c r="K43" s="54" t="s">
        <v>53</v>
      </c>
      <c r="L43" s="339"/>
      <c r="M43" s="339"/>
      <c r="O43" s="54" t="s">
        <v>48</v>
      </c>
      <c r="P43" s="323"/>
      <c r="Q43" s="323"/>
      <c r="R43" s="323"/>
      <c r="S43" s="323"/>
    </row>
    <row r="44" spans="5:8" ht="9.75" customHeight="1">
      <c r="E44" s="53"/>
      <c r="H44" s="53"/>
    </row>
    <row r="45" ht="30" customHeight="1">
      <c r="A45" s="60" t="str">
        <f>"Technické podmínky utkání:   "&amp;$B$3&amp;IF(ISBLANK($B$3),""," – ")&amp;$L$3</f>
        <v>Technické podmínky utkání:   SK Rapid Praha A – TJ Slavoj Velké Popovice   B</v>
      </c>
    </row>
    <row r="46" spans="2:11" ht="19.5" customHeight="1">
      <c r="B46" s="3" t="s">
        <v>477</v>
      </c>
      <c r="C46" s="343"/>
      <c r="D46" s="343"/>
      <c r="I46" s="3" t="s">
        <v>478</v>
      </c>
      <c r="J46" s="343"/>
      <c r="K46" s="343"/>
    </row>
    <row r="47" spans="2:19" ht="19.5" customHeight="1">
      <c r="B47" s="3" t="s">
        <v>479</v>
      </c>
      <c r="C47" s="344"/>
      <c r="D47" s="344"/>
      <c r="I47" s="3" t="s">
        <v>480</v>
      </c>
      <c r="J47" s="344"/>
      <c r="K47" s="344"/>
      <c r="P47" s="3" t="s">
        <v>481</v>
      </c>
      <c r="Q47" s="341">
        <v>43317</v>
      </c>
      <c r="R47" s="342"/>
      <c r="S47" s="342"/>
    </row>
    <row r="48" ht="9.75" customHeight="1"/>
    <row r="49" spans="1:19" ht="15" customHeight="1">
      <c r="A49" s="332" t="s">
        <v>63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</row>
    <row r="50" spans="1:19" ht="81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7"/>
    </row>
    <row r="51" ht="4.5" customHeight="1"/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21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21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21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21" customHeight="1">
      <c r="A57" s="81"/>
      <c r="B57" s="321"/>
      <c r="C57" s="322"/>
      <c r="D57" s="210"/>
      <c r="E57" s="321"/>
      <c r="F57" s="324"/>
      <c r="G57" s="324"/>
      <c r="H57" s="322"/>
      <c r="I57" s="210"/>
      <c r="J57" s="63"/>
      <c r="K57" s="83"/>
      <c r="L57" s="321"/>
      <c r="M57" s="322"/>
      <c r="N57" s="210"/>
      <c r="O57" s="321"/>
      <c r="P57" s="324"/>
      <c r="Q57" s="324"/>
      <c r="R57" s="322"/>
      <c r="S57" s="211"/>
    </row>
    <row r="58" spans="1:19" ht="21" customHeight="1">
      <c r="A58" s="81"/>
      <c r="B58" s="321"/>
      <c r="C58" s="322"/>
      <c r="D58" s="210"/>
      <c r="E58" s="321"/>
      <c r="F58" s="324"/>
      <c r="G58" s="324"/>
      <c r="H58" s="322"/>
      <c r="I58" s="210"/>
      <c r="J58" s="63"/>
      <c r="K58" s="83"/>
      <c r="L58" s="321"/>
      <c r="M58" s="322"/>
      <c r="N58" s="210"/>
      <c r="O58" s="321"/>
      <c r="P58" s="324"/>
      <c r="Q58" s="324"/>
      <c r="R58" s="322"/>
      <c r="S58" s="211"/>
    </row>
    <row r="59" spans="1:19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ht="4.5" customHeight="1"/>
    <row r="61" spans="1:19" ht="15" customHeight="1">
      <c r="A61" s="326" t="s">
        <v>72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8"/>
    </row>
    <row r="62" spans="1:19" ht="81" customHeight="1">
      <c r="A62" s="329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1"/>
    </row>
    <row r="63" ht="4.5" customHeight="1"/>
    <row r="64" spans="1:19" ht="15" customHeight="1">
      <c r="A64" s="332" t="s">
        <v>73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4"/>
    </row>
    <row r="65" spans="1:19" ht="81" customHeight="1">
      <c r="A65" s="335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7"/>
    </row>
    <row r="66" spans="1:8" ht="30" customHeight="1">
      <c r="A66" s="212"/>
      <c r="B66" s="213" t="s">
        <v>482</v>
      </c>
      <c r="C66" s="325"/>
      <c r="D66" s="325"/>
      <c r="E66" s="325"/>
      <c r="F66" s="325"/>
      <c r="G66" s="325"/>
      <c r="H66" s="32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M41" sqref="M41:O41"/>
    </sheetView>
  </sheetViews>
  <sheetFormatPr defaultColWidth="0" defaultRowHeight="12.75"/>
  <cols>
    <col min="1" max="1" width="10.75390625" style="14" customWidth="1"/>
    <col min="2" max="2" width="15.75390625" style="14" customWidth="1"/>
    <col min="3" max="3" width="5.75390625" style="14" customWidth="1"/>
    <col min="4" max="5" width="6.75390625" style="14" customWidth="1"/>
    <col min="6" max="6" width="4.75390625" style="14" customWidth="1"/>
    <col min="7" max="7" width="6.75390625" style="14" customWidth="1"/>
    <col min="8" max="8" width="5.75390625" style="14" customWidth="1"/>
    <col min="9" max="9" width="6.75390625" style="126" customWidth="1"/>
    <col min="10" max="10" width="1.75390625" style="126" customWidth="1"/>
    <col min="11" max="11" width="10.75390625" style="126" customWidth="1"/>
    <col min="12" max="12" width="15.75390625" style="126" customWidth="1"/>
    <col min="13" max="13" width="5.75390625" style="14" customWidth="1"/>
    <col min="14" max="15" width="6.75390625" style="14" customWidth="1"/>
    <col min="16" max="16" width="4.75390625" style="14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4" customWidth="1"/>
    <col min="22" max="22" width="9.125" style="7" hidden="1" customWidth="1"/>
    <col min="23" max="23" width="6.25390625" style="7" hidden="1" customWidth="1"/>
    <col min="24" max="24" width="21.375" style="7" hidden="1" customWidth="1"/>
    <col min="25" max="25" width="16.25390625" style="7" hidden="1" customWidth="1"/>
    <col min="26" max="26" width="28.125" style="7" hidden="1" customWidth="1"/>
    <col min="27" max="27" width="8.25390625" style="7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77" t="s">
        <v>0</v>
      </c>
      <c r="C1" s="377"/>
      <c r="D1" s="371" t="s">
        <v>1</v>
      </c>
      <c r="E1" s="371"/>
      <c r="F1" s="371"/>
      <c r="G1" s="371"/>
      <c r="H1" s="371"/>
      <c r="I1" s="371"/>
      <c r="J1" s="1"/>
      <c r="K1" s="2" t="s">
        <v>2</v>
      </c>
      <c r="L1" s="379" t="s">
        <v>3</v>
      </c>
      <c r="M1" s="379"/>
      <c r="N1" s="379"/>
      <c r="O1" s="363" t="s">
        <v>4</v>
      </c>
      <c r="P1" s="363"/>
      <c r="Q1" s="380">
        <v>43025</v>
      </c>
      <c r="R1" s="380"/>
      <c r="S1" s="380"/>
      <c r="V1" s="381"/>
      <c r="W1" s="381"/>
      <c r="X1" s="381"/>
      <c r="Y1" s="381"/>
      <c r="Z1" s="381"/>
      <c r="AA1" s="381"/>
      <c r="AB1" s="6"/>
    </row>
    <row r="2" spans="1:16" ht="9.75" customHeight="1" thickBot="1">
      <c r="A2" s="1"/>
      <c r="B2" s="378"/>
      <c r="C2" s="3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8" t="s">
        <v>5</v>
      </c>
      <c r="B3" s="382" t="s">
        <v>6</v>
      </c>
      <c r="C3" s="383"/>
      <c r="D3" s="383"/>
      <c r="E3" s="383"/>
      <c r="F3" s="383"/>
      <c r="G3" s="383"/>
      <c r="H3" s="383"/>
      <c r="I3" s="384"/>
      <c r="J3" s="1"/>
      <c r="K3" s="8" t="s">
        <v>7</v>
      </c>
      <c r="L3" s="382" t="s">
        <v>8</v>
      </c>
      <c r="M3" s="383"/>
      <c r="N3" s="383"/>
      <c r="O3" s="383"/>
      <c r="P3" s="383"/>
      <c r="Q3" s="383"/>
      <c r="R3" s="383"/>
      <c r="S3" s="384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85" t="s">
        <v>9</v>
      </c>
      <c r="B5" s="386"/>
      <c r="C5" s="387" t="s">
        <v>10</v>
      </c>
      <c r="D5" s="389" t="s">
        <v>11</v>
      </c>
      <c r="E5" s="390"/>
      <c r="F5" s="390"/>
      <c r="G5" s="391"/>
      <c r="H5" s="9" t="s">
        <v>12</v>
      </c>
      <c r="I5" s="9" t="s">
        <v>13</v>
      </c>
      <c r="J5" s="1"/>
      <c r="K5" s="385" t="s">
        <v>9</v>
      </c>
      <c r="L5" s="386"/>
      <c r="M5" s="387" t="s">
        <v>10</v>
      </c>
      <c r="N5" s="389" t="s">
        <v>11</v>
      </c>
      <c r="O5" s="390"/>
      <c r="P5" s="390"/>
      <c r="Q5" s="391"/>
      <c r="R5" s="9" t="s">
        <v>12</v>
      </c>
      <c r="S5" s="9" t="s">
        <v>13</v>
      </c>
    </row>
    <row r="6" spans="1:19" ht="12.75" customHeight="1">
      <c r="A6" s="392" t="s">
        <v>14</v>
      </c>
      <c r="B6" s="393"/>
      <c r="C6" s="388"/>
      <c r="D6" s="10" t="s">
        <v>15</v>
      </c>
      <c r="E6" s="11" t="s">
        <v>16</v>
      </c>
      <c r="F6" s="11" t="s">
        <v>17</v>
      </c>
      <c r="G6" s="12" t="s">
        <v>18</v>
      </c>
      <c r="H6" s="13" t="s">
        <v>19</v>
      </c>
      <c r="I6" s="13" t="s">
        <v>20</v>
      </c>
      <c r="J6" s="1"/>
      <c r="K6" s="392" t="s">
        <v>14</v>
      </c>
      <c r="L6" s="393"/>
      <c r="M6" s="388"/>
      <c r="N6" s="10" t="s">
        <v>15</v>
      </c>
      <c r="O6" s="11" t="s">
        <v>16</v>
      </c>
      <c r="P6" s="11" t="s">
        <v>17</v>
      </c>
      <c r="Q6" s="12" t="s">
        <v>18</v>
      </c>
      <c r="R6" s="13" t="s">
        <v>19</v>
      </c>
      <c r="S6" s="13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14"/>
      <c r="L7" s="14"/>
      <c r="M7" s="1"/>
      <c r="N7" s="1"/>
      <c r="O7" s="1"/>
      <c r="P7" s="1"/>
    </row>
    <row r="8" spans="1:19" ht="12.75" customHeight="1" thickTop="1">
      <c r="A8" s="394" t="s">
        <v>21</v>
      </c>
      <c r="B8" s="395"/>
      <c r="C8" s="15">
        <v>1</v>
      </c>
      <c r="D8" s="16">
        <v>134</v>
      </c>
      <c r="E8" s="17">
        <v>54</v>
      </c>
      <c r="F8" s="17">
        <v>3</v>
      </c>
      <c r="G8" s="18">
        <f>IF(ISBLANK(D8),"",D8+E8)</f>
        <v>188</v>
      </c>
      <c r="H8" s="19">
        <f>IF(ISNUMBER(G8),IF(G8&gt;Q8,1,IF(G8=Q8,0.5,0)),"")</f>
        <v>0</v>
      </c>
      <c r="I8" s="20" t="s">
        <v>22</v>
      </c>
      <c r="J8" s="1"/>
      <c r="K8" s="394" t="s">
        <v>23</v>
      </c>
      <c r="L8" s="395"/>
      <c r="M8" s="15">
        <v>1</v>
      </c>
      <c r="N8" s="16">
        <v>133</v>
      </c>
      <c r="O8" s="17">
        <v>61</v>
      </c>
      <c r="P8" s="17">
        <v>5</v>
      </c>
      <c r="Q8" s="18">
        <f>IF(ISBLANK(N8),"",N8+O8)</f>
        <v>194</v>
      </c>
      <c r="R8" s="19">
        <f>IF(ISNUMBER(Q8),IF(G8&lt;Q8,1,IF(G8=Q8,0.5,0)),"")</f>
        <v>1</v>
      </c>
      <c r="S8" s="21"/>
    </row>
    <row r="9" spans="1:19" ht="12.75" customHeight="1" thickBot="1">
      <c r="A9" s="396"/>
      <c r="B9" s="397"/>
      <c r="C9" s="22">
        <v>2</v>
      </c>
      <c r="D9" s="23">
        <v>140</v>
      </c>
      <c r="E9" s="24">
        <v>71</v>
      </c>
      <c r="F9" s="24">
        <v>1</v>
      </c>
      <c r="G9" s="25">
        <f>IF(ISBLANK(D9),"",D9+E9)</f>
        <v>211</v>
      </c>
      <c r="H9" s="26">
        <f>IF(ISNUMBER(G9),IF(G9&gt;Q9,1,IF(G9=Q9,0.5,0)),"")</f>
        <v>1</v>
      </c>
      <c r="I9" s="27">
        <f>IF(COUNT(Q12),SUM(G12-Q12),"")</f>
        <v>31</v>
      </c>
      <c r="J9" s="1"/>
      <c r="K9" s="396"/>
      <c r="L9" s="397"/>
      <c r="M9" s="22">
        <v>2</v>
      </c>
      <c r="N9" s="23">
        <v>120</v>
      </c>
      <c r="O9" s="24">
        <v>54</v>
      </c>
      <c r="P9" s="24">
        <v>2</v>
      </c>
      <c r="Q9" s="25">
        <f>IF(ISBLANK(N9),"",N9+O9)</f>
        <v>174</v>
      </c>
      <c r="R9" s="26">
        <f>IF(ISNUMBER(Q9),IF(G9&lt;Q9,1,IF(G9=Q9,0.5,0)),"")</f>
        <v>0</v>
      </c>
      <c r="S9" s="21"/>
    </row>
    <row r="10" spans="1:19" ht="9.75" customHeight="1" thickTop="1">
      <c r="A10" s="398" t="s">
        <v>24</v>
      </c>
      <c r="B10" s="399"/>
      <c r="C10" s="28"/>
      <c r="D10" s="29"/>
      <c r="E10" s="29"/>
      <c r="F10" s="29"/>
      <c r="G10" s="29"/>
      <c r="H10" s="29"/>
      <c r="I10" s="30"/>
      <c r="J10" s="1"/>
      <c r="K10" s="398" t="s">
        <v>25</v>
      </c>
      <c r="L10" s="399"/>
      <c r="M10" s="28"/>
      <c r="N10" s="29"/>
      <c r="O10" s="29"/>
      <c r="P10" s="29"/>
      <c r="Q10" s="29"/>
      <c r="R10" s="29"/>
      <c r="S10" s="30"/>
    </row>
    <row r="11" spans="1:19" ht="9.75" customHeight="1" thickBot="1">
      <c r="A11" s="400"/>
      <c r="B11" s="401"/>
      <c r="C11" s="31"/>
      <c r="D11" s="32"/>
      <c r="E11" s="32"/>
      <c r="F11" s="32"/>
      <c r="G11" s="33"/>
      <c r="H11" s="33"/>
      <c r="I11" s="402">
        <f>IF(ISNUMBER(G12),IF(G12&gt;Q12,1,IF(G12=Q12,0.5,0)),"")</f>
        <v>1</v>
      </c>
      <c r="J11" s="1"/>
      <c r="K11" s="400"/>
      <c r="L11" s="401"/>
      <c r="M11" s="31"/>
      <c r="N11" s="32"/>
      <c r="O11" s="32"/>
      <c r="P11" s="32"/>
      <c r="Q11" s="33"/>
      <c r="R11" s="33"/>
      <c r="S11" s="402">
        <f>IF(ISNUMBER(Q12),IF(G12&lt;Q12,1,IF(G12=Q12,0.5,0)),"")</f>
        <v>0</v>
      </c>
    </row>
    <row r="12" spans="1:19" ht="15.75" customHeight="1" thickBot="1">
      <c r="A12" s="404">
        <v>11242</v>
      </c>
      <c r="B12" s="405"/>
      <c r="C12" s="34" t="s">
        <v>18</v>
      </c>
      <c r="D12" s="35">
        <f>IF(ISNUMBER(D8),SUM(D8:D11),"")</f>
        <v>274</v>
      </c>
      <c r="E12" s="36">
        <f>IF(ISNUMBER(E8),SUM(E8:E11),"")</f>
        <v>125</v>
      </c>
      <c r="F12" s="37">
        <f>IF(ISNUMBER(F8),SUM(F8:F11),"")</f>
        <v>4</v>
      </c>
      <c r="G12" s="38">
        <f>IF(ISNUMBER(G8),SUM(G8:G11),"")</f>
        <v>399</v>
      </c>
      <c r="H12" s="39">
        <f>IF(ISNUMBER($G12),SUM(H8:H11),"")</f>
        <v>1</v>
      </c>
      <c r="I12" s="403"/>
      <c r="J12" s="1"/>
      <c r="K12" s="404">
        <v>19345</v>
      </c>
      <c r="L12" s="405"/>
      <c r="M12" s="34" t="s">
        <v>18</v>
      </c>
      <c r="N12" s="35">
        <f>IF(ISNUMBER(N8),SUM(N8:N11),"")</f>
        <v>253</v>
      </c>
      <c r="O12" s="36">
        <f>IF(ISNUMBER(O8),SUM(O8:O11),"")</f>
        <v>115</v>
      </c>
      <c r="P12" s="37">
        <f>IF(ISNUMBER(P8),SUM(P8:P11),"")</f>
        <v>7</v>
      </c>
      <c r="Q12" s="38">
        <f>IF(ISNUMBER(Q8),SUM(Q8:Q11),"")</f>
        <v>368</v>
      </c>
      <c r="R12" s="39">
        <f>IF(ISNUMBER($Q12),SUM(R7:R11),"")</f>
        <v>1</v>
      </c>
      <c r="S12" s="403"/>
    </row>
    <row r="13" spans="1:19" ht="12.75" customHeight="1" thickTop="1">
      <c r="A13" s="394" t="s">
        <v>26</v>
      </c>
      <c r="B13" s="395"/>
      <c r="C13" s="15">
        <v>1</v>
      </c>
      <c r="D13" s="40">
        <v>136</v>
      </c>
      <c r="E13" s="41">
        <v>60</v>
      </c>
      <c r="F13" s="41">
        <v>4</v>
      </c>
      <c r="G13" s="42">
        <f>IF(ISBLANK(D13),"",D13+E13)</f>
        <v>196</v>
      </c>
      <c r="H13" s="19">
        <f>IF(ISNUMBER(G13),IF(G13&gt;Q13,1,IF(G13=Q13,0.5,0)),"")</f>
        <v>1</v>
      </c>
      <c r="I13" s="406">
        <f>IF(COUNT(Q17),SUM(I9+G17-Q17),"")</f>
        <v>85</v>
      </c>
      <c r="J13" s="1"/>
      <c r="K13" s="394" t="s">
        <v>27</v>
      </c>
      <c r="L13" s="395"/>
      <c r="M13" s="15">
        <v>1</v>
      </c>
      <c r="N13" s="40">
        <v>120</v>
      </c>
      <c r="O13" s="41">
        <v>52</v>
      </c>
      <c r="P13" s="41">
        <v>2</v>
      </c>
      <c r="Q13" s="42">
        <f>IF(ISBLANK(N13),"",N13+O13)</f>
        <v>172</v>
      </c>
      <c r="R13" s="19">
        <f>IF(ISNUMBER(Q13),IF(G13&lt;Q13,1,IF(G13=Q13,0.5,0)),"")</f>
        <v>0</v>
      </c>
      <c r="S13" s="21"/>
    </row>
    <row r="14" spans="1:19" ht="12.75" customHeight="1" thickBot="1">
      <c r="A14" s="396"/>
      <c r="B14" s="397"/>
      <c r="C14" s="22">
        <v>2</v>
      </c>
      <c r="D14" s="23">
        <v>136</v>
      </c>
      <c r="E14" s="24">
        <v>87</v>
      </c>
      <c r="F14" s="24">
        <v>0</v>
      </c>
      <c r="G14" s="25">
        <f>IF(ISBLANK(D14),"",D14+E14)</f>
        <v>223</v>
      </c>
      <c r="H14" s="26">
        <f>IF(ISNUMBER(G14),IF(G14&gt;Q14,1,IF(G14=Q14,0.5,0)),"")</f>
        <v>1</v>
      </c>
      <c r="I14" s="407"/>
      <c r="J14" s="1"/>
      <c r="K14" s="396"/>
      <c r="L14" s="397"/>
      <c r="M14" s="22">
        <v>2</v>
      </c>
      <c r="N14" s="23">
        <v>139</v>
      </c>
      <c r="O14" s="24">
        <v>54</v>
      </c>
      <c r="P14" s="24">
        <v>3</v>
      </c>
      <c r="Q14" s="25">
        <f>IF(ISBLANK(N14),"",N14+O14)</f>
        <v>193</v>
      </c>
      <c r="R14" s="26">
        <f>IF(ISNUMBER(Q14),IF(G14&lt;Q14,1,IF(G14=Q14,0.5,0)),"")</f>
        <v>0</v>
      </c>
      <c r="S14" s="21"/>
    </row>
    <row r="15" spans="1:19" ht="9.75" customHeight="1" thickTop="1">
      <c r="A15" s="398" t="s">
        <v>28</v>
      </c>
      <c r="B15" s="399"/>
      <c r="C15" s="28"/>
      <c r="D15" s="29"/>
      <c r="E15" s="29"/>
      <c r="F15" s="29"/>
      <c r="G15" s="29"/>
      <c r="H15" s="29"/>
      <c r="I15" s="30"/>
      <c r="J15" s="1"/>
      <c r="K15" s="398" t="s">
        <v>29</v>
      </c>
      <c r="L15" s="399"/>
      <c r="M15" s="28"/>
      <c r="N15" s="29"/>
      <c r="O15" s="29"/>
      <c r="P15" s="29"/>
      <c r="Q15" s="29"/>
      <c r="R15" s="29"/>
      <c r="S15" s="30"/>
    </row>
    <row r="16" spans="1:19" ht="9.75" customHeight="1" thickBot="1">
      <c r="A16" s="400"/>
      <c r="B16" s="401"/>
      <c r="C16" s="31"/>
      <c r="D16" s="32"/>
      <c r="E16" s="32"/>
      <c r="F16" s="32"/>
      <c r="G16" s="33"/>
      <c r="H16" s="33"/>
      <c r="I16" s="402">
        <f>IF(ISNUMBER(G17),IF(G17&gt;Q17,1,IF(G17=Q17,0.5,0)),"")</f>
        <v>1</v>
      </c>
      <c r="J16" s="1"/>
      <c r="K16" s="400"/>
      <c r="L16" s="401"/>
      <c r="M16" s="31"/>
      <c r="N16" s="32"/>
      <c r="O16" s="32"/>
      <c r="P16" s="32"/>
      <c r="Q16" s="33"/>
      <c r="R16" s="33"/>
      <c r="S16" s="402">
        <f>IF(ISNUMBER(Q17),IF(G17&lt;Q17,1,IF(G17=Q17,0.5,0)),"")</f>
        <v>0</v>
      </c>
    </row>
    <row r="17" spans="1:19" ht="15.75" customHeight="1" thickBot="1">
      <c r="A17" s="408">
        <v>14500</v>
      </c>
      <c r="B17" s="405"/>
      <c r="C17" s="34" t="s">
        <v>18</v>
      </c>
      <c r="D17" s="35">
        <f>IF(ISNUMBER(D13),SUM(D13:D16),"")</f>
        <v>272</v>
      </c>
      <c r="E17" s="36">
        <f>IF(ISNUMBER(E13),SUM(E13:E16),"")</f>
        <v>147</v>
      </c>
      <c r="F17" s="37">
        <f>IF(ISNUMBER(F13),SUM(F13:F16),"")</f>
        <v>4</v>
      </c>
      <c r="G17" s="38">
        <f>IF(ISNUMBER(G13),SUM(G13:G16),"")</f>
        <v>419</v>
      </c>
      <c r="H17" s="39">
        <f>IF(ISNUMBER($G17),SUM(H13:H16),"")</f>
        <v>2</v>
      </c>
      <c r="I17" s="403"/>
      <c r="J17" s="1"/>
      <c r="K17" s="404">
        <v>12705</v>
      </c>
      <c r="L17" s="405"/>
      <c r="M17" s="34" t="s">
        <v>18</v>
      </c>
      <c r="N17" s="35">
        <f>IF(ISNUMBER(N13),SUM(N13:N16),"")</f>
        <v>259</v>
      </c>
      <c r="O17" s="36">
        <f>IF(ISNUMBER(O13),SUM(O13:O16),"")</f>
        <v>106</v>
      </c>
      <c r="P17" s="37">
        <f>IF(ISNUMBER(P13),SUM(P13:P16),"")</f>
        <v>5</v>
      </c>
      <c r="Q17" s="38">
        <f>IF(ISNUMBER(Q13),SUM(Q13:Q16),"")</f>
        <v>365</v>
      </c>
      <c r="R17" s="39">
        <f>IF(ISNUMBER($Q17),SUM(R13:R16),"")</f>
        <v>0</v>
      </c>
      <c r="S17" s="403"/>
    </row>
    <row r="18" spans="1:19" ht="12.75" customHeight="1" thickTop="1">
      <c r="A18" s="394" t="s">
        <v>30</v>
      </c>
      <c r="B18" s="395"/>
      <c r="C18" s="15">
        <v>1</v>
      </c>
      <c r="D18" s="40">
        <v>135</v>
      </c>
      <c r="E18" s="41">
        <v>63</v>
      </c>
      <c r="F18" s="41">
        <v>2</v>
      </c>
      <c r="G18" s="42">
        <f>IF(ISBLANK(D18),"",D18+E18)</f>
        <v>198</v>
      </c>
      <c r="H18" s="19">
        <f>IF(ISNUMBER(G18),IF(G18&gt;Q18,1,IF(G18=Q18,0.5,0)),"")</f>
        <v>1</v>
      </c>
      <c r="I18" s="406">
        <f>IF(COUNT(Q22),SUM(I13+G22-Q22),"")</f>
        <v>65</v>
      </c>
      <c r="J18" s="1"/>
      <c r="K18" s="394" t="s">
        <v>31</v>
      </c>
      <c r="L18" s="395"/>
      <c r="M18" s="15">
        <v>1</v>
      </c>
      <c r="N18" s="40">
        <v>150</v>
      </c>
      <c r="O18" s="41">
        <v>44</v>
      </c>
      <c r="P18" s="41">
        <v>4</v>
      </c>
      <c r="Q18" s="42">
        <f>IF(ISBLANK(N18),"",N18+O18)</f>
        <v>194</v>
      </c>
      <c r="R18" s="19">
        <f>IF(ISNUMBER(Q18),IF(G18&lt;Q18,1,IF(G18=Q18,0.5,0)),"")</f>
        <v>0</v>
      </c>
      <c r="S18" s="21"/>
    </row>
    <row r="19" spans="1:19" ht="12.75" customHeight="1" thickBot="1">
      <c r="A19" s="396"/>
      <c r="B19" s="397"/>
      <c r="C19" s="22">
        <v>2</v>
      </c>
      <c r="D19" s="23">
        <v>120</v>
      </c>
      <c r="E19" s="24">
        <v>53</v>
      </c>
      <c r="F19" s="24">
        <v>2</v>
      </c>
      <c r="G19" s="25">
        <f>IF(ISBLANK(D19),"",D19+E19)</f>
        <v>173</v>
      </c>
      <c r="H19" s="26">
        <f>IF(ISNUMBER(G19),IF(G19&gt;Q19,1,IF(G19=Q19,0.5,0)),"")</f>
        <v>0</v>
      </c>
      <c r="I19" s="407"/>
      <c r="J19" s="1"/>
      <c r="K19" s="396"/>
      <c r="L19" s="397"/>
      <c r="M19" s="22">
        <v>2</v>
      </c>
      <c r="N19" s="23">
        <v>143</v>
      </c>
      <c r="O19" s="24">
        <v>54</v>
      </c>
      <c r="P19" s="24">
        <v>1</v>
      </c>
      <c r="Q19" s="25">
        <f>IF(ISBLANK(N19),"",N19+O19)</f>
        <v>197</v>
      </c>
      <c r="R19" s="26">
        <f>IF(ISNUMBER(Q19),IF(G19&lt;Q19,1,IF(G19=Q19,0.5,0)),"")</f>
        <v>1</v>
      </c>
      <c r="S19" s="21"/>
    </row>
    <row r="20" spans="1:19" ht="9.75" customHeight="1" thickTop="1">
      <c r="A20" s="398" t="s">
        <v>32</v>
      </c>
      <c r="B20" s="399"/>
      <c r="C20" s="28"/>
      <c r="D20" s="29"/>
      <c r="E20" s="29"/>
      <c r="F20" s="29"/>
      <c r="G20" s="29"/>
      <c r="H20" s="29"/>
      <c r="I20" s="30"/>
      <c r="J20" s="1"/>
      <c r="K20" s="398" t="s">
        <v>33</v>
      </c>
      <c r="L20" s="399"/>
      <c r="M20" s="28"/>
      <c r="N20" s="29"/>
      <c r="O20" s="29"/>
      <c r="P20" s="29"/>
      <c r="Q20" s="29"/>
      <c r="R20" s="29"/>
      <c r="S20" s="30"/>
    </row>
    <row r="21" spans="1:19" ht="9.75" customHeight="1" thickBot="1">
      <c r="A21" s="400"/>
      <c r="B21" s="401"/>
      <c r="C21" s="31"/>
      <c r="D21" s="32"/>
      <c r="E21" s="32"/>
      <c r="F21" s="32"/>
      <c r="G21" s="33"/>
      <c r="H21" s="33"/>
      <c r="I21" s="402">
        <f>IF(ISNUMBER(G22),IF(G22&gt;Q22,1,IF(G22=Q22,0.5,0)),"")</f>
        <v>0</v>
      </c>
      <c r="J21" s="1"/>
      <c r="K21" s="400"/>
      <c r="L21" s="401"/>
      <c r="M21" s="31"/>
      <c r="N21" s="32"/>
      <c r="O21" s="32"/>
      <c r="P21" s="32"/>
      <c r="Q21" s="33"/>
      <c r="R21" s="33"/>
      <c r="S21" s="402">
        <f>IF(ISNUMBER(Q22),IF(G22&lt;Q22,1,IF(G22=Q22,0.5,0)),"")</f>
        <v>1</v>
      </c>
    </row>
    <row r="22" spans="1:19" ht="15.75" customHeight="1" thickBot="1">
      <c r="A22" s="404">
        <v>22958</v>
      </c>
      <c r="B22" s="405"/>
      <c r="C22" s="34" t="s">
        <v>18</v>
      </c>
      <c r="D22" s="35">
        <f>IF(ISNUMBER(D18),SUM(D18:D21),"")</f>
        <v>255</v>
      </c>
      <c r="E22" s="36">
        <f>IF(ISNUMBER(E18),SUM(E18:E21),"")</f>
        <v>116</v>
      </c>
      <c r="F22" s="37">
        <f>IF(ISNUMBER(F18),SUM(F18:F21),"")</f>
        <v>4</v>
      </c>
      <c r="G22" s="38">
        <f>IF(ISNUMBER(G18),SUM(G18:G21),"")</f>
        <v>371</v>
      </c>
      <c r="H22" s="39">
        <f>IF(ISNUMBER($G22),SUM(H18:H21),"")</f>
        <v>1</v>
      </c>
      <c r="I22" s="403"/>
      <c r="J22" s="1"/>
      <c r="K22" s="404">
        <v>2725</v>
      </c>
      <c r="L22" s="405"/>
      <c r="M22" s="34" t="s">
        <v>18</v>
      </c>
      <c r="N22" s="35">
        <f>IF(ISNUMBER(N18),SUM(N18:N21),"")</f>
        <v>293</v>
      </c>
      <c r="O22" s="36">
        <f>IF(ISNUMBER(O18),SUM(O18:O21),"")</f>
        <v>98</v>
      </c>
      <c r="P22" s="37">
        <f>IF(ISNUMBER(P18),SUM(P18:P21),"")</f>
        <v>5</v>
      </c>
      <c r="Q22" s="38">
        <f>IF(ISNUMBER(Q18),SUM(Q18:Q21),"")</f>
        <v>391</v>
      </c>
      <c r="R22" s="39">
        <f>IF(ISNUMBER($Q22),SUM(R18:R21),"")</f>
        <v>1</v>
      </c>
      <c r="S22" s="403"/>
    </row>
    <row r="23" spans="1:19" ht="12.75" customHeight="1" thickTop="1">
      <c r="A23" s="394" t="s">
        <v>34</v>
      </c>
      <c r="B23" s="395"/>
      <c r="C23" s="15">
        <v>1</v>
      </c>
      <c r="D23" s="40">
        <v>125</v>
      </c>
      <c r="E23" s="41">
        <v>53</v>
      </c>
      <c r="F23" s="41">
        <v>7</v>
      </c>
      <c r="G23" s="42">
        <f>IF(ISBLANK(D23),"",D23+E23)</f>
        <v>178</v>
      </c>
      <c r="H23" s="19">
        <f>IF(ISNUMBER(G23),IF(G23&gt;Q23,1,IF(G23=Q23,0.5,0)),"")</f>
        <v>1</v>
      </c>
      <c r="I23" s="406">
        <f>IF(COUNT(Q27),SUM(I18+G27-Q27),"")</f>
        <v>93</v>
      </c>
      <c r="J23" s="1"/>
      <c r="K23" s="394" t="s">
        <v>35</v>
      </c>
      <c r="L23" s="395"/>
      <c r="M23" s="15">
        <v>1</v>
      </c>
      <c r="N23" s="40">
        <v>132</v>
      </c>
      <c r="O23" s="41">
        <v>44</v>
      </c>
      <c r="P23" s="41">
        <v>5</v>
      </c>
      <c r="Q23" s="42">
        <f>IF(ISBLANK(N23),"",N23+O23)</f>
        <v>176</v>
      </c>
      <c r="R23" s="19">
        <f>IF(ISNUMBER(Q23),IF(G23&lt;Q23,1,IF(G23=Q23,0.5,0)),"")</f>
        <v>0</v>
      </c>
      <c r="S23" s="21"/>
    </row>
    <row r="24" spans="1:19" ht="12.75" customHeight="1" thickBot="1">
      <c r="A24" s="396"/>
      <c r="B24" s="397"/>
      <c r="C24" s="22">
        <v>2</v>
      </c>
      <c r="D24" s="23">
        <v>125</v>
      </c>
      <c r="E24" s="24">
        <v>68</v>
      </c>
      <c r="F24" s="24">
        <v>2</v>
      </c>
      <c r="G24" s="25">
        <f>IF(ISBLANK(D24),"",D24+E24)</f>
        <v>193</v>
      </c>
      <c r="H24" s="26">
        <f>IF(ISNUMBER(G24),IF(G24&gt;Q24,1,IF(G24=Q24,0.5,0)),"")</f>
        <v>1</v>
      </c>
      <c r="I24" s="407"/>
      <c r="J24" s="1"/>
      <c r="K24" s="396"/>
      <c r="L24" s="397"/>
      <c r="M24" s="22">
        <v>2</v>
      </c>
      <c r="N24" s="23">
        <v>133</v>
      </c>
      <c r="O24" s="24">
        <v>34</v>
      </c>
      <c r="P24" s="24">
        <v>10</v>
      </c>
      <c r="Q24" s="25">
        <f>IF(ISBLANK(N24),"",N24+O24)</f>
        <v>167</v>
      </c>
      <c r="R24" s="26">
        <f>IF(ISNUMBER(Q24),IF(G24&lt;Q24,1,IF(G24=Q24,0.5,0)),"")</f>
        <v>0</v>
      </c>
      <c r="S24" s="21"/>
    </row>
    <row r="25" spans="1:19" ht="9.75" customHeight="1" thickTop="1">
      <c r="A25" s="398" t="s">
        <v>36</v>
      </c>
      <c r="B25" s="399"/>
      <c r="C25" s="28"/>
      <c r="D25" s="29"/>
      <c r="E25" s="29"/>
      <c r="F25" s="29"/>
      <c r="G25" s="29"/>
      <c r="H25" s="29"/>
      <c r="I25" s="30"/>
      <c r="J25" s="1"/>
      <c r="K25" s="398" t="s">
        <v>37</v>
      </c>
      <c r="L25" s="399"/>
      <c r="M25" s="28"/>
      <c r="N25" s="29"/>
      <c r="O25" s="29"/>
      <c r="P25" s="29"/>
      <c r="Q25" s="29"/>
      <c r="R25" s="29"/>
      <c r="S25" s="30"/>
    </row>
    <row r="26" spans="1:19" ht="9.75" customHeight="1" thickBot="1">
      <c r="A26" s="400"/>
      <c r="B26" s="401"/>
      <c r="C26" s="31"/>
      <c r="D26" s="32"/>
      <c r="E26" s="32"/>
      <c r="F26" s="32"/>
      <c r="G26" s="33"/>
      <c r="H26" s="33"/>
      <c r="I26" s="402">
        <f>IF(ISNUMBER(G27),IF(G27&gt;Q27,1,IF(G27=Q27,0.5,0)),"")</f>
        <v>1</v>
      </c>
      <c r="J26" s="1"/>
      <c r="K26" s="400"/>
      <c r="L26" s="401"/>
      <c r="M26" s="31"/>
      <c r="N26" s="32"/>
      <c r="O26" s="32"/>
      <c r="P26" s="32"/>
      <c r="Q26" s="33"/>
      <c r="R26" s="33"/>
      <c r="S26" s="402">
        <f>IF(ISNUMBER(Q27),IF(G27&lt;Q27,1,IF(G27=Q27,0.5,0)),"")</f>
        <v>0</v>
      </c>
    </row>
    <row r="27" spans="1:19" ht="15.75" customHeight="1" thickBot="1">
      <c r="A27" s="404">
        <v>782</v>
      </c>
      <c r="B27" s="405"/>
      <c r="C27" s="34" t="s">
        <v>18</v>
      </c>
      <c r="D27" s="35">
        <f>IF(ISNUMBER(D23),SUM(D23:D26),"")</f>
        <v>250</v>
      </c>
      <c r="E27" s="36">
        <f>IF(ISNUMBER(E23),SUM(E23:E26),"")</f>
        <v>121</v>
      </c>
      <c r="F27" s="37">
        <f>IF(ISNUMBER(F23),SUM(F23:F26),"")</f>
        <v>9</v>
      </c>
      <c r="G27" s="38">
        <f>IF(ISNUMBER(G23),SUM(G23:G26),"")</f>
        <v>371</v>
      </c>
      <c r="H27" s="39">
        <f>IF(ISNUMBER($G27),SUM(H23:H26),"")</f>
        <v>2</v>
      </c>
      <c r="I27" s="403"/>
      <c r="J27" s="1"/>
      <c r="K27" s="404">
        <v>2707</v>
      </c>
      <c r="L27" s="405"/>
      <c r="M27" s="34" t="s">
        <v>18</v>
      </c>
      <c r="N27" s="35">
        <f>IF(ISNUMBER(N23),SUM(N23:N26),"")</f>
        <v>265</v>
      </c>
      <c r="O27" s="36">
        <f>IF(ISNUMBER(O23),SUM(O23:O26),"")</f>
        <v>78</v>
      </c>
      <c r="P27" s="37">
        <f>IF(ISNUMBER(P23),SUM(P23:P26),"")</f>
        <v>15</v>
      </c>
      <c r="Q27" s="38">
        <f>IF(ISNUMBER(Q23),SUM(Q23:Q26),"")</f>
        <v>343</v>
      </c>
      <c r="R27" s="39">
        <f>IF(ISNUMBER($Q27),SUM(R23:R26),"")</f>
        <v>0</v>
      </c>
      <c r="S27" s="403"/>
    </row>
    <row r="28" spans="1:19" ht="12.75" customHeight="1" thickTop="1">
      <c r="A28" s="394" t="s">
        <v>38</v>
      </c>
      <c r="B28" s="395"/>
      <c r="C28" s="15">
        <v>1</v>
      </c>
      <c r="D28" s="40">
        <v>122</v>
      </c>
      <c r="E28" s="41">
        <v>62</v>
      </c>
      <c r="F28" s="41">
        <v>2</v>
      </c>
      <c r="G28" s="42">
        <f>IF(ISBLANK(D28),"",D28+E28)</f>
        <v>184</v>
      </c>
      <c r="H28" s="19">
        <f>IF(ISNUMBER(G28),IF(G28&gt;Q28,1,IF(G28=Q28,0.5,0)),"")</f>
        <v>0</v>
      </c>
      <c r="I28" s="406">
        <f>IF(COUNT(Q32),SUM(I23+G32-Q32),"")</f>
        <v>107</v>
      </c>
      <c r="J28" s="1"/>
      <c r="K28" s="394" t="s">
        <v>39</v>
      </c>
      <c r="L28" s="395"/>
      <c r="M28" s="15">
        <v>1</v>
      </c>
      <c r="N28" s="40">
        <v>131</v>
      </c>
      <c r="O28" s="41">
        <v>59</v>
      </c>
      <c r="P28" s="41">
        <v>2</v>
      </c>
      <c r="Q28" s="42">
        <f>IF(ISBLANK(N28),"",N28+O28)</f>
        <v>190</v>
      </c>
      <c r="R28" s="19">
        <f>IF(ISNUMBER(Q28),IF(G28&lt;Q28,1,IF(G28=Q28,0.5,0)),"")</f>
        <v>1</v>
      </c>
      <c r="S28" s="21"/>
    </row>
    <row r="29" spans="1:19" ht="12.75" customHeight="1" thickBot="1">
      <c r="A29" s="396"/>
      <c r="B29" s="397"/>
      <c r="C29" s="22">
        <v>2</v>
      </c>
      <c r="D29" s="23">
        <v>144</v>
      </c>
      <c r="E29" s="24">
        <v>51</v>
      </c>
      <c r="F29" s="24">
        <v>4</v>
      </c>
      <c r="G29" s="25">
        <f>IF(ISBLANK(D29),"",D29+E29)</f>
        <v>195</v>
      </c>
      <c r="H29" s="26">
        <f>IF(ISNUMBER(G29),IF(G29&gt;Q29,1,IF(G29=Q29,0.5,0)),"")</f>
        <v>1</v>
      </c>
      <c r="I29" s="407"/>
      <c r="J29" s="1"/>
      <c r="K29" s="396"/>
      <c r="L29" s="397"/>
      <c r="M29" s="22">
        <v>2</v>
      </c>
      <c r="N29" s="23">
        <v>126</v>
      </c>
      <c r="O29" s="24">
        <v>49</v>
      </c>
      <c r="P29" s="24">
        <v>3</v>
      </c>
      <c r="Q29" s="25">
        <f>IF(ISBLANK(N29),"",N29+O29)</f>
        <v>175</v>
      </c>
      <c r="R29" s="26">
        <f>IF(ISNUMBER(Q29),IF(G29&lt;Q29,1,IF(G29=Q29,0.5,0)),"")</f>
        <v>0</v>
      </c>
      <c r="S29" s="21"/>
    </row>
    <row r="30" spans="1:19" ht="9.75" customHeight="1" thickTop="1">
      <c r="A30" s="398" t="s">
        <v>40</v>
      </c>
      <c r="B30" s="399"/>
      <c r="C30" s="28"/>
      <c r="D30" s="29"/>
      <c r="E30" s="29"/>
      <c r="F30" s="29"/>
      <c r="G30" s="29"/>
      <c r="H30" s="29"/>
      <c r="I30" s="30"/>
      <c r="J30" s="1"/>
      <c r="K30" s="398" t="s">
        <v>41</v>
      </c>
      <c r="L30" s="399"/>
      <c r="M30" s="28"/>
      <c r="N30" s="29"/>
      <c r="O30" s="29"/>
      <c r="P30" s="29"/>
      <c r="Q30" s="29"/>
      <c r="R30" s="29"/>
      <c r="S30" s="30"/>
    </row>
    <row r="31" spans="1:19" ht="9.75" customHeight="1" thickBot="1">
      <c r="A31" s="400"/>
      <c r="B31" s="401"/>
      <c r="C31" s="31"/>
      <c r="D31" s="32"/>
      <c r="E31" s="32"/>
      <c r="F31" s="32"/>
      <c r="G31" s="33"/>
      <c r="H31" s="33"/>
      <c r="I31" s="402">
        <f>IF(ISNUMBER(G32),IF(G32&gt;Q32,1,IF(G32=Q32,0.5,0)),"")</f>
        <v>1</v>
      </c>
      <c r="J31" s="1"/>
      <c r="K31" s="400"/>
      <c r="L31" s="401"/>
      <c r="M31" s="31"/>
      <c r="N31" s="32"/>
      <c r="O31" s="32"/>
      <c r="P31" s="32"/>
      <c r="Q31" s="33"/>
      <c r="R31" s="33"/>
      <c r="S31" s="402">
        <f>IF(ISNUMBER(Q32),IF(G32&lt;Q32,1,IF(G32=Q32,0.5,0)),"")</f>
        <v>0</v>
      </c>
    </row>
    <row r="32" spans="1:19" ht="15.75" customHeight="1" thickBot="1">
      <c r="A32" s="404">
        <v>14518</v>
      </c>
      <c r="B32" s="405"/>
      <c r="C32" s="34" t="s">
        <v>18</v>
      </c>
      <c r="D32" s="35">
        <f>IF(ISNUMBER(D28),SUM(D28:D31),"")</f>
        <v>266</v>
      </c>
      <c r="E32" s="36">
        <f>IF(ISNUMBER(E28),SUM(E28:E31),"")</f>
        <v>113</v>
      </c>
      <c r="F32" s="37">
        <f>IF(ISNUMBER(F28),SUM(F28:F31),"")</f>
        <v>6</v>
      </c>
      <c r="G32" s="38">
        <f>IF(ISNUMBER(G28),SUM(G28:G31),"")</f>
        <v>379</v>
      </c>
      <c r="H32" s="39">
        <f>IF(ISNUMBER($G32),SUM(H28:H31),"")</f>
        <v>1</v>
      </c>
      <c r="I32" s="403"/>
      <c r="J32" s="1"/>
      <c r="K32" s="404">
        <v>10871</v>
      </c>
      <c r="L32" s="405"/>
      <c r="M32" s="34" t="s">
        <v>18</v>
      </c>
      <c r="N32" s="35">
        <f>IF(ISNUMBER(N28),SUM(N28:N31),"")</f>
        <v>257</v>
      </c>
      <c r="O32" s="36">
        <f>IF(ISNUMBER(O28),SUM(O28:O31),"")</f>
        <v>108</v>
      </c>
      <c r="P32" s="37">
        <f>IF(ISNUMBER(P28),SUM(P28:P31),"")</f>
        <v>5</v>
      </c>
      <c r="Q32" s="38">
        <f>IF(ISNUMBER(Q28),SUM(Q28:Q31),"")</f>
        <v>365</v>
      </c>
      <c r="R32" s="39">
        <f>IF(ISNUMBER($Q32),SUM(R28:R31),"")</f>
        <v>1</v>
      </c>
      <c r="S32" s="403"/>
    </row>
    <row r="33" spans="1:19" ht="12.75" customHeight="1" thickTop="1">
      <c r="A33" s="394" t="s">
        <v>42</v>
      </c>
      <c r="B33" s="395"/>
      <c r="C33" s="15">
        <v>1</v>
      </c>
      <c r="D33" s="40">
        <v>131</v>
      </c>
      <c r="E33" s="41">
        <v>43</v>
      </c>
      <c r="F33" s="41">
        <v>9</v>
      </c>
      <c r="G33" s="42">
        <f>IF(ISBLANK(D33),"",D33+E33)</f>
        <v>174</v>
      </c>
      <c r="H33" s="19">
        <f>IF(ISNUMBER(G33),IF(G33&gt;Q33,1,IF(G33=Q33,0.5,0)),"")</f>
        <v>0</v>
      </c>
      <c r="I33" s="406">
        <f>IF(COUNT(Q37),SUM(I28+G37-Q37),"")</f>
        <v>86</v>
      </c>
      <c r="J33" s="1"/>
      <c r="K33" s="394" t="s">
        <v>43</v>
      </c>
      <c r="L33" s="395"/>
      <c r="M33" s="15">
        <v>1</v>
      </c>
      <c r="N33" s="40">
        <v>116</v>
      </c>
      <c r="O33" s="41">
        <v>59</v>
      </c>
      <c r="P33" s="41">
        <v>3</v>
      </c>
      <c r="Q33" s="42">
        <f>IF(ISBLANK(N33),"",N33+O33)</f>
        <v>175</v>
      </c>
      <c r="R33" s="19">
        <f>IF(ISNUMBER(Q33),IF(G33&lt;Q33,1,IF(G33=Q33,0.5,0)),"")</f>
        <v>1</v>
      </c>
      <c r="S33" s="21"/>
    </row>
    <row r="34" spans="1:19" ht="12.75" customHeight="1" thickBot="1">
      <c r="A34" s="396"/>
      <c r="B34" s="397"/>
      <c r="C34" s="22">
        <v>2</v>
      </c>
      <c r="D34" s="23">
        <v>131</v>
      </c>
      <c r="E34" s="24">
        <v>52</v>
      </c>
      <c r="F34" s="24">
        <v>5</v>
      </c>
      <c r="G34" s="25">
        <f>IF(ISBLANK(D34),"",D34+E34)</f>
        <v>183</v>
      </c>
      <c r="H34" s="26">
        <f>IF(ISNUMBER(G34),IF(G34&gt;Q34,1,IF(G34=Q34,0.5,0)),"")</f>
        <v>0</v>
      </c>
      <c r="I34" s="407"/>
      <c r="J34" s="1"/>
      <c r="K34" s="396"/>
      <c r="L34" s="397"/>
      <c r="M34" s="22">
        <v>2</v>
      </c>
      <c r="N34" s="23">
        <v>133</v>
      </c>
      <c r="O34" s="24">
        <v>70</v>
      </c>
      <c r="P34" s="24">
        <v>2</v>
      </c>
      <c r="Q34" s="25">
        <f>IF(ISBLANK(N34),"",N34+O34)</f>
        <v>203</v>
      </c>
      <c r="R34" s="26">
        <f>IF(ISNUMBER(Q34),IF(G34&lt;Q34,1,IF(G34=Q34,0.5,0)),"")</f>
        <v>1</v>
      </c>
      <c r="S34" s="21"/>
    </row>
    <row r="35" spans="1:19" ht="9.75" customHeight="1" thickTop="1">
      <c r="A35" s="398" t="s">
        <v>33</v>
      </c>
      <c r="B35" s="399"/>
      <c r="C35" s="28"/>
      <c r="D35" s="29"/>
      <c r="E35" s="29"/>
      <c r="F35" s="29"/>
      <c r="G35" s="29"/>
      <c r="H35" s="29"/>
      <c r="I35" s="30"/>
      <c r="J35" s="1"/>
      <c r="K35" s="398" t="s">
        <v>44</v>
      </c>
      <c r="L35" s="399"/>
      <c r="M35" s="28"/>
      <c r="N35" s="29"/>
      <c r="O35" s="29"/>
      <c r="P35" s="29"/>
      <c r="Q35" s="29"/>
      <c r="R35" s="29"/>
      <c r="S35" s="30"/>
    </row>
    <row r="36" spans="1:19" ht="9.75" customHeight="1" thickBot="1">
      <c r="A36" s="400"/>
      <c r="B36" s="401"/>
      <c r="C36" s="31"/>
      <c r="D36" s="32"/>
      <c r="E36" s="32"/>
      <c r="F36" s="32"/>
      <c r="G36" s="33"/>
      <c r="H36" s="33"/>
      <c r="I36" s="402">
        <f>IF(ISNUMBER(G37),IF(G37&gt;Q37,1,IF(G37=Q37,0.5,0)),"")</f>
        <v>0</v>
      </c>
      <c r="J36" s="1"/>
      <c r="K36" s="400"/>
      <c r="L36" s="401"/>
      <c r="M36" s="31"/>
      <c r="N36" s="32"/>
      <c r="O36" s="32"/>
      <c r="P36" s="32"/>
      <c r="Q36" s="33"/>
      <c r="R36" s="33"/>
      <c r="S36" s="402">
        <f>IF(ISNUMBER(Q37),IF(G37&lt;Q37,1,IF(G37=Q37,0.5,0)),"")</f>
        <v>1</v>
      </c>
    </row>
    <row r="37" spans="1:19" ht="15.75" customHeight="1" thickBot="1">
      <c r="A37" s="409">
        <v>14519</v>
      </c>
      <c r="B37" s="410"/>
      <c r="C37" s="34" t="s">
        <v>18</v>
      </c>
      <c r="D37" s="35">
        <f>IF(ISNUMBER(D33),SUM(D33:D36),"")</f>
        <v>262</v>
      </c>
      <c r="E37" s="36">
        <f>IF(ISNUMBER(E33),SUM(E33:E36),"")</f>
        <v>95</v>
      </c>
      <c r="F37" s="37">
        <f>IF(ISNUMBER(F33),SUM(F33:F36),"")</f>
        <v>14</v>
      </c>
      <c r="G37" s="38">
        <f>IF(ISNUMBER(G33),SUM(G33:G36),"")</f>
        <v>357</v>
      </c>
      <c r="H37" s="39">
        <f>IF(ISNUMBER($G37),SUM(H33:H36),"")</f>
        <v>0</v>
      </c>
      <c r="I37" s="403"/>
      <c r="J37" s="1"/>
      <c r="K37" s="409">
        <v>23635</v>
      </c>
      <c r="L37" s="410"/>
      <c r="M37" s="34" t="s">
        <v>18</v>
      </c>
      <c r="N37" s="35">
        <f>IF(ISNUMBER(N33),SUM(N33:N36),"")</f>
        <v>249</v>
      </c>
      <c r="O37" s="36">
        <f>IF(ISNUMBER(O33),SUM(O33:O36),"")</f>
        <v>129</v>
      </c>
      <c r="P37" s="37">
        <f>IF(ISNUMBER(P33),SUM(P33:P36),"")</f>
        <v>5</v>
      </c>
      <c r="Q37" s="38">
        <f>IF(ISNUMBER(Q33),SUM(Q33:Q36),"")</f>
        <v>378</v>
      </c>
      <c r="R37" s="39">
        <f>IF(ISNUMBER($Q37),SUM(R33:R36),"")</f>
        <v>2</v>
      </c>
      <c r="S37" s="403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44"/>
      <c r="B39" s="45"/>
      <c r="C39" s="46" t="s">
        <v>45</v>
      </c>
      <c r="D39" s="47">
        <f>IF(ISNUMBER(D12),SUM(D12,D17,D22,D27,D32,D37),"")</f>
        <v>1579</v>
      </c>
      <c r="E39" s="48">
        <f>IF(ISNUMBER(E12),SUM(E12,E17,E22,E27,E32,E37),"")</f>
        <v>717</v>
      </c>
      <c r="F39" s="49">
        <f>IF(ISNUMBER(F12),SUM(F12,F17,F22,F27,F32,F37),"")</f>
        <v>41</v>
      </c>
      <c r="G39" s="50">
        <f>IF(ISNUMBER(G12),SUM(G12,G17,G22,G27,G32,G37),"")</f>
        <v>2296</v>
      </c>
      <c r="H39" s="51">
        <f>IF(ISNUMBER($G39),SUM(H12,H17,H22,H27,H32,H37),"")</f>
        <v>7</v>
      </c>
      <c r="I39" s="52">
        <f>IF(ISNUMBER(G39),IF(G39&gt;Q39,2,IF(G39=Q39,1,0)),"")</f>
        <v>2</v>
      </c>
      <c r="J39" s="1"/>
      <c r="K39" s="44"/>
      <c r="L39" s="45"/>
      <c r="M39" s="46" t="s">
        <v>45</v>
      </c>
      <c r="N39" s="47">
        <f>IF(ISNUMBER(N12),SUM(N12,N17,N22,N27,N32,N37),"")</f>
        <v>1576</v>
      </c>
      <c r="O39" s="48">
        <f>IF(ISNUMBER(O12),SUM(O12,O17,O22,O27,O32,O37),"")</f>
        <v>634</v>
      </c>
      <c r="P39" s="49">
        <f>IF(ISNUMBER(P12),SUM(P12,P17,P22,P27,P32,P37),"")</f>
        <v>42</v>
      </c>
      <c r="Q39" s="50">
        <f>IF(ISNUMBER(Q12),SUM(Q12,Q17,Q22,Q27,Q32,Q37),"")</f>
        <v>2210</v>
      </c>
      <c r="R39" s="51">
        <f>IF(ISNUMBER($Q39),SUM(R12,R17,R22,R27,R32,R37),"")</f>
        <v>5</v>
      </c>
      <c r="S39" s="52">
        <f>IF(ISNUMBER(Q39),IF(G39&lt;Q39,2,IF(G39=Q39,1,0)),"")</f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53"/>
      <c r="B41" s="54" t="s">
        <v>46</v>
      </c>
      <c r="C41" s="411"/>
      <c r="D41" s="411"/>
      <c r="E41" s="411"/>
      <c r="F41" s="1"/>
      <c r="G41" s="412" t="s">
        <v>47</v>
      </c>
      <c r="H41" s="413"/>
      <c r="I41" s="55">
        <f>IF(ISNUMBER(I11),SUM(I11,I16,I21,I26,I31,I36,I39),"")</f>
        <v>6</v>
      </c>
      <c r="J41" s="1"/>
      <c r="K41" s="53"/>
      <c r="L41" s="54" t="s">
        <v>46</v>
      </c>
      <c r="M41" s="411"/>
      <c r="N41" s="411"/>
      <c r="O41" s="411"/>
      <c r="P41" s="1"/>
      <c r="Q41" s="412" t="s">
        <v>47</v>
      </c>
      <c r="R41" s="413"/>
      <c r="S41" s="55">
        <f>IF(ISNUMBER(S11),SUM(S11,S16,S21,S26,S31,S36,S39),"")</f>
        <v>2</v>
      </c>
    </row>
    <row r="42" spans="1:19" ht="19.5" customHeight="1">
      <c r="A42" s="53"/>
      <c r="B42" s="54" t="s">
        <v>48</v>
      </c>
      <c r="C42" s="414" t="s">
        <v>49</v>
      </c>
      <c r="D42" s="414"/>
      <c r="E42" s="414"/>
      <c r="F42" s="56"/>
      <c r="G42" s="56"/>
      <c r="H42" s="56"/>
      <c r="I42" s="56"/>
      <c r="J42" s="56"/>
      <c r="K42" s="53"/>
      <c r="L42" s="54" t="s">
        <v>48</v>
      </c>
      <c r="M42" s="414" t="s">
        <v>39</v>
      </c>
      <c r="N42" s="414"/>
      <c r="O42" s="414"/>
      <c r="P42" s="57"/>
      <c r="Q42" s="14"/>
      <c r="R42" s="14"/>
      <c r="S42" s="14"/>
    </row>
    <row r="43" spans="1:27" ht="20.25" customHeight="1">
      <c r="A43" s="54" t="s">
        <v>50</v>
      </c>
      <c r="B43" s="54" t="s">
        <v>51</v>
      </c>
      <c r="C43" s="415" t="s">
        <v>52</v>
      </c>
      <c r="D43" s="415"/>
      <c r="E43" s="415"/>
      <c r="F43" s="415"/>
      <c r="G43" s="415"/>
      <c r="H43" s="415"/>
      <c r="I43" s="54"/>
      <c r="J43" s="54"/>
      <c r="K43" s="54" t="s">
        <v>53</v>
      </c>
      <c r="L43" s="416"/>
      <c r="M43" s="416"/>
      <c r="N43" s="1"/>
      <c r="O43" s="54" t="s">
        <v>48</v>
      </c>
      <c r="P43" s="417"/>
      <c r="Q43" s="418"/>
      <c r="R43" s="418"/>
      <c r="S43" s="418"/>
      <c r="V43" s="58"/>
      <c r="W43" s="58"/>
      <c r="X43" s="58"/>
      <c r="Y43" s="58"/>
      <c r="Z43" s="58"/>
      <c r="AA43" s="58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56"/>
      <c r="M44" s="56"/>
      <c r="N44" s="1"/>
      <c r="O44" s="54"/>
      <c r="P44" s="59"/>
      <c r="Q44" s="59"/>
      <c r="R44" s="59"/>
      <c r="S44" s="59"/>
    </row>
    <row r="45" spans="1:16" ht="30" customHeight="1">
      <c r="A45" s="60" t="s">
        <v>54</v>
      </c>
      <c r="B45" s="1"/>
      <c r="C45" s="1"/>
      <c r="D45" s="1"/>
      <c r="E45" s="1"/>
      <c r="F45" s="61" t="str">
        <f>IF((B3=0)," ",(CONCATENATE(B3,"   vs   ",L3)))</f>
        <v>KK Dopravní podnik Praha C   vs   KK Konstruktiva E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3" t="s">
        <v>55</v>
      </c>
      <c r="C46" s="419" t="s">
        <v>56</v>
      </c>
      <c r="D46" s="419"/>
      <c r="E46" s="1"/>
      <c r="F46" s="1"/>
      <c r="G46" s="1"/>
      <c r="H46" s="1"/>
      <c r="I46" s="3" t="s">
        <v>57</v>
      </c>
      <c r="J46" s="420" t="s">
        <v>58</v>
      </c>
      <c r="K46" s="420"/>
      <c r="L46" s="1"/>
      <c r="M46" s="1"/>
      <c r="N46" s="1"/>
      <c r="O46" s="1"/>
      <c r="P46" s="1"/>
    </row>
    <row r="47" spans="1:19" ht="19.5" customHeight="1">
      <c r="A47" s="1"/>
      <c r="B47" s="3" t="s">
        <v>59</v>
      </c>
      <c r="C47" s="421" t="s">
        <v>60</v>
      </c>
      <c r="D47" s="421"/>
      <c r="E47" s="1"/>
      <c r="F47" s="1"/>
      <c r="G47" s="1"/>
      <c r="H47" s="1"/>
      <c r="I47" s="3" t="s">
        <v>61</v>
      </c>
      <c r="J47" s="422">
        <v>1</v>
      </c>
      <c r="K47" s="422"/>
      <c r="L47" s="1"/>
      <c r="M47" s="1"/>
      <c r="N47" s="1"/>
      <c r="O47" s="1"/>
      <c r="P47" s="3" t="s">
        <v>62</v>
      </c>
      <c r="Q47" s="341">
        <v>44081</v>
      </c>
      <c r="R47" s="342"/>
      <c r="S47" s="342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85" t="s">
        <v>63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</row>
    <row r="50" spans="1:19" ht="90" customHeight="1">
      <c r="A50" s="425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7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18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18" customHeight="1">
      <c r="A57" s="81"/>
      <c r="B57" s="428"/>
      <c r="C57" s="429"/>
      <c r="D57" s="82"/>
      <c r="E57" s="430"/>
      <c r="F57" s="431"/>
      <c r="G57" s="431"/>
      <c r="H57" s="432"/>
      <c r="I57" s="82"/>
      <c r="J57" s="63"/>
      <c r="K57" s="83">
        <v>51</v>
      </c>
      <c r="L57" s="428" t="s">
        <v>70</v>
      </c>
      <c r="M57" s="429"/>
      <c r="N57" s="82">
        <v>853</v>
      </c>
      <c r="O57" s="430" t="s">
        <v>71</v>
      </c>
      <c r="P57" s="431"/>
      <c r="Q57" s="431"/>
      <c r="R57" s="432"/>
      <c r="S57" s="84">
        <v>2705</v>
      </c>
    </row>
    <row r="58" spans="1:19" ht="18" customHeight="1">
      <c r="A58" s="81"/>
      <c r="B58" s="428"/>
      <c r="C58" s="429"/>
      <c r="D58" s="82"/>
      <c r="E58" s="430"/>
      <c r="F58" s="431"/>
      <c r="G58" s="431"/>
      <c r="H58" s="432"/>
      <c r="I58" s="82"/>
      <c r="J58" s="63"/>
      <c r="K58" s="83"/>
      <c r="L58" s="428"/>
      <c r="M58" s="429"/>
      <c r="N58" s="82"/>
      <c r="O58" s="430"/>
      <c r="P58" s="431"/>
      <c r="Q58" s="431"/>
      <c r="R58" s="432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33" t="s">
        <v>72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434"/>
    </row>
    <row r="62" spans="1:19" ht="90" customHeight="1">
      <c r="A62" s="435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7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85" t="s">
        <v>73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4"/>
    </row>
    <row r="65" spans="1:19" ht="90" customHeight="1">
      <c r="A65" s="425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7"/>
    </row>
    <row r="66" spans="1:27" ht="30" customHeight="1">
      <c r="A66" s="438" t="s">
        <v>74</v>
      </c>
      <c r="B66" s="438"/>
      <c r="C66" s="325"/>
      <c r="D66" s="325"/>
      <c r="E66" s="325"/>
      <c r="F66" s="325"/>
      <c r="G66" s="325"/>
      <c r="H66" s="325"/>
      <c r="I66" s="1"/>
      <c r="J66" s="1"/>
      <c r="K66" s="1"/>
      <c r="L66" s="1"/>
      <c r="M66" s="1"/>
      <c r="N66" s="1"/>
      <c r="O66" s="1"/>
      <c r="P66" s="1"/>
      <c r="V66" s="381"/>
      <c r="W66" s="381"/>
      <c r="X66" s="381"/>
      <c r="Y66" s="381"/>
      <c r="Z66" s="381"/>
      <c r="AA66" s="381"/>
    </row>
    <row r="67" spans="1:27" ht="30" customHeight="1">
      <c r="A67" s="88"/>
      <c r="B67" s="88"/>
      <c r="C67" s="89"/>
      <c r="D67" s="89"/>
      <c r="E67" s="89"/>
      <c r="F67" s="89"/>
      <c r="G67" s="89"/>
      <c r="H67" s="89"/>
      <c r="I67" s="1"/>
      <c r="J67" s="1"/>
      <c r="K67" s="1"/>
      <c r="L67" s="1"/>
      <c r="M67" s="1"/>
      <c r="N67" s="1"/>
      <c r="O67" s="1"/>
      <c r="P67" s="1"/>
      <c r="V67" s="5"/>
      <c r="W67" s="90"/>
      <c r="X67" s="90"/>
      <c r="Y67" s="90"/>
      <c r="Z67" s="90"/>
      <c r="AA67" s="90"/>
    </row>
    <row r="68" spans="1:27" ht="11.25" customHeight="1">
      <c r="A68" s="88"/>
      <c r="B68" s="88"/>
      <c r="C68" s="89"/>
      <c r="D68" s="89"/>
      <c r="E68" s="89"/>
      <c r="F68" s="89"/>
      <c r="G68" s="89"/>
      <c r="H68" s="89"/>
      <c r="I68" s="1"/>
      <c r="J68" s="1"/>
      <c r="K68" s="1"/>
      <c r="L68" s="1"/>
      <c r="M68" s="1"/>
      <c r="N68" s="1"/>
      <c r="O68" s="1"/>
      <c r="P68" s="1"/>
      <c r="V68" s="5"/>
      <c r="W68" s="90"/>
      <c r="X68" s="90"/>
      <c r="Y68" s="90"/>
      <c r="Z68" s="90"/>
      <c r="AA68" s="90"/>
    </row>
    <row r="69" spans="1:16" ht="11.25" customHeight="1">
      <c r="A69" s="91" t="s">
        <v>75</v>
      </c>
      <c r="B69" s="91" t="s">
        <v>76</v>
      </c>
      <c r="C69" s="439" t="s">
        <v>77</v>
      </c>
      <c r="D69" s="439"/>
      <c r="E69" s="66"/>
      <c r="F69" s="439" t="s">
        <v>78</v>
      </c>
      <c r="G69" s="439"/>
      <c r="H69" s="439"/>
      <c r="I69" s="92"/>
      <c r="J69" s="1"/>
      <c r="K69" s="1"/>
      <c r="L69" s="1"/>
      <c r="M69" s="1"/>
      <c r="N69" s="1"/>
      <c r="O69" s="1"/>
      <c r="P69" s="1"/>
    </row>
    <row r="70" spans="1:27" ht="12.75">
      <c r="A70" s="93">
        <v>25</v>
      </c>
      <c r="B70" s="94" t="s">
        <v>79</v>
      </c>
      <c r="C70" s="95" t="s">
        <v>80</v>
      </c>
      <c r="D70" s="95"/>
      <c r="E70" s="95"/>
      <c r="F70" s="95" t="s">
        <v>81</v>
      </c>
      <c r="G70" s="96"/>
      <c r="H70" s="96"/>
      <c r="I70" s="96"/>
      <c r="J70" s="1"/>
      <c r="K70" s="4" t="s">
        <v>56</v>
      </c>
      <c r="L70" s="97" t="s">
        <v>82</v>
      </c>
      <c r="M70" s="98"/>
      <c r="N70" s="98"/>
      <c r="O70" s="99" t="s">
        <v>83</v>
      </c>
      <c r="P70" s="100"/>
      <c r="V70" s="101"/>
      <c r="W70" s="102"/>
      <c r="X70" s="103"/>
      <c r="Y70" s="104"/>
      <c r="Z70" s="105"/>
      <c r="AA70" s="106"/>
    </row>
    <row r="71" spans="1:27" ht="12.75">
      <c r="A71" s="93">
        <v>23</v>
      </c>
      <c r="B71" s="94" t="s">
        <v>84</v>
      </c>
      <c r="C71" s="95" t="s">
        <v>85</v>
      </c>
      <c r="D71" s="95"/>
      <c r="E71" s="95"/>
      <c r="F71" s="95" t="s">
        <v>86</v>
      </c>
      <c r="G71" s="96"/>
      <c r="H71" s="96"/>
      <c r="I71" s="96"/>
      <c r="J71" s="1"/>
      <c r="K71" s="4" t="s">
        <v>87</v>
      </c>
      <c r="L71" s="97" t="s">
        <v>88</v>
      </c>
      <c r="M71" s="98"/>
      <c r="N71" s="98"/>
      <c r="O71" s="99" t="s">
        <v>89</v>
      </c>
      <c r="P71" s="100"/>
      <c r="V71" s="101"/>
      <c r="W71" s="102"/>
      <c r="X71" s="103"/>
      <c r="Y71" s="104"/>
      <c r="Z71" s="105"/>
      <c r="AA71" s="106"/>
    </row>
    <row r="72" spans="1:27" ht="12.75">
      <c r="A72" s="93">
        <v>21</v>
      </c>
      <c r="B72" s="94" t="s">
        <v>90</v>
      </c>
      <c r="C72" s="95" t="s">
        <v>91</v>
      </c>
      <c r="D72" s="95"/>
      <c r="E72" s="95"/>
      <c r="F72" s="95" t="s">
        <v>92</v>
      </c>
      <c r="G72" s="96"/>
      <c r="H72" s="96"/>
      <c r="I72" s="96"/>
      <c r="J72" s="1"/>
      <c r="K72" s="4" t="s">
        <v>93</v>
      </c>
      <c r="L72" s="97" t="s">
        <v>6</v>
      </c>
      <c r="M72" s="98"/>
      <c r="N72" s="98"/>
      <c r="O72" s="99" t="s">
        <v>3</v>
      </c>
      <c r="P72" s="100"/>
      <c r="V72" s="101"/>
      <c r="W72" s="102"/>
      <c r="X72" s="103"/>
      <c r="Y72" s="104"/>
      <c r="Z72" s="105"/>
      <c r="AA72" s="106"/>
    </row>
    <row r="73" spans="1:27" ht="12.75">
      <c r="A73" s="93">
        <v>19</v>
      </c>
      <c r="B73" s="94" t="s">
        <v>94</v>
      </c>
      <c r="C73" s="95" t="s">
        <v>95</v>
      </c>
      <c r="D73" s="95"/>
      <c r="E73" s="95"/>
      <c r="F73" s="95" t="s">
        <v>96</v>
      </c>
      <c r="G73" s="96"/>
      <c r="H73" s="96"/>
      <c r="I73" s="96"/>
      <c r="J73" s="1"/>
      <c r="K73" s="4" t="s">
        <v>97</v>
      </c>
      <c r="L73" s="97" t="s">
        <v>98</v>
      </c>
      <c r="M73" s="98"/>
      <c r="N73" s="98"/>
      <c r="O73" s="99" t="s">
        <v>99</v>
      </c>
      <c r="P73" s="100"/>
      <c r="V73" s="101"/>
      <c r="W73" s="102"/>
      <c r="X73" s="103"/>
      <c r="Y73" s="104"/>
      <c r="Z73" s="105"/>
      <c r="AA73" s="106"/>
    </row>
    <row r="74" spans="1:27" ht="12.75">
      <c r="A74" s="93">
        <v>17</v>
      </c>
      <c r="B74" s="94" t="s">
        <v>100</v>
      </c>
      <c r="C74" s="95" t="s">
        <v>101</v>
      </c>
      <c r="D74" s="95"/>
      <c r="E74" s="95"/>
      <c r="F74" s="95" t="s">
        <v>102</v>
      </c>
      <c r="G74" s="96"/>
      <c r="H74" s="96"/>
      <c r="I74" s="96"/>
      <c r="J74" s="1"/>
      <c r="K74" s="4" t="s">
        <v>103</v>
      </c>
      <c r="L74" s="97" t="s">
        <v>8</v>
      </c>
      <c r="M74" s="98"/>
      <c r="N74" s="98"/>
      <c r="O74" s="99" t="s">
        <v>104</v>
      </c>
      <c r="P74" s="100"/>
      <c r="V74" s="101"/>
      <c r="W74" s="102"/>
      <c r="X74" s="103"/>
      <c r="Y74" s="104"/>
      <c r="Z74" s="105"/>
      <c r="AA74" s="106"/>
    </row>
    <row r="75" spans="1:27" ht="12.75">
      <c r="A75" s="93">
        <v>15</v>
      </c>
      <c r="B75" s="94" t="s">
        <v>105</v>
      </c>
      <c r="C75" s="95" t="s">
        <v>106</v>
      </c>
      <c r="D75" s="95"/>
      <c r="E75" s="95"/>
      <c r="F75" s="95" t="s">
        <v>107</v>
      </c>
      <c r="G75" s="96"/>
      <c r="H75" s="96"/>
      <c r="I75" s="96"/>
      <c r="J75" s="1"/>
      <c r="K75" s="4" t="s">
        <v>108</v>
      </c>
      <c r="L75" s="99" t="s">
        <v>109</v>
      </c>
      <c r="M75" s="98"/>
      <c r="N75" s="98"/>
      <c r="O75" s="99" t="s">
        <v>110</v>
      </c>
      <c r="P75" s="100"/>
      <c r="V75" s="101"/>
      <c r="W75" s="102"/>
      <c r="X75" s="103"/>
      <c r="Y75" s="104"/>
      <c r="Z75" s="105"/>
      <c r="AA75" s="106"/>
    </row>
    <row r="76" spans="1:27" ht="12.75">
      <c r="A76" s="93">
        <v>14</v>
      </c>
      <c r="B76" s="94" t="s">
        <v>111</v>
      </c>
      <c r="C76" s="95" t="s">
        <v>112</v>
      </c>
      <c r="D76" s="95"/>
      <c r="E76" s="95"/>
      <c r="F76" s="94" t="s">
        <v>113</v>
      </c>
      <c r="G76" s="96"/>
      <c r="H76" s="96"/>
      <c r="I76" s="96"/>
      <c r="J76" s="1"/>
      <c r="K76" s="4" t="s">
        <v>114</v>
      </c>
      <c r="L76" s="97" t="s">
        <v>115</v>
      </c>
      <c r="M76" s="98"/>
      <c r="N76" s="98"/>
      <c r="O76" s="99" t="s">
        <v>116</v>
      </c>
      <c r="P76" s="100"/>
      <c r="V76" s="101"/>
      <c r="W76" s="102"/>
      <c r="X76" s="103"/>
      <c r="Y76" s="104"/>
      <c r="Z76" s="105"/>
      <c r="AA76" s="106"/>
    </row>
    <row r="77" spans="1:27" ht="12.75">
      <c r="A77" s="93">
        <v>13</v>
      </c>
      <c r="B77" s="94" t="s">
        <v>117</v>
      </c>
      <c r="C77" s="95" t="s">
        <v>118</v>
      </c>
      <c r="D77" s="95"/>
      <c r="E77" s="95"/>
      <c r="F77" s="95" t="s">
        <v>119</v>
      </c>
      <c r="G77" s="96"/>
      <c r="H77" s="96"/>
      <c r="I77" s="96"/>
      <c r="J77" s="1"/>
      <c r="K77" s="4" t="s">
        <v>120</v>
      </c>
      <c r="L77" s="99" t="s">
        <v>121</v>
      </c>
      <c r="M77" s="98"/>
      <c r="N77" s="98"/>
      <c r="O77" s="99" t="s">
        <v>122</v>
      </c>
      <c r="P77" s="100"/>
      <c r="V77" s="101"/>
      <c r="W77" s="102"/>
      <c r="X77" s="103"/>
      <c r="Y77" s="104"/>
      <c r="Z77" s="105"/>
      <c r="AA77" s="106"/>
    </row>
    <row r="78" spans="1:27" ht="12.75">
      <c r="A78" s="93">
        <v>11</v>
      </c>
      <c r="B78" s="94" t="s">
        <v>123</v>
      </c>
      <c r="C78" s="95" t="s">
        <v>124</v>
      </c>
      <c r="D78" s="107"/>
      <c r="E78" s="107"/>
      <c r="F78" s="95" t="s">
        <v>125</v>
      </c>
      <c r="G78" s="96"/>
      <c r="H78" s="96"/>
      <c r="I78" s="96"/>
      <c r="J78" s="1"/>
      <c r="K78" s="4" t="s">
        <v>126</v>
      </c>
      <c r="L78" s="97" t="s">
        <v>127</v>
      </c>
      <c r="M78" s="98"/>
      <c r="N78" s="98"/>
      <c r="O78" s="99" t="s">
        <v>128</v>
      </c>
      <c r="P78" s="100"/>
      <c r="V78" s="101"/>
      <c r="W78" s="102"/>
      <c r="X78" s="103"/>
      <c r="Y78" s="104"/>
      <c r="Z78" s="105"/>
      <c r="AA78" s="106"/>
    </row>
    <row r="79" spans="1:27" ht="12.75">
      <c r="A79" s="93">
        <v>9</v>
      </c>
      <c r="B79" s="94" t="s">
        <v>129</v>
      </c>
      <c r="C79" s="95" t="s">
        <v>130</v>
      </c>
      <c r="D79" s="95"/>
      <c r="E79" s="95"/>
      <c r="F79" s="94" t="s">
        <v>131</v>
      </c>
      <c r="G79" s="96"/>
      <c r="H79" s="96"/>
      <c r="I79" s="96"/>
      <c r="J79" s="1"/>
      <c r="K79" s="4" t="s">
        <v>132</v>
      </c>
      <c r="L79" s="97" t="s">
        <v>133</v>
      </c>
      <c r="M79" s="98"/>
      <c r="N79" s="98"/>
      <c r="O79" s="99" t="s">
        <v>134</v>
      </c>
      <c r="P79" s="100"/>
      <c r="V79" s="101"/>
      <c r="W79" s="102"/>
      <c r="X79" s="103"/>
      <c r="Y79" s="104"/>
      <c r="Z79" s="105"/>
      <c r="AA79" s="106"/>
    </row>
    <row r="80" spans="1:27" ht="12.75">
      <c r="A80" s="93">
        <v>7</v>
      </c>
      <c r="B80" s="94" t="s">
        <v>135</v>
      </c>
      <c r="C80" s="95" t="s">
        <v>136</v>
      </c>
      <c r="D80" s="107"/>
      <c r="E80" s="107"/>
      <c r="F80" s="95" t="s">
        <v>137</v>
      </c>
      <c r="G80" s="96"/>
      <c r="H80" s="96"/>
      <c r="I80" s="96"/>
      <c r="J80" s="1"/>
      <c r="K80" s="4" t="s">
        <v>138</v>
      </c>
      <c r="L80" s="99" t="s">
        <v>139</v>
      </c>
      <c r="M80" s="98"/>
      <c r="N80" s="98"/>
      <c r="O80" s="99" t="s">
        <v>140</v>
      </c>
      <c r="P80" s="100"/>
      <c r="V80" s="101"/>
      <c r="W80" s="102"/>
      <c r="X80" s="103"/>
      <c r="Y80" s="105"/>
      <c r="Z80" s="105"/>
      <c r="AA80" s="106"/>
    </row>
    <row r="81" spans="1:27" ht="12.75">
      <c r="A81" s="93">
        <v>5</v>
      </c>
      <c r="B81" s="94" t="s">
        <v>141</v>
      </c>
      <c r="C81" s="95" t="s">
        <v>142</v>
      </c>
      <c r="D81" s="95"/>
      <c r="E81" s="95"/>
      <c r="F81" s="95" t="s">
        <v>143</v>
      </c>
      <c r="G81" s="96"/>
      <c r="H81" s="96"/>
      <c r="I81" s="96"/>
      <c r="J81" s="1"/>
      <c r="K81" s="4" t="s">
        <v>144</v>
      </c>
      <c r="L81" s="99" t="s">
        <v>145</v>
      </c>
      <c r="M81" s="98"/>
      <c r="N81" s="98"/>
      <c r="O81" s="99" t="s">
        <v>146</v>
      </c>
      <c r="P81" s="100"/>
      <c r="V81" s="101"/>
      <c r="W81" s="102"/>
      <c r="X81" s="103"/>
      <c r="Y81" s="105"/>
      <c r="Z81" s="105"/>
      <c r="AA81" s="106"/>
    </row>
    <row r="82" spans="1:27" ht="12.75">
      <c r="A82" s="93">
        <v>3</v>
      </c>
      <c r="B82" s="94" t="s">
        <v>147</v>
      </c>
      <c r="C82" s="95" t="s">
        <v>148</v>
      </c>
      <c r="D82" s="95"/>
      <c r="E82" s="95"/>
      <c r="F82" s="95" t="s">
        <v>149</v>
      </c>
      <c r="G82" s="96"/>
      <c r="H82" s="96"/>
      <c r="I82" s="96"/>
      <c r="J82" s="1"/>
      <c r="K82" s="4" t="s">
        <v>150</v>
      </c>
      <c r="L82" s="97" t="s">
        <v>151</v>
      </c>
      <c r="M82" s="98"/>
      <c r="N82" s="98"/>
      <c r="O82" s="99" t="s">
        <v>152</v>
      </c>
      <c r="P82" s="100"/>
      <c r="V82" s="101"/>
      <c r="W82" s="102"/>
      <c r="X82" s="103"/>
      <c r="Y82" s="104"/>
      <c r="Z82" s="105"/>
      <c r="AA82" s="106"/>
    </row>
    <row r="83" spans="1:27" ht="12.75">
      <c r="A83" s="94"/>
      <c r="B83" s="94" t="s">
        <v>153</v>
      </c>
      <c r="C83" s="95" t="s">
        <v>154</v>
      </c>
      <c r="D83" s="107"/>
      <c r="E83" s="107"/>
      <c r="F83" s="95" t="s">
        <v>155</v>
      </c>
      <c r="G83" s="96"/>
      <c r="H83" s="96"/>
      <c r="I83" s="96"/>
      <c r="J83" s="1"/>
      <c r="K83" s="4" t="s">
        <v>156</v>
      </c>
      <c r="L83" s="97" t="s">
        <v>157</v>
      </c>
      <c r="M83" s="98"/>
      <c r="N83" s="98"/>
      <c r="O83" s="99"/>
      <c r="P83" s="100"/>
      <c r="V83" s="101"/>
      <c r="W83" s="102"/>
      <c r="X83" s="103"/>
      <c r="Y83" s="104"/>
      <c r="Z83" s="105"/>
      <c r="AA83" s="106"/>
    </row>
    <row r="84" spans="1:27" ht="12.75">
      <c r="A84" s="1"/>
      <c r="B84" s="1"/>
      <c r="C84" s="1"/>
      <c r="D84" s="1"/>
      <c r="E84" s="1"/>
      <c r="F84" s="96"/>
      <c r="G84" s="96"/>
      <c r="H84" s="96"/>
      <c r="I84" s="96"/>
      <c r="J84" s="1"/>
      <c r="K84" s="4" t="s">
        <v>158</v>
      </c>
      <c r="L84" s="99"/>
      <c r="M84" s="98"/>
      <c r="N84" s="98"/>
      <c r="O84" s="99"/>
      <c r="P84" s="100"/>
      <c r="V84" s="101"/>
      <c r="W84" s="102"/>
      <c r="X84" s="103"/>
      <c r="Y84" s="108"/>
      <c r="Z84" s="105"/>
      <c r="AA84" s="106"/>
    </row>
    <row r="85" spans="1:27" ht="12.75">
      <c r="A85" s="1"/>
      <c r="B85" s="1"/>
      <c r="C85" s="1"/>
      <c r="D85" s="1"/>
      <c r="E85" s="1"/>
      <c r="F85" s="96"/>
      <c r="G85" s="96"/>
      <c r="H85" s="96"/>
      <c r="I85" s="96"/>
      <c r="J85" s="1"/>
      <c r="K85" s="4" t="s">
        <v>159</v>
      </c>
      <c r="L85" s="99"/>
      <c r="M85" s="98"/>
      <c r="N85" s="98"/>
      <c r="O85" s="99"/>
      <c r="P85" s="100"/>
      <c r="V85" s="101"/>
      <c r="W85" s="102"/>
      <c r="X85" s="103"/>
      <c r="Y85" s="104"/>
      <c r="Z85" s="105"/>
      <c r="AA85" s="106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4" t="s">
        <v>160</v>
      </c>
      <c r="L86" s="109"/>
      <c r="M86" s="109"/>
      <c r="N86" s="109"/>
      <c r="O86" s="110"/>
      <c r="P86" s="110"/>
      <c r="V86" s="101"/>
      <c r="W86" s="102"/>
      <c r="X86" s="103"/>
      <c r="Y86" s="104"/>
      <c r="Z86" s="105"/>
      <c r="AA86" s="106"/>
    </row>
    <row r="87" spans="1:27" ht="12.75">
      <c r="A87" s="1"/>
      <c r="B87" s="111" t="s">
        <v>161</v>
      </c>
      <c r="C87" s="1" t="s">
        <v>162</v>
      </c>
      <c r="D87" s="1"/>
      <c r="E87" s="1"/>
      <c r="F87" s="96" t="s">
        <v>163</v>
      </c>
      <c r="G87" s="96"/>
      <c r="H87" s="96"/>
      <c r="I87" s="96"/>
      <c r="J87" s="1"/>
      <c r="K87" s="4" t="s">
        <v>164</v>
      </c>
      <c r="L87" s="109"/>
      <c r="M87" s="109"/>
      <c r="N87" s="109"/>
      <c r="O87" s="110"/>
      <c r="P87" s="110"/>
      <c r="V87" s="101"/>
      <c r="W87" s="102"/>
      <c r="X87" s="103"/>
      <c r="Y87" s="104"/>
      <c r="Z87" s="105"/>
      <c r="AA87" s="106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4" t="s">
        <v>60</v>
      </c>
      <c r="L88" s="109"/>
      <c r="M88" s="109"/>
      <c r="N88" s="109"/>
      <c r="O88" s="110"/>
      <c r="P88" s="110"/>
      <c r="V88" s="101"/>
      <c r="W88" s="102"/>
      <c r="X88" s="103"/>
      <c r="Y88" s="104"/>
      <c r="Z88" s="105"/>
      <c r="AA88" s="106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4" t="s">
        <v>165</v>
      </c>
      <c r="L89" s="109"/>
      <c r="M89" s="109"/>
      <c r="N89" s="109"/>
      <c r="O89" s="110"/>
      <c r="P89" s="110"/>
      <c r="V89" s="101"/>
      <c r="W89" s="102"/>
      <c r="X89" s="103"/>
      <c r="Y89" s="105"/>
      <c r="Z89" s="105"/>
      <c r="AA89" s="106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4" t="s">
        <v>166</v>
      </c>
      <c r="L90" s="109"/>
      <c r="M90" s="109"/>
      <c r="N90" s="109"/>
      <c r="O90" s="110"/>
      <c r="P90" s="110"/>
      <c r="V90" s="101"/>
      <c r="W90" s="102"/>
      <c r="X90" s="103"/>
      <c r="Y90" s="105"/>
      <c r="Z90" s="105"/>
      <c r="AA90" s="106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4" t="s">
        <v>167</v>
      </c>
      <c r="L91" s="109"/>
      <c r="M91" s="109"/>
      <c r="N91" s="109"/>
      <c r="O91" s="110"/>
      <c r="P91" s="110"/>
      <c r="V91" s="101"/>
      <c r="W91" s="102"/>
      <c r="X91" s="103"/>
      <c r="Y91" s="108"/>
      <c r="Z91" s="105"/>
      <c r="AA91" s="106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4" t="s">
        <v>168</v>
      </c>
      <c r="L92" s="109"/>
      <c r="M92" s="109"/>
      <c r="N92" s="109"/>
      <c r="O92" s="109"/>
      <c r="P92" s="109"/>
      <c r="V92" s="101"/>
      <c r="W92" s="102"/>
      <c r="X92" s="103"/>
      <c r="Y92" s="104"/>
      <c r="Z92" s="105"/>
      <c r="AA92" s="106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4" t="s">
        <v>169</v>
      </c>
      <c r="L93" s="109"/>
      <c r="M93" s="109"/>
      <c r="N93" s="109"/>
      <c r="O93" s="109"/>
      <c r="P93" s="109"/>
      <c r="V93" s="101"/>
      <c r="W93" s="102"/>
      <c r="X93" s="103"/>
      <c r="Y93" s="104"/>
      <c r="Z93" s="105"/>
      <c r="AA93" s="106"/>
    </row>
    <row r="94" spans="1:27" ht="12.75">
      <c r="A94" s="1"/>
      <c r="I94" s="112"/>
      <c r="J94" s="112"/>
      <c r="K94" s="113" t="s">
        <v>170</v>
      </c>
      <c r="L94" s="114"/>
      <c r="M94" s="114"/>
      <c r="N94" s="114"/>
      <c r="O94" s="112"/>
      <c r="P94" s="1"/>
      <c r="V94" s="101"/>
      <c r="W94" s="102"/>
      <c r="X94" s="103"/>
      <c r="Y94" s="104"/>
      <c r="Z94" s="105"/>
      <c r="AA94" s="106"/>
    </row>
    <row r="95" spans="1:27" ht="12.75" customHeight="1">
      <c r="A95" s="115"/>
      <c r="I95" s="116"/>
      <c r="J95" s="116"/>
      <c r="K95" s="113" t="s">
        <v>171</v>
      </c>
      <c r="L95" s="117"/>
      <c r="M95" s="114"/>
      <c r="N95" s="114"/>
      <c r="O95" s="112"/>
      <c r="P95" s="1"/>
      <c r="V95" s="101"/>
      <c r="W95" s="102"/>
      <c r="X95" s="103"/>
      <c r="Y95" s="104"/>
      <c r="Z95" s="105"/>
      <c r="AA95" s="106"/>
    </row>
    <row r="96" spans="1:26" ht="14.25" customHeight="1">
      <c r="A96" s="118"/>
      <c r="I96" s="440"/>
      <c r="J96" s="440"/>
      <c r="K96" s="440"/>
      <c r="L96" s="440"/>
      <c r="M96" s="441"/>
      <c r="N96" s="441"/>
      <c r="O96" s="1"/>
      <c r="P96" s="1"/>
      <c r="V96" s="121"/>
      <c r="W96" s="102"/>
      <c r="X96" s="103"/>
      <c r="Y96" s="105"/>
      <c r="Z96" s="121"/>
    </row>
    <row r="97" spans="1:26" ht="14.25" customHeight="1">
      <c r="A97" s="122"/>
      <c r="I97" s="440"/>
      <c r="J97" s="440"/>
      <c r="K97" s="440"/>
      <c r="L97" s="440"/>
      <c r="M97" s="441"/>
      <c r="N97" s="441"/>
      <c r="O97" s="1"/>
      <c r="P97" s="1"/>
      <c r="V97" s="121"/>
      <c r="W97" s="102"/>
      <c r="X97" s="103"/>
      <c r="Y97" s="105"/>
      <c r="Z97" s="121"/>
    </row>
    <row r="98" spans="1:26" ht="14.25" customHeight="1">
      <c r="A98" s="122"/>
      <c r="I98" s="440"/>
      <c r="J98" s="440"/>
      <c r="K98" s="440"/>
      <c r="L98" s="440"/>
      <c r="M98" s="441"/>
      <c r="N98" s="441"/>
      <c r="O98" s="1"/>
      <c r="P98" s="1"/>
      <c r="V98" s="121"/>
      <c r="W98" s="102"/>
      <c r="X98" s="103"/>
      <c r="Y98" s="105"/>
      <c r="Z98" s="121"/>
    </row>
    <row r="99" spans="1:26" ht="14.25" customHeight="1">
      <c r="A99" s="123"/>
      <c r="I99" s="440"/>
      <c r="J99" s="440"/>
      <c r="K99" s="440"/>
      <c r="L99" s="440"/>
      <c r="M99" s="441"/>
      <c r="N99" s="441"/>
      <c r="O99" s="1"/>
      <c r="P99" s="1"/>
      <c r="V99" s="121"/>
      <c r="W99" s="102"/>
      <c r="X99" s="103"/>
      <c r="Y99" s="105"/>
      <c r="Z99" s="121"/>
    </row>
    <row r="100" spans="1:26" ht="14.25" customHeight="1">
      <c r="A100" s="122"/>
      <c r="I100" s="440"/>
      <c r="J100" s="440"/>
      <c r="K100" s="440"/>
      <c r="L100" s="440"/>
      <c r="M100" s="441"/>
      <c r="N100" s="441"/>
      <c r="O100" s="1"/>
      <c r="P100" s="1"/>
      <c r="V100" s="121"/>
      <c r="W100" s="102"/>
      <c r="X100" s="103"/>
      <c r="Y100" s="105"/>
      <c r="Z100" s="121"/>
    </row>
    <row r="101" spans="1:26" ht="14.25" customHeight="1">
      <c r="A101" s="122"/>
      <c r="I101" s="440"/>
      <c r="J101" s="440"/>
      <c r="K101" s="440"/>
      <c r="L101" s="440"/>
      <c r="M101" s="441"/>
      <c r="N101" s="441"/>
      <c r="O101" s="1"/>
      <c r="P101" s="1"/>
      <c r="V101" s="121"/>
      <c r="W101" s="102"/>
      <c r="X101" s="103"/>
      <c r="Y101" s="105"/>
      <c r="Z101" s="121"/>
    </row>
    <row r="102" spans="1:26" ht="14.25" customHeight="1">
      <c r="A102" s="122"/>
      <c r="I102" s="440"/>
      <c r="J102" s="440"/>
      <c r="K102" s="440"/>
      <c r="L102" s="440"/>
      <c r="M102" s="441"/>
      <c r="N102" s="441"/>
      <c r="O102" s="1"/>
      <c r="P102" s="1"/>
      <c r="V102" s="121"/>
      <c r="W102" s="102"/>
      <c r="X102" s="103"/>
      <c r="Y102" s="105"/>
      <c r="Z102" s="121"/>
    </row>
    <row r="103" spans="1:26" ht="14.25" customHeight="1">
      <c r="A103" s="122"/>
      <c r="I103" s="440"/>
      <c r="J103" s="440"/>
      <c r="K103" s="440"/>
      <c r="L103" s="440"/>
      <c r="M103" s="441"/>
      <c r="N103" s="441"/>
      <c r="O103" s="1"/>
      <c r="P103" s="1"/>
      <c r="V103" s="121"/>
      <c r="W103" s="102"/>
      <c r="X103" s="103"/>
      <c r="Y103" s="105"/>
      <c r="Z103" s="121"/>
    </row>
    <row r="104" spans="1:26" ht="14.25" customHeight="1">
      <c r="A104" s="122"/>
      <c r="I104" s="440"/>
      <c r="J104" s="440"/>
      <c r="K104" s="440"/>
      <c r="L104" s="440"/>
      <c r="M104" s="441"/>
      <c r="N104" s="441"/>
      <c r="O104" s="1"/>
      <c r="P104" s="1"/>
      <c r="V104" s="121"/>
      <c r="W104" s="102"/>
      <c r="X104" s="103"/>
      <c r="Y104" s="105"/>
      <c r="Z104" s="121"/>
    </row>
    <row r="105" spans="1:26" ht="14.25" customHeight="1">
      <c r="A105" s="122"/>
      <c r="I105" s="440"/>
      <c r="J105" s="440"/>
      <c r="K105" s="440"/>
      <c r="L105" s="440"/>
      <c r="M105" s="441"/>
      <c r="N105" s="441"/>
      <c r="O105" s="1"/>
      <c r="P105" s="1"/>
      <c r="V105" s="121"/>
      <c r="W105" s="102"/>
      <c r="X105" s="103"/>
      <c r="Y105" s="105"/>
      <c r="Z105" s="121"/>
    </row>
    <row r="106" spans="1:26" ht="14.25" customHeight="1">
      <c r="A106" s="122"/>
      <c r="I106" s="440"/>
      <c r="J106" s="440"/>
      <c r="K106" s="440"/>
      <c r="L106" s="440"/>
      <c r="M106" s="441"/>
      <c r="N106" s="441"/>
      <c r="O106" s="1"/>
      <c r="P106" s="1"/>
      <c r="V106" s="121"/>
      <c r="W106" s="102"/>
      <c r="X106" s="103"/>
      <c r="Y106" s="105"/>
      <c r="Z106" s="121"/>
    </row>
    <row r="107" spans="1:26" ht="14.25" customHeight="1">
      <c r="A107" s="122"/>
      <c r="I107" s="440"/>
      <c r="J107" s="440"/>
      <c r="K107" s="440"/>
      <c r="L107" s="440"/>
      <c r="M107" s="441"/>
      <c r="N107" s="441"/>
      <c r="O107" s="1"/>
      <c r="P107" s="1"/>
      <c r="V107" s="121"/>
      <c r="W107" s="102"/>
      <c r="X107" s="103"/>
      <c r="Y107" s="105"/>
      <c r="Z107" s="121"/>
    </row>
    <row r="108" spans="1:26" ht="14.25" customHeight="1">
      <c r="A108" s="122"/>
      <c r="I108" s="440"/>
      <c r="J108" s="440"/>
      <c r="K108" s="440"/>
      <c r="L108" s="440"/>
      <c r="M108" s="441"/>
      <c r="N108" s="441"/>
      <c r="O108" s="1"/>
      <c r="P108" s="1"/>
      <c r="V108" s="121"/>
      <c r="W108" s="102"/>
      <c r="X108" s="103"/>
      <c r="Y108" s="105"/>
      <c r="Z108" s="121"/>
    </row>
    <row r="109" spans="1:26" ht="14.25" customHeight="1">
      <c r="A109" s="122"/>
      <c r="I109" s="440"/>
      <c r="J109" s="440"/>
      <c r="K109" s="440"/>
      <c r="L109" s="440"/>
      <c r="M109" s="441"/>
      <c r="N109" s="441"/>
      <c r="O109" s="1"/>
      <c r="P109" s="1"/>
      <c r="V109" s="121"/>
      <c r="W109" s="102"/>
      <c r="X109" s="103"/>
      <c r="Y109" s="105"/>
      <c r="Z109" s="121"/>
    </row>
    <row r="110" spans="1:26" ht="14.25" customHeight="1">
      <c r="A110" s="122"/>
      <c r="I110" s="440"/>
      <c r="J110" s="440"/>
      <c r="K110" s="440"/>
      <c r="L110" s="440"/>
      <c r="M110" s="441"/>
      <c r="N110" s="441"/>
      <c r="O110" s="1"/>
      <c r="P110" s="1"/>
      <c r="V110" s="121"/>
      <c r="W110" s="102"/>
      <c r="X110" s="103"/>
      <c r="Y110" s="105"/>
      <c r="Z110" s="121"/>
    </row>
    <row r="111" spans="1:26" ht="14.25" customHeight="1">
      <c r="A111" s="122"/>
      <c r="I111" s="440"/>
      <c r="J111" s="440"/>
      <c r="K111" s="440"/>
      <c r="L111" s="440"/>
      <c r="M111" s="441"/>
      <c r="N111" s="441"/>
      <c r="O111" s="1"/>
      <c r="P111" s="1"/>
      <c r="V111" s="121"/>
      <c r="W111" s="102"/>
      <c r="X111" s="103"/>
      <c r="Y111" s="105"/>
      <c r="Z111" s="121"/>
    </row>
    <row r="112" spans="1:26" ht="14.25" customHeight="1">
      <c r="A112" s="122"/>
      <c r="I112" s="440"/>
      <c r="J112" s="440"/>
      <c r="K112" s="440"/>
      <c r="L112" s="440"/>
      <c r="M112" s="441"/>
      <c r="N112" s="441"/>
      <c r="O112" s="1"/>
      <c r="P112" s="1"/>
      <c r="V112" s="121"/>
      <c r="W112" s="102"/>
      <c r="X112" s="103"/>
      <c r="Y112" s="105"/>
      <c r="Z112" s="121"/>
    </row>
    <row r="113" spans="1:26" ht="14.25" customHeight="1">
      <c r="A113" s="122"/>
      <c r="I113" s="440"/>
      <c r="J113" s="440"/>
      <c r="K113" s="440"/>
      <c r="L113" s="440"/>
      <c r="M113" s="441"/>
      <c r="N113" s="441"/>
      <c r="O113" s="1"/>
      <c r="P113" s="1"/>
      <c r="V113" s="121"/>
      <c r="W113" s="102"/>
      <c r="X113" s="103"/>
      <c r="Y113" s="105"/>
      <c r="Z113" s="121"/>
    </row>
    <row r="114" spans="1:26" ht="14.25" customHeight="1">
      <c r="A114" s="123"/>
      <c r="I114" s="440"/>
      <c r="J114" s="440"/>
      <c r="K114" s="440"/>
      <c r="L114" s="440"/>
      <c r="M114" s="441"/>
      <c r="N114" s="441"/>
      <c r="O114" s="1"/>
      <c r="P114" s="1"/>
      <c r="V114" s="121"/>
      <c r="W114" s="102"/>
      <c r="X114" s="103"/>
      <c r="Y114" s="105"/>
      <c r="Z114" s="121"/>
    </row>
    <row r="115" spans="1:26" ht="14.25" customHeight="1">
      <c r="A115" s="123"/>
      <c r="I115" s="440"/>
      <c r="J115" s="440"/>
      <c r="K115" s="440"/>
      <c r="L115" s="440"/>
      <c r="M115" s="441"/>
      <c r="N115" s="441"/>
      <c r="O115" s="1"/>
      <c r="P115" s="1"/>
      <c r="V115" s="121"/>
      <c r="W115" s="102"/>
      <c r="X115" s="103"/>
      <c r="Y115" s="105"/>
      <c r="Z115" s="121"/>
    </row>
    <row r="116" spans="1:26" ht="14.25" customHeight="1">
      <c r="A116" s="124"/>
      <c r="I116" s="440"/>
      <c r="J116" s="440"/>
      <c r="K116" s="440"/>
      <c r="L116" s="440"/>
      <c r="M116" s="441"/>
      <c r="N116" s="441"/>
      <c r="O116" s="1"/>
      <c r="P116" s="1"/>
      <c r="V116" s="121"/>
      <c r="W116" s="102"/>
      <c r="X116" s="103"/>
      <c r="Y116" s="105"/>
      <c r="Z116" s="121"/>
    </row>
    <row r="117" spans="1:26" ht="14.25" customHeight="1">
      <c r="A117" s="124"/>
      <c r="I117" s="440"/>
      <c r="J117" s="440"/>
      <c r="K117" s="440"/>
      <c r="L117" s="440"/>
      <c r="M117" s="441"/>
      <c r="N117" s="441"/>
      <c r="O117" s="1"/>
      <c r="P117" s="1"/>
      <c r="V117" s="121"/>
      <c r="W117" s="102"/>
      <c r="X117" s="103"/>
      <c r="Y117" s="105"/>
      <c r="Z117" s="121"/>
    </row>
    <row r="118" spans="1:26" ht="14.25" customHeight="1">
      <c r="A118" s="124"/>
      <c r="I118" s="440"/>
      <c r="J118" s="440"/>
      <c r="K118" s="440"/>
      <c r="L118" s="440"/>
      <c r="M118" s="441"/>
      <c r="N118" s="441"/>
      <c r="O118" s="1"/>
      <c r="P118" s="1"/>
      <c r="V118" s="121"/>
      <c r="W118" s="102"/>
      <c r="X118" s="103"/>
      <c r="Y118" s="105"/>
      <c r="Z118" s="121"/>
    </row>
    <row r="119" spans="1:26" ht="14.25" customHeight="1">
      <c r="A119" s="124"/>
      <c r="I119" s="440"/>
      <c r="J119" s="440"/>
      <c r="K119" s="440"/>
      <c r="L119" s="440"/>
      <c r="M119" s="441"/>
      <c r="N119" s="441"/>
      <c r="O119" s="1"/>
      <c r="P119" s="1"/>
      <c r="V119" s="121"/>
      <c r="W119" s="102"/>
      <c r="X119" s="103"/>
      <c r="Y119" s="105"/>
      <c r="Z119" s="121"/>
    </row>
    <row r="120" spans="1:26" ht="14.25" customHeight="1">
      <c r="A120" s="124"/>
      <c r="I120" s="440"/>
      <c r="J120" s="440"/>
      <c r="K120" s="440"/>
      <c r="L120" s="440"/>
      <c r="M120" s="441"/>
      <c r="N120" s="441"/>
      <c r="O120" s="1"/>
      <c r="P120" s="1"/>
      <c r="V120" s="121"/>
      <c r="W120" s="102"/>
      <c r="X120" s="103"/>
      <c r="Y120" s="105"/>
      <c r="Z120" s="121"/>
    </row>
    <row r="121" spans="1:26" ht="14.25" customHeight="1">
      <c r="A121" s="124"/>
      <c r="I121" s="440"/>
      <c r="J121" s="440"/>
      <c r="K121" s="440"/>
      <c r="L121" s="440"/>
      <c r="M121" s="441"/>
      <c r="N121" s="441"/>
      <c r="O121" s="1"/>
      <c r="P121" s="1"/>
      <c r="V121" s="121"/>
      <c r="W121" s="102"/>
      <c r="X121" s="103"/>
      <c r="Y121" s="105"/>
      <c r="Z121" s="121"/>
    </row>
    <row r="122" spans="1:26" ht="14.25" customHeight="1">
      <c r="A122" s="124"/>
      <c r="I122" s="440"/>
      <c r="J122" s="440"/>
      <c r="K122" s="440"/>
      <c r="L122" s="440"/>
      <c r="M122" s="441"/>
      <c r="N122" s="441"/>
      <c r="O122" s="1"/>
      <c r="P122" s="1"/>
      <c r="V122" s="121"/>
      <c r="W122" s="102"/>
      <c r="X122" s="103"/>
      <c r="Y122" s="105"/>
      <c r="Z122" s="121"/>
    </row>
    <row r="123" spans="1:26" ht="14.25" customHeight="1">
      <c r="A123" s="124"/>
      <c r="I123" s="440"/>
      <c r="J123" s="440"/>
      <c r="K123" s="440"/>
      <c r="L123" s="440"/>
      <c r="M123" s="441"/>
      <c r="N123" s="441"/>
      <c r="O123" s="1"/>
      <c r="P123" s="1"/>
      <c r="V123" s="121"/>
      <c r="W123" s="121"/>
      <c r="X123" s="121"/>
      <c r="Y123" s="121"/>
      <c r="Z123" s="121"/>
    </row>
    <row r="124" spans="1:16" ht="14.25" customHeight="1">
      <c r="A124" s="124"/>
      <c r="I124" s="440"/>
      <c r="J124" s="440"/>
      <c r="K124" s="440"/>
      <c r="L124" s="440"/>
      <c r="M124" s="441"/>
      <c r="N124" s="441"/>
      <c r="O124" s="1"/>
      <c r="P124" s="1"/>
    </row>
    <row r="125" spans="1:16" ht="14.25" customHeight="1">
      <c r="A125" s="124"/>
      <c r="I125" s="440"/>
      <c r="J125" s="440"/>
      <c r="K125" s="440"/>
      <c r="L125" s="440"/>
      <c r="M125" s="441"/>
      <c r="N125" s="441"/>
      <c r="O125" s="1"/>
      <c r="P125" s="1"/>
    </row>
    <row r="126" spans="1:16" ht="14.25" customHeight="1">
      <c r="A126" s="124"/>
      <c r="I126" s="440"/>
      <c r="J126" s="440"/>
      <c r="K126" s="440"/>
      <c r="L126" s="440"/>
      <c r="M126" s="441"/>
      <c r="N126" s="441"/>
      <c r="O126" s="1"/>
      <c r="P126" s="1"/>
    </row>
    <row r="127" spans="1:16" ht="14.25" customHeight="1">
      <c r="A127" s="124"/>
      <c r="I127" s="440"/>
      <c r="J127" s="440"/>
      <c r="K127" s="440"/>
      <c r="L127" s="440"/>
      <c r="M127" s="441"/>
      <c r="N127" s="441"/>
      <c r="O127" s="1"/>
      <c r="P127" s="1"/>
    </row>
    <row r="128" spans="1:16" ht="14.25" customHeight="1">
      <c r="A128" s="124"/>
      <c r="I128" s="440"/>
      <c r="J128" s="440"/>
      <c r="K128" s="440"/>
      <c r="L128" s="440"/>
      <c r="M128" s="441"/>
      <c r="N128" s="441"/>
      <c r="O128" s="1"/>
      <c r="P128" s="1"/>
    </row>
    <row r="129" spans="1:16" ht="14.25" customHeight="1">
      <c r="A129" s="124"/>
      <c r="I129" s="440"/>
      <c r="J129" s="440"/>
      <c r="K129" s="440"/>
      <c r="L129" s="440"/>
      <c r="M129" s="441"/>
      <c r="N129" s="441"/>
      <c r="O129" s="1"/>
      <c r="P129" s="1"/>
    </row>
    <row r="130" spans="1:16" ht="14.25" customHeight="1">
      <c r="A130" s="124"/>
      <c r="I130" s="440"/>
      <c r="J130" s="440"/>
      <c r="K130" s="440"/>
      <c r="L130" s="440"/>
      <c r="M130" s="441"/>
      <c r="N130" s="441"/>
      <c r="O130" s="1"/>
      <c r="P130" s="1"/>
    </row>
    <row r="131" spans="1:16" ht="14.25" customHeight="1">
      <c r="A131" s="124"/>
      <c r="I131" s="440"/>
      <c r="J131" s="440"/>
      <c r="K131" s="440"/>
      <c r="L131" s="440"/>
      <c r="M131" s="441"/>
      <c r="N131" s="441"/>
      <c r="O131" s="1"/>
      <c r="P131" s="1"/>
    </row>
    <row r="132" spans="1:14" ht="14.25" customHeight="1">
      <c r="A132" s="125"/>
      <c r="I132" s="440"/>
      <c r="J132" s="440"/>
      <c r="K132" s="440"/>
      <c r="L132" s="440"/>
      <c r="M132" s="442"/>
      <c r="N132" s="442"/>
    </row>
    <row r="133" spans="1:14" ht="14.25" customHeight="1">
      <c r="A133" s="125"/>
      <c r="I133" s="440"/>
      <c r="J133" s="440"/>
      <c r="K133" s="440"/>
      <c r="L133" s="440"/>
      <c r="M133" s="442"/>
      <c r="N133" s="442"/>
    </row>
    <row r="134" spans="1:14" ht="14.25" customHeight="1">
      <c r="A134" s="125"/>
      <c r="I134" s="440"/>
      <c r="J134" s="440"/>
      <c r="K134" s="440"/>
      <c r="L134" s="440"/>
      <c r="M134" s="442"/>
      <c r="N134" s="442"/>
    </row>
    <row r="135" spans="1:14" ht="14.25" customHeight="1">
      <c r="A135" s="125"/>
      <c r="I135" s="440"/>
      <c r="J135" s="440"/>
      <c r="K135" s="440"/>
      <c r="L135" s="440"/>
      <c r="M135" s="442"/>
      <c r="N135" s="442"/>
    </row>
    <row r="136" spans="1:14" ht="14.25" customHeight="1">
      <c r="A136" s="125"/>
      <c r="I136" s="440"/>
      <c r="J136" s="440"/>
      <c r="K136" s="440"/>
      <c r="L136" s="440"/>
      <c r="M136" s="442"/>
      <c r="N136" s="442"/>
    </row>
    <row r="137" spans="1:14" ht="14.25" customHeight="1">
      <c r="A137" s="125"/>
      <c r="I137" s="440"/>
      <c r="J137" s="440"/>
      <c r="K137" s="440"/>
      <c r="L137" s="440"/>
      <c r="M137" s="442"/>
      <c r="N137" s="442"/>
    </row>
    <row r="138" spans="1:14" ht="14.25" customHeight="1">
      <c r="A138" s="125"/>
      <c r="I138" s="440"/>
      <c r="J138" s="440"/>
      <c r="K138" s="440"/>
      <c r="L138" s="440"/>
      <c r="M138" s="442"/>
      <c r="N138" s="442"/>
    </row>
    <row r="139" spans="1:14" ht="14.25" customHeight="1">
      <c r="A139" s="125"/>
      <c r="I139" s="440"/>
      <c r="J139" s="440"/>
      <c r="K139" s="440"/>
      <c r="L139" s="440"/>
      <c r="M139" s="442"/>
      <c r="N139" s="442"/>
    </row>
    <row r="140" spans="1:14" ht="14.25" customHeight="1">
      <c r="A140" s="125"/>
      <c r="I140" s="440"/>
      <c r="J140" s="440"/>
      <c r="K140" s="440"/>
      <c r="L140" s="440"/>
      <c r="M140" s="442"/>
      <c r="N140" s="442"/>
    </row>
    <row r="141" spans="1:14" ht="14.25" customHeight="1">
      <c r="A141" s="125"/>
      <c r="I141" s="440"/>
      <c r="J141" s="440"/>
      <c r="K141" s="440"/>
      <c r="L141" s="440"/>
      <c r="M141" s="442"/>
      <c r="N141" s="442"/>
    </row>
    <row r="142" spans="1:14" ht="14.25" customHeight="1">
      <c r="A142" s="125"/>
      <c r="I142" s="440"/>
      <c r="J142" s="440"/>
      <c r="K142" s="440"/>
      <c r="L142" s="440"/>
      <c r="M142" s="442"/>
      <c r="N142" s="442"/>
    </row>
    <row r="143" spans="1:14" ht="14.25" customHeight="1">
      <c r="A143" s="125"/>
      <c r="I143" s="440"/>
      <c r="J143" s="440"/>
      <c r="K143" s="440"/>
      <c r="L143" s="440"/>
      <c r="M143" s="442"/>
      <c r="N143" s="442"/>
    </row>
    <row r="144" spans="1:14" ht="14.25" customHeight="1">
      <c r="A144" s="125"/>
      <c r="I144" s="440"/>
      <c r="J144" s="440"/>
      <c r="K144" s="440"/>
      <c r="L144" s="440"/>
      <c r="M144" s="442"/>
      <c r="N144" s="442"/>
    </row>
    <row r="145" spans="1:14" ht="14.25" customHeight="1">
      <c r="A145" s="125"/>
      <c r="I145" s="440"/>
      <c r="J145" s="440"/>
      <c r="K145" s="440"/>
      <c r="L145" s="440"/>
      <c r="M145" s="442"/>
      <c r="N145" s="442"/>
    </row>
    <row r="146" spans="1:14" ht="14.25" customHeight="1">
      <c r="A146" s="125"/>
      <c r="I146" s="440"/>
      <c r="J146" s="440"/>
      <c r="K146" s="440"/>
      <c r="L146" s="440"/>
      <c r="M146" s="442"/>
      <c r="N146" s="442"/>
    </row>
    <row r="147" spans="1:14" ht="14.25" customHeight="1">
      <c r="A147" s="125"/>
      <c r="I147" s="440"/>
      <c r="J147" s="440"/>
      <c r="K147" s="440"/>
      <c r="L147" s="440"/>
      <c r="M147" s="442"/>
      <c r="N147" s="442"/>
    </row>
    <row r="148" spans="1:14" ht="14.25" customHeight="1">
      <c r="A148" s="125"/>
      <c r="I148" s="440"/>
      <c r="J148" s="440"/>
      <c r="K148" s="440"/>
      <c r="L148" s="440"/>
      <c r="M148" s="442"/>
      <c r="N148" s="442"/>
    </row>
    <row r="149" spans="1:14" ht="14.25" customHeight="1">
      <c r="A149" s="125"/>
      <c r="I149" s="440"/>
      <c r="J149" s="440"/>
      <c r="K149" s="440"/>
      <c r="L149" s="440"/>
      <c r="M149" s="442"/>
      <c r="N149" s="442"/>
    </row>
    <row r="150" spans="1:14" ht="14.25" customHeight="1">
      <c r="A150" s="125"/>
      <c r="I150" s="440"/>
      <c r="J150" s="440"/>
      <c r="K150" s="440"/>
      <c r="L150" s="440"/>
      <c r="M150" s="442"/>
      <c r="N150" s="442"/>
    </row>
    <row r="151" spans="1:14" ht="14.25" customHeight="1">
      <c r="A151" s="125"/>
      <c r="I151" s="440"/>
      <c r="J151" s="440"/>
      <c r="K151" s="440"/>
      <c r="L151" s="440"/>
      <c r="M151" s="442"/>
      <c r="N151" s="442"/>
    </row>
    <row r="152" spans="1:14" ht="14.25" customHeight="1">
      <c r="A152" s="125"/>
      <c r="I152" s="440"/>
      <c r="J152" s="440"/>
      <c r="K152" s="440"/>
      <c r="L152" s="440"/>
      <c r="M152" s="442"/>
      <c r="N152" s="442"/>
    </row>
    <row r="153" spans="1:14" ht="14.25" customHeight="1">
      <c r="A153" s="125"/>
      <c r="I153" s="440"/>
      <c r="J153" s="440"/>
      <c r="K153" s="440"/>
      <c r="L153" s="440"/>
      <c r="M153" s="442"/>
      <c r="N153" s="442"/>
    </row>
    <row r="154" spans="1:14" ht="14.25" customHeight="1">
      <c r="A154" s="125"/>
      <c r="I154" s="440"/>
      <c r="J154" s="440"/>
      <c r="K154" s="440"/>
      <c r="L154" s="440"/>
      <c r="M154" s="442"/>
      <c r="N154" s="442"/>
    </row>
    <row r="155" spans="1:14" ht="14.25" customHeight="1">
      <c r="A155" s="125"/>
      <c r="I155" s="440"/>
      <c r="J155" s="440"/>
      <c r="K155" s="440"/>
      <c r="L155" s="440"/>
      <c r="M155" s="442"/>
      <c r="N155" s="442"/>
    </row>
    <row r="156" spans="1:14" ht="14.25" customHeight="1">
      <c r="A156" s="125"/>
      <c r="I156" s="440"/>
      <c r="J156" s="440"/>
      <c r="K156" s="440"/>
      <c r="L156" s="440"/>
      <c r="M156" s="442"/>
      <c r="N156" s="442"/>
    </row>
    <row r="157" spans="1:14" ht="14.25" customHeight="1">
      <c r="A157" s="125"/>
      <c r="I157" s="440"/>
      <c r="J157" s="440"/>
      <c r="K157" s="440"/>
      <c r="L157" s="440"/>
      <c r="M157" s="442"/>
      <c r="N157" s="442"/>
    </row>
  </sheetData>
  <sheetProtection password="C416" sheet="1" objects="1" scenarios="1" formatColumns="0" selectLockedCells="1" sort="0"/>
  <mergeCells count="227">
    <mergeCell ref="I155:L155"/>
    <mergeCell ref="M155:N155"/>
    <mergeCell ref="I156:L156"/>
    <mergeCell ref="M156:N156"/>
    <mergeCell ref="I157:L157"/>
    <mergeCell ref="M157:N157"/>
    <mergeCell ref="I152:L152"/>
    <mergeCell ref="M152:N152"/>
    <mergeCell ref="I153:L153"/>
    <mergeCell ref="M153:N153"/>
    <mergeCell ref="I154:L154"/>
    <mergeCell ref="M154:N154"/>
    <mergeCell ref="I149:L149"/>
    <mergeCell ref="M149:N149"/>
    <mergeCell ref="I150:L150"/>
    <mergeCell ref="M150:N150"/>
    <mergeCell ref="I151:L151"/>
    <mergeCell ref="M151:N151"/>
    <mergeCell ref="I146:L146"/>
    <mergeCell ref="M146:N146"/>
    <mergeCell ref="I147:L147"/>
    <mergeCell ref="M147:N147"/>
    <mergeCell ref="I148:L148"/>
    <mergeCell ref="M148:N148"/>
    <mergeCell ref="I143:L143"/>
    <mergeCell ref="M143:N143"/>
    <mergeCell ref="I144:L144"/>
    <mergeCell ref="M144:N144"/>
    <mergeCell ref="I145:L145"/>
    <mergeCell ref="M145:N145"/>
    <mergeCell ref="I140:L140"/>
    <mergeCell ref="M140:N140"/>
    <mergeCell ref="I141:L141"/>
    <mergeCell ref="M141:N141"/>
    <mergeCell ref="I142:L142"/>
    <mergeCell ref="M142:N142"/>
    <mergeCell ref="I137:L137"/>
    <mergeCell ref="M137:N137"/>
    <mergeCell ref="I138:L138"/>
    <mergeCell ref="M138:N138"/>
    <mergeCell ref="I139:L139"/>
    <mergeCell ref="M139:N139"/>
    <mergeCell ref="I134:L134"/>
    <mergeCell ref="M134:N134"/>
    <mergeCell ref="I135:L135"/>
    <mergeCell ref="M135:N135"/>
    <mergeCell ref="I136:L136"/>
    <mergeCell ref="M136:N136"/>
    <mergeCell ref="I131:L131"/>
    <mergeCell ref="M131:N131"/>
    <mergeCell ref="I132:L132"/>
    <mergeCell ref="M132:N132"/>
    <mergeCell ref="I133:L133"/>
    <mergeCell ref="M133:N133"/>
    <mergeCell ref="I128:L128"/>
    <mergeCell ref="M128:N128"/>
    <mergeCell ref="I129:L129"/>
    <mergeCell ref="M129:N129"/>
    <mergeCell ref="I130:L130"/>
    <mergeCell ref="M130:N130"/>
    <mergeCell ref="I125:L125"/>
    <mergeCell ref="M125:N125"/>
    <mergeCell ref="I126:L126"/>
    <mergeCell ref="M126:N126"/>
    <mergeCell ref="I127:L127"/>
    <mergeCell ref="M127:N127"/>
    <mergeCell ref="I122:L122"/>
    <mergeCell ref="M122:N122"/>
    <mergeCell ref="I123:L123"/>
    <mergeCell ref="M123:N123"/>
    <mergeCell ref="I124:L124"/>
    <mergeCell ref="M124:N124"/>
    <mergeCell ref="I119:L119"/>
    <mergeCell ref="M119:N119"/>
    <mergeCell ref="I120:L120"/>
    <mergeCell ref="M120:N120"/>
    <mergeCell ref="I121:L121"/>
    <mergeCell ref="M121:N121"/>
    <mergeCell ref="I116:L116"/>
    <mergeCell ref="M116:N116"/>
    <mergeCell ref="I117:L117"/>
    <mergeCell ref="M117:N117"/>
    <mergeCell ref="I118:L118"/>
    <mergeCell ref="M118:N118"/>
    <mergeCell ref="I113:L113"/>
    <mergeCell ref="M113:N113"/>
    <mergeCell ref="I114:L114"/>
    <mergeCell ref="M114:N114"/>
    <mergeCell ref="I115:L115"/>
    <mergeCell ref="M115:N115"/>
    <mergeCell ref="I110:L110"/>
    <mergeCell ref="M110:N110"/>
    <mergeCell ref="I111:L111"/>
    <mergeCell ref="M111:N111"/>
    <mergeCell ref="I112:L112"/>
    <mergeCell ref="M112:N112"/>
    <mergeCell ref="I107:L107"/>
    <mergeCell ref="M107:N107"/>
    <mergeCell ref="I108:L108"/>
    <mergeCell ref="M108:N108"/>
    <mergeCell ref="I109:L109"/>
    <mergeCell ref="M109:N109"/>
    <mergeCell ref="I104:L104"/>
    <mergeCell ref="M104:N104"/>
    <mergeCell ref="I105:L105"/>
    <mergeCell ref="M105:N105"/>
    <mergeCell ref="I106:L106"/>
    <mergeCell ref="M106:N106"/>
    <mergeCell ref="I101:L101"/>
    <mergeCell ref="M101:N101"/>
    <mergeCell ref="I102:L102"/>
    <mergeCell ref="M102:N102"/>
    <mergeCell ref="I103:L103"/>
    <mergeCell ref="M103:N103"/>
    <mergeCell ref="I98:L98"/>
    <mergeCell ref="M98:N98"/>
    <mergeCell ref="I99:L99"/>
    <mergeCell ref="M99:N99"/>
    <mergeCell ref="I100:L100"/>
    <mergeCell ref="M100:N100"/>
    <mergeCell ref="V66:AA66"/>
    <mergeCell ref="C69:D69"/>
    <mergeCell ref="F69:H69"/>
    <mergeCell ref="I96:L96"/>
    <mergeCell ref="M96:N96"/>
    <mergeCell ref="I97:L97"/>
    <mergeCell ref="M97:N97"/>
    <mergeCell ref="A61:S61"/>
    <mergeCell ref="A62:S62"/>
    <mergeCell ref="A64:S64"/>
    <mergeCell ref="A65:S65"/>
    <mergeCell ref="A66:B66"/>
    <mergeCell ref="C66:H66"/>
    <mergeCell ref="B57:C57"/>
    <mergeCell ref="E57:H57"/>
    <mergeCell ref="L57:M57"/>
    <mergeCell ref="O57:R5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C41:E41"/>
    <mergeCell ref="G41:H41"/>
    <mergeCell ref="M41:O41"/>
    <mergeCell ref="Q41:R41"/>
    <mergeCell ref="A33:B34"/>
    <mergeCell ref="I33:I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I28:I29"/>
    <mergeCell ref="K28:L29"/>
    <mergeCell ref="A23:B24"/>
    <mergeCell ref="I23:I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I18:I19"/>
    <mergeCell ref="K18:L19"/>
    <mergeCell ref="A13:B14"/>
    <mergeCell ref="I13:I14"/>
    <mergeCell ref="K13:L14"/>
    <mergeCell ref="A15:B16"/>
    <mergeCell ref="K15:L16"/>
    <mergeCell ref="I16:I17"/>
    <mergeCell ref="A8:B9"/>
    <mergeCell ref="K8:L9"/>
    <mergeCell ref="A10:B11"/>
    <mergeCell ref="K10:L11"/>
    <mergeCell ref="I11:I12"/>
    <mergeCell ref="S11:S12"/>
    <mergeCell ref="A12:B12"/>
    <mergeCell ref="K12:L12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V1:AA1"/>
  </mergeCells>
  <conditionalFormatting sqref="O58:R58">
    <cfRule type="containsErrors" priority="44" dxfId="227" stopIfTrue="1">
      <formula>ISERROR(O58)</formula>
    </cfRule>
    <cfRule type="containsErrors" priority="45" dxfId="0" stopIfTrue="1">
      <formula>ISERROR(O58)</formula>
    </cfRule>
  </conditionalFormatting>
  <conditionalFormatting sqref="A37:B37">
    <cfRule type="expression" priority="42" dxfId="228" stopIfTrue="1">
      <formula>$A$37=$I$58</formula>
    </cfRule>
    <cfRule type="expression" priority="43" dxfId="228" stopIfTrue="1">
      <formula>$A$37=$I$57</formula>
    </cfRule>
  </conditionalFormatting>
  <conditionalFormatting sqref="K37:L37">
    <cfRule type="expression" priority="40" dxfId="228" stopIfTrue="1">
      <formula>$K$37=$S$58</formula>
    </cfRule>
    <cfRule type="expression" priority="41" dxfId="228" stopIfTrue="1">
      <formula>$K$37=$S$57</formula>
    </cfRule>
  </conditionalFormatting>
  <conditionalFormatting sqref="I8:I9">
    <cfRule type="expression" priority="39" dxfId="229" stopIfTrue="1">
      <formula>$N$8=0</formula>
    </cfRule>
  </conditionalFormatting>
  <conditionalFormatting sqref="Y96:Y122 X70:X122 Y94 Y86:Y87 Y77:Y78">
    <cfRule type="cellIs" priority="38" dxfId="230" operator="equal" stopIfTrue="1">
      <formula>"žž"</formula>
    </cfRule>
  </conditionalFormatting>
  <conditionalFormatting sqref="A57">
    <cfRule type="expression" priority="36" dxfId="12" stopIfTrue="1">
      <formula>$A$57&gt;0</formula>
    </cfRule>
    <cfRule type="expression" priority="37" dxfId="25" stopIfTrue="1">
      <formula>$I$57&gt;0</formula>
    </cfRule>
  </conditionalFormatting>
  <conditionalFormatting sqref="A58">
    <cfRule type="expression" priority="34" dxfId="12" stopIfTrue="1">
      <formula>$A$58&gt;0</formula>
    </cfRule>
    <cfRule type="expression" priority="35" dxfId="25" stopIfTrue="1">
      <formula>$I$58&gt;0</formula>
    </cfRule>
  </conditionalFormatting>
  <conditionalFormatting sqref="K57">
    <cfRule type="expression" priority="32" dxfId="26" stopIfTrue="1">
      <formula>$K$57&gt;0</formula>
    </cfRule>
    <cfRule type="expression" priority="33" dxfId="25" stopIfTrue="1">
      <formula>$S$57&gt;0</formula>
    </cfRule>
  </conditionalFormatting>
  <conditionalFormatting sqref="K58">
    <cfRule type="expression" priority="30" dxfId="26" stopIfTrue="1">
      <formula>$K$58&gt;0</formula>
    </cfRule>
    <cfRule type="expression" priority="31" dxfId="25" stopIfTrue="1">
      <formula>$S$58&gt;0</formula>
    </cfRule>
  </conditionalFormatting>
  <conditionalFormatting sqref="I13:I14">
    <cfRule type="expression" priority="29" dxfId="162" stopIfTrue="1">
      <formula>$N$13=0</formula>
    </cfRule>
  </conditionalFormatting>
  <conditionalFormatting sqref="I18:I19">
    <cfRule type="expression" priority="28" dxfId="162" stopIfTrue="1">
      <formula>$N$18=0</formula>
    </cfRule>
  </conditionalFormatting>
  <conditionalFormatting sqref="I23:I24">
    <cfRule type="expression" priority="27" dxfId="162" stopIfTrue="1">
      <formula>$N$23=0</formula>
    </cfRule>
  </conditionalFormatting>
  <conditionalFormatting sqref="I28:I29">
    <cfRule type="expression" priority="26" dxfId="162" stopIfTrue="1">
      <formula>$N$28=0</formula>
    </cfRule>
  </conditionalFormatting>
  <conditionalFormatting sqref="I33:I34">
    <cfRule type="expression" priority="25" dxfId="162" stopIfTrue="1">
      <formula>$N$33=0</formula>
    </cfRule>
  </conditionalFormatting>
  <conditionalFormatting sqref="A32:B32">
    <cfRule type="expression" priority="23" dxfId="228" stopIfTrue="1">
      <formula>$A$32=$I$58</formula>
    </cfRule>
    <cfRule type="expression" priority="24" dxfId="228" stopIfTrue="1">
      <formula>$A$32=$I$57</formula>
    </cfRule>
  </conditionalFormatting>
  <conditionalFormatting sqref="K32:L32">
    <cfRule type="expression" priority="21" dxfId="228" stopIfTrue="1">
      <formula>$K$32=$S$58</formula>
    </cfRule>
    <cfRule type="expression" priority="22" dxfId="228" stopIfTrue="1">
      <formula>$K$32=$S$57</formula>
    </cfRule>
  </conditionalFormatting>
  <conditionalFormatting sqref="A27:B27">
    <cfRule type="expression" priority="19" dxfId="228" stopIfTrue="1">
      <formula>$A$27=$I$58</formula>
    </cfRule>
    <cfRule type="expression" priority="20" dxfId="228" stopIfTrue="1">
      <formula>$A$27=$I$57</formula>
    </cfRule>
  </conditionalFormatting>
  <conditionalFormatting sqref="K27:L27">
    <cfRule type="expression" priority="17" dxfId="228" stopIfTrue="1">
      <formula>$K$27=$S$58</formula>
    </cfRule>
    <cfRule type="expression" priority="18" dxfId="228" stopIfTrue="1">
      <formula>$K$27=$S$57</formula>
    </cfRule>
  </conditionalFormatting>
  <conditionalFormatting sqref="A22:B22">
    <cfRule type="expression" priority="15" dxfId="228" stopIfTrue="1">
      <formula>$A$22=$I$58</formula>
    </cfRule>
    <cfRule type="expression" priority="16" dxfId="228" stopIfTrue="1">
      <formula>$A$22=$I$57</formula>
    </cfRule>
  </conditionalFormatting>
  <conditionalFormatting sqref="K22:L22">
    <cfRule type="expression" priority="13" dxfId="228" stopIfTrue="1">
      <formula>$K$22=$S$58</formula>
    </cfRule>
    <cfRule type="expression" priority="14" dxfId="228" stopIfTrue="1">
      <formula>$K$22=$S$57</formula>
    </cfRule>
  </conditionalFormatting>
  <conditionalFormatting sqref="K12:L12">
    <cfRule type="expression" priority="9" dxfId="13">
      <formula>$K$12=$I$58</formula>
    </cfRule>
    <cfRule type="expression" priority="10" dxfId="13">
      <formula>$K$12=$I$57</formula>
    </cfRule>
    <cfRule type="expression" priority="11" dxfId="231" stopIfTrue="1">
      <formula>$K$12=$I$58</formula>
    </cfRule>
    <cfRule type="expression" priority="12" dxfId="231" stopIfTrue="1">
      <formula>$K$12=$I$57</formula>
    </cfRule>
  </conditionalFormatting>
  <conditionalFormatting sqref="K17:L17">
    <cfRule type="expression" priority="7" dxfId="228" stopIfTrue="1">
      <formula>$K$17=$S$58</formula>
    </cfRule>
    <cfRule type="expression" priority="8" dxfId="228" stopIfTrue="1">
      <formula>$K$17=$S$57</formula>
    </cfRule>
  </conditionalFormatting>
  <conditionalFormatting sqref="A17:B17">
    <cfRule type="expression" priority="5" dxfId="228" stopIfTrue="1">
      <formula>$A$17=$I$58</formula>
    </cfRule>
    <cfRule type="expression" priority="6" dxfId="228" stopIfTrue="1">
      <formula>$A$17=$I$57</formula>
    </cfRule>
  </conditionalFormatting>
  <conditionalFormatting sqref="A12:B12">
    <cfRule type="expression" priority="1" dxfId="13">
      <formula>$K$12=$I$58</formula>
    </cfRule>
    <cfRule type="expression" priority="2" dxfId="13">
      <formula>$K$12=$I$57</formula>
    </cfRule>
    <cfRule type="expression" priority="3" dxfId="231" stopIfTrue="1">
      <formula>$K$12=$I$58</formula>
    </cfRule>
    <cfRule type="expression" priority="4" dxfId="231" stopIfTrue="1">
      <formula>$K$12=$I$57</formula>
    </cfRule>
  </conditionalFormatting>
  <dataValidations count="7">
    <dataValidation type="list" showErrorMessage="1" prompt="Vyber dráhu" sqref="L1:N1">
      <formula1>$O$69:$O$91</formula1>
    </dataValidation>
    <dataValidation type="list" showInputMessage="1" showErrorMessage="1" sqref="L3:S3 B3:I3">
      <formula1>$L$69:$L$85</formula1>
    </dataValidation>
    <dataValidation type="list" allowBlank="1" showErrorMessage="1" prompt="Vyber čas zahájení" sqref="C46:D46">
      <formula1>$K$69:$K$95</formula1>
    </dataValidation>
    <dataValidation type="list" allowBlank="1" showErrorMessage="1" prompt="Vyber čas ukončení" sqref="C47:D47">
      <formula1>$K$69:$K$95</formula1>
    </dataValidation>
    <dataValidation type="list" allowBlank="1" showInputMessage="1" showErrorMessage="1" sqref="C41:E41 M41:O41">
      <formula1>$C$70:$C$86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S57:S58 I57:I58 D57:D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7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 customHeight="1"/>
  <cols>
    <col min="1" max="1" width="10.75390625" style="14" customWidth="1"/>
    <col min="2" max="2" width="15.75390625" style="14" customWidth="1"/>
    <col min="3" max="3" width="5.75390625" style="14" customWidth="1"/>
    <col min="4" max="5" width="6.75390625" style="14" customWidth="1"/>
    <col min="6" max="6" width="4.75390625" style="14" customWidth="1"/>
    <col min="7" max="7" width="6.75390625" style="14" customWidth="1"/>
    <col min="8" max="8" width="5.75390625" style="14" customWidth="1"/>
    <col min="9" max="9" width="6.75390625" style="126" customWidth="1"/>
    <col min="10" max="10" width="1.75390625" style="126" customWidth="1"/>
    <col min="11" max="11" width="10.75390625" style="126" customWidth="1"/>
    <col min="12" max="12" width="15.75390625" style="126" customWidth="1"/>
    <col min="13" max="13" width="5.75390625" style="14" customWidth="1"/>
    <col min="14" max="15" width="6.75390625" style="14" customWidth="1"/>
    <col min="16" max="16" width="4.75390625" style="14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4" customWidth="1"/>
    <col min="22" max="22" width="9.125" style="7" hidden="1" customWidth="1"/>
    <col min="23" max="23" width="6.25390625" style="7" hidden="1" customWidth="1"/>
    <col min="24" max="24" width="21.375" style="7" hidden="1" customWidth="1"/>
    <col min="25" max="25" width="16.25390625" style="7" hidden="1" customWidth="1"/>
    <col min="26" max="26" width="28.125" style="7" hidden="1" customWidth="1"/>
    <col min="27" max="27" width="8.25390625" style="7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77" t="s">
        <v>0</v>
      </c>
      <c r="C1" s="377"/>
      <c r="D1" s="371" t="s">
        <v>1</v>
      </c>
      <c r="E1" s="371"/>
      <c r="F1" s="371"/>
      <c r="G1" s="371"/>
      <c r="H1" s="371"/>
      <c r="I1" s="371"/>
      <c r="J1" s="1"/>
      <c r="K1" s="2" t="s">
        <v>2</v>
      </c>
      <c r="L1" s="379" t="s">
        <v>128</v>
      </c>
      <c r="M1" s="379"/>
      <c r="N1" s="379"/>
      <c r="O1" s="363" t="s">
        <v>4</v>
      </c>
      <c r="P1" s="363"/>
      <c r="Q1" s="380">
        <v>43025</v>
      </c>
      <c r="R1" s="380"/>
      <c r="S1" s="380"/>
      <c r="V1" s="381"/>
      <c r="W1" s="381"/>
      <c r="X1" s="381"/>
      <c r="Y1" s="381"/>
      <c r="Z1" s="381"/>
      <c r="AA1" s="381"/>
      <c r="AB1" s="6"/>
    </row>
    <row r="2" spans="1:16" ht="9.75" customHeight="1" thickBot="1">
      <c r="A2" s="1"/>
      <c r="B2" s="378"/>
      <c r="C2" s="3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8" t="s">
        <v>5</v>
      </c>
      <c r="B3" s="382" t="s">
        <v>139</v>
      </c>
      <c r="C3" s="383"/>
      <c r="D3" s="383"/>
      <c r="E3" s="383"/>
      <c r="F3" s="383"/>
      <c r="G3" s="383"/>
      <c r="H3" s="383"/>
      <c r="I3" s="384"/>
      <c r="J3" s="1"/>
      <c r="K3" s="8" t="s">
        <v>7</v>
      </c>
      <c r="L3" s="382" t="s">
        <v>127</v>
      </c>
      <c r="M3" s="383"/>
      <c r="N3" s="383"/>
      <c r="O3" s="383"/>
      <c r="P3" s="383"/>
      <c r="Q3" s="383"/>
      <c r="R3" s="383"/>
      <c r="S3" s="384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85" t="s">
        <v>9</v>
      </c>
      <c r="B5" s="386"/>
      <c r="C5" s="387" t="s">
        <v>10</v>
      </c>
      <c r="D5" s="389" t="s">
        <v>11</v>
      </c>
      <c r="E5" s="390"/>
      <c r="F5" s="390"/>
      <c r="G5" s="391"/>
      <c r="H5" s="9" t="s">
        <v>12</v>
      </c>
      <c r="I5" s="9" t="s">
        <v>13</v>
      </c>
      <c r="J5" s="1"/>
      <c r="K5" s="385" t="s">
        <v>9</v>
      </c>
      <c r="L5" s="386"/>
      <c r="M5" s="387" t="s">
        <v>10</v>
      </c>
      <c r="N5" s="389" t="s">
        <v>11</v>
      </c>
      <c r="O5" s="390"/>
      <c r="P5" s="390"/>
      <c r="Q5" s="391"/>
      <c r="R5" s="9" t="s">
        <v>12</v>
      </c>
      <c r="S5" s="9" t="s">
        <v>13</v>
      </c>
    </row>
    <row r="6" spans="1:19" ht="12.75" customHeight="1">
      <c r="A6" s="392" t="s">
        <v>14</v>
      </c>
      <c r="B6" s="393"/>
      <c r="C6" s="388"/>
      <c r="D6" s="10" t="s">
        <v>15</v>
      </c>
      <c r="E6" s="11" t="s">
        <v>16</v>
      </c>
      <c r="F6" s="11" t="s">
        <v>17</v>
      </c>
      <c r="G6" s="12" t="s">
        <v>18</v>
      </c>
      <c r="H6" s="13" t="s">
        <v>19</v>
      </c>
      <c r="I6" s="13" t="s">
        <v>20</v>
      </c>
      <c r="J6" s="1"/>
      <c r="K6" s="392" t="s">
        <v>14</v>
      </c>
      <c r="L6" s="393"/>
      <c r="M6" s="388"/>
      <c r="N6" s="10" t="s">
        <v>15</v>
      </c>
      <c r="O6" s="11" t="s">
        <v>16</v>
      </c>
      <c r="P6" s="11" t="s">
        <v>17</v>
      </c>
      <c r="Q6" s="12" t="s">
        <v>18</v>
      </c>
      <c r="R6" s="13" t="s">
        <v>19</v>
      </c>
      <c r="S6" s="13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14"/>
      <c r="L7" s="14"/>
      <c r="M7" s="1"/>
      <c r="N7" s="1"/>
      <c r="O7" s="1"/>
      <c r="P7" s="1"/>
    </row>
    <row r="8" spans="1:19" ht="12.75" customHeight="1" thickTop="1">
      <c r="A8" s="394" t="s">
        <v>546</v>
      </c>
      <c r="B8" s="395"/>
      <c r="C8" s="15">
        <v>1</v>
      </c>
      <c r="D8" s="16">
        <v>145</v>
      </c>
      <c r="E8" s="17">
        <v>53</v>
      </c>
      <c r="F8" s="17">
        <v>6</v>
      </c>
      <c r="G8" s="18">
        <f>IF(ISBLANK(D8),"",D8+E8)</f>
        <v>198</v>
      </c>
      <c r="H8" s="19">
        <v>1</v>
      </c>
      <c r="I8" s="20" t="s">
        <v>22</v>
      </c>
      <c r="J8" s="1"/>
      <c r="K8" s="394" t="s">
        <v>545</v>
      </c>
      <c r="L8" s="395"/>
      <c r="M8" s="15">
        <v>1</v>
      </c>
      <c r="N8" s="16">
        <v>136</v>
      </c>
      <c r="O8" s="17">
        <v>32</v>
      </c>
      <c r="P8" s="17">
        <v>12</v>
      </c>
      <c r="Q8" s="18">
        <f>IF(ISBLANK(N8),"",N8+O8)</f>
        <v>168</v>
      </c>
      <c r="R8" s="19">
        <v>0</v>
      </c>
      <c r="S8" s="21"/>
    </row>
    <row r="9" spans="1:19" ht="12.75" customHeight="1" thickBot="1">
      <c r="A9" s="396"/>
      <c r="B9" s="397"/>
      <c r="C9" s="22">
        <v>2</v>
      </c>
      <c r="D9" s="23">
        <v>136</v>
      </c>
      <c r="E9" s="24">
        <v>69</v>
      </c>
      <c r="F9" s="24">
        <v>3</v>
      </c>
      <c r="G9" s="25">
        <f>IF(ISBLANK(D9),"",D9+E9)</f>
        <v>205</v>
      </c>
      <c r="H9" s="26">
        <v>1</v>
      </c>
      <c r="I9" s="43">
        <f>IF(COUNT(Q12),SUM(G12-Q12),"")</f>
        <v>48</v>
      </c>
      <c r="J9" s="1"/>
      <c r="K9" s="396"/>
      <c r="L9" s="397"/>
      <c r="M9" s="22">
        <v>2</v>
      </c>
      <c r="N9" s="23">
        <v>143</v>
      </c>
      <c r="O9" s="24">
        <v>44</v>
      </c>
      <c r="P9" s="24">
        <v>6</v>
      </c>
      <c r="Q9" s="25">
        <f>IF(ISBLANK(N9),"",N9+O9)</f>
        <v>187</v>
      </c>
      <c r="R9" s="26">
        <v>0</v>
      </c>
      <c r="S9" s="21"/>
    </row>
    <row r="10" spans="1:19" ht="9.75" customHeight="1" thickTop="1">
      <c r="A10" s="398" t="s">
        <v>296</v>
      </c>
      <c r="B10" s="399"/>
      <c r="C10" s="28"/>
      <c r="D10" s="29"/>
      <c r="E10" s="29"/>
      <c r="F10" s="29"/>
      <c r="G10" s="29"/>
      <c r="H10" s="29"/>
      <c r="I10" s="30"/>
      <c r="J10" s="1"/>
      <c r="K10" s="398" t="s">
        <v>377</v>
      </c>
      <c r="L10" s="399"/>
      <c r="M10" s="28"/>
      <c r="N10" s="29"/>
      <c r="O10" s="29"/>
      <c r="P10" s="29"/>
      <c r="Q10" s="29"/>
      <c r="R10" s="29"/>
      <c r="S10" s="30"/>
    </row>
    <row r="11" spans="1:19" ht="9.75" customHeight="1" thickBot="1">
      <c r="A11" s="400"/>
      <c r="B11" s="401"/>
      <c r="C11" s="31"/>
      <c r="D11" s="32"/>
      <c r="E11" s="32"/>
      <c r="F11" s="32"/>
      <c r="G11" s="33"/>
      <c r="H11" s="33"/>
      <c r="I11" s="402">
        <v>1</v>
      </c>
      <c r="J11" s="1"/>
      <c r="K11" s="400"/>
      <c r="L11" s="401"/>
      <c r="M11" s="31"/>
      <c r="N11" s="32"/>
      <c r="O11" s="32"/>
      <c r="P11" s="32"/>
      <c r="Q11" s="33"/>
      <c r="R11" s="33"/>
      <c r="S11" s="402">
        <v>0</v>
      </c>
    </row>
    <row r="12" spans="1:19" ht="15.75" customHeight="1" thickBot="1">
      <c r="A12" s="404">
        <v>20144</v>
      </c>
      <c r="B12" s="405"/>
      <c r="C12" s="34" t="s">
        <v>18</v>
      </c>
      <c r="D12" s="35">
        <v>281</v>
      </c>
      <c r="E12" s="36">
        <v>122</v>
      </c>
      <c r="F12" s="37">
        <v>9</v>
      </c>
      <c r="G12" s="38">
        <v>403</v>
      </c>
      <c r="H12" s="39">
        <v>2</v>
      </c>
      <c r="I12" s="403"/>
      <c r="J12" s="1"/>
      <c r="K12" s="404">
        <v>1292</v>
      </c>
      <c r="L12" s="405"/>
      <c r="M12" s="34" t="s">
        <v>18</v>
      </c>
      <c r="N12" s="35">
        <v>279</v>
      </c>
      <c r="O12" s="36">
        <v>76</v>
      </c>
      <c r="P12" s="37">
        <v>18</v>
      </c>
      <c r="Q12" s="38">
        <v>355</v>
      </c>
      <c r="R12" s="39">
        <v>0</v>
      </c>
      <c r="S12" s="403"/>
    </row>
    <row r="13" spans="1:19" ht="12.75" customHeight="1" thickTop="1">
      <c r="A13" s="394" t="s">
        <v>544</v>
      </c>
      <c r="B13" s="395"/>
      <c r="C13" s="15">
        <v>1</v>
      </c>
      <c r="D13" s="40">
        <v>122</v>
      </c>
      <c r="E13" s="41">
        <v>70</v>
      </c>
      <c r="F13" s="41">
        <v>3</v>
      </c>
      <c r="G13" s="42">
        <f>IF(ISBLANK(D13),"",D13+E13)</f>
        <v>192</v>
      </c>
      <c r="H13" s="19">
        <v>1</v>
      </c>
      <c r="I13" s="406">
        <f>IF(COUNT(Q17),SUM(I9+G17-Q17),"")</f>
        <v>79</v>
      </c>
      <c r="J13" s="1"/>
      <c r="K13" s="394" t="s">
        <v>543</v>
      </c>
      <c r="L13" s="395"/>
      <c r="M13" s="15">
        <v>1</v>
      </c>
      <c r="N13" s="40">
        <v>141</v>
      </c>
      <c r="O13" s="41">
        <v>45</v>
      </c>
      <c r="P13" s="41">
        <v>9</v>
      </c>
      <c r="Q13" s="42">
        <f>IF(ISBLANK(N13),"",N13+O13)</f>
        <v>186</v>
      </c>
      <c r="R13" s="19">
        <v>0</v>
      </c>
      <c r="S13" s="21"/>
    </row>
    <row r="14" spans="1:19" ht="12.75" customHeight="1" thickBot="1">
      <c r="A14" s="396"/>
      <c r="B14" s="397"/>
      <c r="C14" s="22">
        <v>2</v>
      </c>
      <c r="D14" s="23">
        <v>152</v>
      </c>
      <c r="E14" s="24">
        <v>62</v>
      </c>
      <c r="F14" s="24">
        <v>4</v>
      </c>
      <c r="G14" s="25">
        <f>IF(ISBLANK(D14),"",D14+E14)</f>
        <v>214</v>
      </c>
      <c r="H14" s="26">
        <v>1</v>
      </c>
      <c r="I14" s="407"/>
      <c r="J14" s="1"/>
      <c r="K14" s="396"/>
      <c r="L14" s="397"/>
      <c r="M14" s="22">
        <v>2</v>
      </c>
      <c r="N14" s="23">
        <v>135</v>
      </c>
      <c r="O14" s="24">
        <v>54</v>
      </c>
      <c r="P14" s="24">
        <v>5</v>
      </c>
      <c r="Q14" s="25">
        <f>IF(ISBLANK(N14),"",N14+O14)</f>
        <v>189</v>
      </c>
      <c r="R14" s="26">
        <v>0</v>
      </c>
      <c r="S14" s="21"/>
    </row>
    <row r="15" spans="1:19" ht="9.75" customHeight="1" thickTop="1">
      <c r="A15" s="398" t="s">
        <v>440</v>
      </c>
      <c r="B15" s="399"/>
      <c r="C15" s="28"/>
      <c r="D15" s="29"/>
      <c r="E15" s="29"/>
      <c r="F15" s="29"/>
      <c r="G15" s="29"/>
      <c r="H15" s="29"/>
      <c r="I15" s="30"/>
      <c r="J15" s="1"/>
      <c r="K15" s="398" t="s">
        <v>335</v>
      </c>
      <c r="L15" s="399"/>
      <c r="M15" s="28"/>
      <c r="N15" s="29"/>
      <c r="O15" s="29"/>
      <c r="P15" s="29"/>
      <c r="Q15" s="29"/>
      <c r="R15" s="29"/>
      <c r="S15" s="30"/>
    </row>
    <row r="16" spans="1:19" ht="9.75" customHeight="1" thickBot="1">
      <c r="A16" s="400"/>
      <c r="B16" s="401"/>
      <c r="C16" s="31"/>
      <c r="D16" s="32"/>
      <c r="E16" s="32"/>
      <c r="F16" s="32"/>
      <c r="G16" s="33"/>
      <c r="H16" s="33"/>
      <c r="I16" s="402">
        <v>1</v>
      </c>
      <c r="J16" s="1"/>
      <c r="K16" s="400"/>
      <c r="L16" s="401"/>
      <c r="M16" s="31"/>
      <c r="N16" s="32"/>
      <c r="O16" s="32"/>
      <c r="P16" s="32"/>
      <c r="Q16" s="33"/>
      <c r="R16" s="33"/>
      <c r="S16" s="402">
        <v>0</v>
      </c>
    </row>
    <row r="17" spans="1:19" ht="15.75" customHeight="1" thickBot="1">
      <c r="A17" s="408">
        <v>20146</v>
      </c>
      <c r="B17" s="405"/>
      <c r="C17" s="34" t="s">
        <v>18</v>
      </c>
      <c r="D17" s="35">
        <v>274</v>
      </c>
      <c r="E17" s="36">
        <v>132</v>
      </c>
      <c r="F17" s="37">
        <v>7</v>
      </c>
      <c r="G17" s="38">
        <v>406</v>
      </c>
      <c r="H17" s="39">
        <v>2</v>
      </c>
      <c r="I17" s="403"/>
      <c r="J17" s="1"/>
      <c r="K17" s="404">
        <v>13790</v>
      </c>
      <c r="L17" s="405"/>
      <c r="M17" s="34" t="s">
        <v>18</v>
      </c>
      <c r="N17" s="35">
        <v>276</v>
      </c>
      <c r="O17" s="36">
        <v>99</v>
      </c>
      <c r="P17" s="37">
        <v>14</v>
      </c>
      <c r="Q17" s="38">
        <v>375</v>
      </c>
      <c r="R17" s="39">
        <v>0</v>
      </c>
      <c r="S17" s="403"/>
    </row>
    <row r="18" spans="1:19" ht="12.75" customHeight="1" thickTop="1">
      <c r="A18" s="394" t="s">
        <v>542</v>
      </c>
      <c r="B18" s="395"/>
      <c r="C18" s="15">
        <v>1</v>
      </c>
      <c r="D18" s="40">
        <v>157</v>
      </c>
      <c r="E18" s="41">
        <v>61</v>
      </c>
      <c r="F18" s="41">
        <v>9</v>
      </c>
      <c r="G18" s="42">
        <f>IF(ISBLANK(D18),"",D18+E18)</f>
        <v>218</v>
      </c>
      <c r="H18" s="19">
        <v>1</v>
      </c>
      <c r="I18" s="406">
        <f>IF(COUNT(Q22),SUM(I13+G22-Q22),"")</f>
        <v>149</v>
      </c>
      <c r="J18" s="1"/>
      <c r="K18" s="394" t="s">
        <v>541</v>
      </c>
      <c r="L18" s="395"/>
      <c r="M18" s="15">
        <v>1</v>
      </c>
      <c r="N18" s="40">
        <v>132</v>
      </c>
      <c r="O18" s="41">
        <v>61</v>
      </c>
      <c r="P18" s="41">
        <v>6</v>
      </c>
      <c r="Q18" s="42">
        <f>IF(ISBLANK(N18),"",N18+O18)</f>
        <v>193</v>
      </c>
      <c r="R18" s="19">
        <v>0</v>
      </c>
      <c r="S18" s="21"/>
    </row>
    <row r="19" spans="1:19" ht="12.75" customHeight="1" thickBot="1">
      <c r="A19" s="396"/>
      <c r="B19" s="397"/>
      <c r="C19" s="22">
        <v>2</v>
      </c>
      <c r="D19" s="23">
        <v>140</v>
      </c>
      <c r="E19" s="24">
        <v>69</v>
      </c>
      <c r="F19" s="24">
        <v>1</v>
      </c>
      <c r="G19" s="25">
        <f>IF(ISBLANK(D19),"",D19+E19)</f>
        <v>209</v>
      </c>
      <c r="H19" s="26">
        <v>1</v>
      </c>
      <c r="I19" s="407"/>
      <c r="J19" s="1"/>
      <c r="K19" s="396"/>
      <c r="L19" s="397"/>
      <c r="M19" s="22">
        <v>2</v>
      </c>
      <c r="N19" s="23">
        <v>120</v>
      </c>
      <c r="O19" s="24">
        <v>44</v>
      </c>
      <c r="P19" s="24">
        <v>10</v>
      </c>
      <c r="Q19" s="25">
        <f>IF(ISBLANK(N19),"",N19+O19)</f>
        <v>164</v>
      </c>
      <c r="R19" s="26">
        <v>0</v>
      </c>
      <c r="S19" s="21"/>
    </row>
    <row r="20" spans="1:19" ht="9.75" customHeight="1" thickTop="1">
      <c r="A20" s="398" t="s">
        <v>438</v>
      </c>
      <c r="B20" s="399"/>
      <c r="C20" s="28"/>
      <c r="D20" s="29"/>
      <c r="E20" s="29"/>
      <c r="F20" s="29"/>
      <c r="G20" s="29"/>
      <c r="H20" s="29"/>
      <c r="I20" s="30"/>
      <c r="J20" s="1"/>
      <c r="K20" s="398" t="s">
        <v>373</v>
      </c>
      <c r="L20" s="399"/>
      <c r="M20" s="28"/>
      <c r="N20" s="29"/>
      <c r="O20" s="29"/>
      <c r="P20" s="29"/>
      <c r="Q20" s="29"/>
      <c r="R20" s="29"/>
      <c r="S20" s="30"/>
    </row>
    <row r="21" spans="1:19" ht="9.75" customHeight="1" thickBot="1">
      <c r="A21" s="400"/>
      <c r="B21" s="401"/>
      <c r="C21" s="31"/>
      <c r="D21" s="32"/>
      <c r="E21" s="32"/>
      <c r="F21" s="32"/>
      <c r="G21" s="33"/>
      <c r="H21" s="33"/>
      <c r="I21" s="402">
        <v>1</v>
      </c>
      <c r="J21" s="1"/>
      <c r="K21" s="400"/>
      <c r="L21" s="401"/>
      <c r="M21" s="31"/>
      <c r="N21" s="32"/>
      <c r="O21" s="32"/>
      <c r="P21" s="32"/>
      <c r="Q21" s="33"/>
      <c r="R21" s="33"/>
      <c r="S21" s="402">
        <v>0</v>
      </c>
    </row>
    <row r="22" spans="1:19" ht="15.75" customHeight="1" thickBot="1">
      <c r="A22" s="404">
        <v>20143</v>
      </c>
      <c r="B22" s="405"/>
      <c r="C22" s="34" t="s">
        <v>18</v>
      </c>
      <c r="D22" s="35">
        <v>297</v>
      </c>
      <c r="E22" s="36">
        <v>130</v>
      </c>
      <c r="F22" s="37">
        <v>10</v>
      </c>
      <c r="G22" s="38">
        <v>427</v>
      </c>
      <c r="H22" s="39">
        <v>2</v>
      </c>
      <c r="I22" s="403"/>
      <c r="J22" s="1"/>
      <c r="K22" s="404">
        <v>1289</v>
      </c>
      <c r="L22" s="405"/>
      <c r="M22" s="34" t="s">
        <v>18</v>
      </c>
      <c r="N22" s="35">
        <v>252</v>
      </c>
      <c r="O22" s="36">
        <v>105</v>
      </c>
      <c r="P22" s="37">
        <v>16</v>
      </c>
      <c r="Q22" s="38">
        <v>357</v>
      </c>
      <c r="R22" s="39">
        <v>0</v>
      </c>
      <c r="S22" s="403"/>
    </row>
    <row r="23" spans="1:19" ht="12.75" customHeight="1" thickTop="1">
      <c r="A23" s="394" t="s">
        <v>540</v>
      </c>
      <c r="B23" s="395"/>
      <c r="C23" s="15">
        <v>1</v>
      </c>
      <c r="D23" s="40">
        <v>127</v>
      </c>
      <c r="E23" s="41">
        <v>26</v>
      </c>
      <c r="F23" s="41">
        <v>11</v>
      </c>
      <c r="G23" s="42">
        <f>IF(ISBLANK(D23),"",D23+E23)</f>
        <v>153</v>
      </c>
      <c r="H23" s="19">
        <v>0</v>
      </c>
      <c r="I23" s="406">
        <f>IF(COUNT(Q27),SUM(I18+G27-Q27),"")</f>
        <v>110</v>
      </c>
      <c r="J23" s="1"/>
      <c r="K23" s="394" t="s">
        <v>539</v>
      </c>
      <c r="L23" s="395"/>
      <c r="M23" s="15">
        <v>1</v>
      </c>
      <c r="N23" s="40">
        <v>140</v>
      </c>
      <c r="O23" s="41">
        <v>54</v>
      </c>
      <c r="P23" s="41">
        <v>4</v>
      </c>
      <c r="Q23" s="42">
        <f>IF(ISBLANK(N23),"",N23+O23)</f>
        <v>194</v>
      </c>
      <c r="R23" s="19">
        <v>1</v>
      </c>
      <c r="S23" s="21"/>
    </row>
    <row r="24" spans="1:19" ht="12.75" customHeight="1" thickBot="1">
      <c r="A24" s="396"/>
      <c r="B24" s="397"/>
      <c r="C24" s="22">
        <v>2</v>
      </c>
      <c r="D24" s="23">
        <v>125</v>
      </c>
      <c r="E24" s="24">
        <v>52</v>
      </c>
      <c r="F24" s="24">
        <v>5</v>
      </c>
      <c r="G24" s="25">
        <f>IF(ISBLANK(D24),"",D24+E24)</f>
        <v>177</v>
      </c>
      <c r="H24" s="26">
        <v>1</v>
      </c>
      <c r="I24" s="407"/>
      <c r="J24" s="1"/>
      <c r="K24" s="396"/>
      <c r="L24" s="397"/>
      <c r="M24" s="22">
        <v>2</v>
      </c>
      <c r="N24" s="23">
        <v>130</v>
      </c>
      <c r="O24" s="24">
        <v>45</v>
      </c>
      <c r="P24" s="24">
        <v>12</v>
      </c>
      <c r="Q24" s="25">
        <f>IF(ISBLANK(N24),"",N24+O24)</f>
        <v>175</v>
      </c>
      <c r="R24" s="26">
        <v>0</v>
      </c>
      <c r="S24" s="21"/>
    </row>
    <row r="25" spans="1:19" ht="9.75" customHeight="1" thickTop="1">
      <c r="A25" s="398" t="s">
        <v>432</v>
      </c>
      <c r="B25" s="399"/>
      <c r="C25" s="28"/>
      <c r="D25" s="29"/>
      <c r="E25" s="29"/>
      <c r="F25" s="29"/>
      <c r="G25" s="29"/>
      <c r="H25" s="29"/>
      <c r="I25" s="30"/>
      <c r="J25" s="1"/>
      <c r="K25" s="398" t="s">
        <v>28</v>
      </c>
      <c r="L25" s="399"/>
      <c r="M25" s="28"/>
      <c r="N25" s="29"/>
      <c r="O25" s="29"/>
      <c r="P25" s="29"/>
      <c r="Q25" s="29"/>
      <c r="R25" s="29"/>
      <c r="S25" s="30"/>
    </row>
    <row r="26" spans="1:19" ht="9.75" customHeight="1" thickBot="1">
      <c r="A26" s="400"/>
      <c r="B26" s="401"/>
      <c r="C26" s="31"/>
      <c r="D26" s="32"/>
      <c r="E26" s="32"/>
      <c r="F26" s="32"/>
      <c r="G26" s="33"/>
      <c r="H26" s="33"/>
      <c r="I26" s="402">
        <v>0</v>
      </c>
      <c r="J26" s="1"/>
      <c r="K26" s="400"/>
      <c r="L26" s="401"/>
      <c r="M26" s="31"/>
      <c r="N26" s="32"/>
      <c r="O26" s="32"/>
      <c r="P26" s="32"/>
      <c r="Q26" s="33"/>
      <c r="R26" s="33"/>
      <c r="S26" s="402">
        <v>1</v>
      </c>
    </row>
    <row r="27" spans="1:19" ht="15.75" customHeight="1" thickBot="1">
      <c r="A27" s="404">
        <v>20150</v>
      </c>
      <c r="B27" s="405"/>
      <c r="C27" s="34" t="s">
        <v>18</v>
      </c>
      <c r="D27" s="35">
        <v>252</v>
      </c>
      <c r="E27" s="36">
        <v>78</v>
      </c>
      <c r="F27" s="37">
        <v>16</v>
      </c>
      <c r="G27" s="38">
        <v>330</v>
      </c>
      <c r="H27" s="39">
        <v>1</v>
      </c>
      <c r="I27" s="403"/>
      <c r="J27" s="1"/>
      <c r="K27" s="404">
        <v>21309</v>
      </c>
      <c r="L27" s="405"/>
      <c r="M27" s="34" t="s">
        <v>18</v>
      </c>
      <c r="N27" s="35">
        <v>270</v>
      </c>
      <c r="O27" s="36">
        <v>99</v>
      </c>
      <c r="P27" s="37">
        <v>16</v>
      </c>
      <c r="Q27" s="38">
        <v>369</v>
      </c>
      <c r="R27" s="39">
        <v>1</v>
      </c>
      <c r="S27" s="403"/>
    </row>
    <row r="28" spans="1:19" ht="12.75" customHeight="1" thickTop="1">
      <c r="A28" s="394" t="s">
        <v>538</v>
      </c>
      <c r="B28" s="395"/>
      <c r="C28" s="15">
        <v>1</v>
      </c>
      <c r="D28" s="40">
        <v>143</v>
      </c>
      <c r="E28" s="41">
        <v>49</v>
      </c>
      <c r="F28" s="41">
        <v>2</v>
      </c>
      <c r="G28" s="42">
        <f>IF(ISBLANK(D28),"",D28+E28)</f>
        <v>192</v>
      </c>
      <c r="H28" s="19">
        <v>1</v>
      </c>
      <c r="I28" s="406">
        <f>IF(COUNT(Q32),SUM(I23+G32-Q32),"")</f>
        <v>181</v>
      </c>
      <c r="J28" s="1"/>
      <c r="K28" s="394" t="s">
        <v>537</v>
      </c>
      <c r="L28" s="395"/>
      <c r="M28" s="15">
        <v>1</v>
      </c>
      <c r="N28" s="40">
        <v>124</v>
      </c>
      <c r="O28" s="41">
        <v>34</v>
      </c>
      <c r="P28" s="41">
        <v>11</v>
      </c>
      <c r="Q28" s="42">
        <f>IF(ISBLANK(N28),"",N28+O28)</f>
        <v>158</v>
      </c>
      <c r="R28" s="19">
        <v>0</v>
      </c>
      <c r="S28" s="21"/>
    </row>
    <row r="29" spans="1:19" ht="12.75" customHeight="1" thickBot="1">
      <c r="A29" s="396"/>
      <c r="B29" s="397"/>
      <c r="C29" s="22">
        <v>2</v>
      </c>
      <c r="D29" s="23">
        <v>145</v>
      </c>
      <c r="E29" s="24">
        <v>71</v>
      </c>
      <c r="F29" s="24">
        <v>2</v>
      </c>
      <c r="G29" s="25">
        <f>IF(ISBLANK(D29),"",D29+E29)</f>
        <v>216</v>
      </c>
      <c r="H29" s="26">
        <v>1</v>
      </c>
      <c r="I29" s="407"/>
      <c r="J29" s="1"/>
      <c r="K29" s="396"/>
      <c r="L29" s="397"/>
      <c r="M29" s="22">
        <v>2</v>
      </c>
      <c r="N29" s="23">
        <v>143</v>
      </c>
      <c r="O29" s="24">
        <v>36</v>
      </c>
      <c r="P29" s="24">
        <v>10</v>
      </c>
      <c r="Q29" s="25">
        <f>IF(ISBLANK(N29),"",N29+O29)</f>
        <v>179</v>
      </c>
      <c r="R29" s="26">
        <v>0</v>
      </c>
      <c r="S29" s="21"/>
    </row>
    <row r="30" spans="1:19" ht="9.75" customHeight="1" thickTop="1">
      <c r="A30" s="398" t="s">
        <v>401</v>
      </c>
      <c r="B30" s="399"/>
      <c r="C30" s="28"/>
      <c r="D30" s="29"/>
      <c r="E30" s="29"/>
      <c r="F30" s="29"/>
      <c r="G30" s="29"/>
      <c r="H30" s="29"/>
      <c r="I30" s="30"/>
      <c r="J30" s="1"/>
      <c r="K30" s="398" t="s">
        <v>379</v>
      </c>
      <c r="L30" s="399"/>
      <c r="M30" s="28"/>
      <c r="N30" s="29"/>
      <c r="O30" s="29"/>
      <c r="P30" s="29"/>
      <c r="Q30" s="29"/>
      <c r="R30" s="29"/>
      <c r="S30" s="30"/>
    </row>
    <row r="31" spans="1:19" ht="9.75" customHeight="1" thickBot="1">
      <c r="A31" s="400"/>
      <c r="B31" s="401"/>
      <c r="C31" s="31"/>
      <c r="D31" s="32"/>
      <c r="E31" s="32"/>
      <c r="F31" s="32"/>
      <c r="G31" s="33"/>
      <c r="H31" s="33"/>
      <c r="I31" s="402">
        <v>1</v>
      </c>
      <c r="J31" s="1"/>
      <c r="K31" s="400"/>
      <c r="L31" s="401"/>
      <c r="M31" s="31"/>
      <c r="N31" s="32"/>
      <c r="O31" s="32"/>
      <c r="P31" s="32"/>
      <c r="Q31" s="33"/>
      <c r="R31" s="33"/>
      <c r="S31" s="402">
        <v>0</v>
      </c>
    </row>
    <row r="32" spans="1:19" ht="15.75" customHeight="1" thickBot="1">
      <c r="A32" s="404">
        <v>20149</v>
      </c>
      <c r="B32" s="405"/>
      <c r="C32" s="34" t="s">
        <v>18</v>
      </c>
      <c r="D32" s="35">
        <v>288</v>
      </c>
      <c r="E32" s="36">
        <v>120</v>
      </c>
      <c r="F32" s="37">
        <v>4</v>
      </c>
      <c r="G32" s="38">
        <v>408</v>
      </c>
      <c r="H32" s="39">
        <v>2</v>
      </c>
      <c r="I32" s="403"/>
      <c r="J32" s="1"/>
      <c r="K32" s="404">
        <v>17862</v>
      </c>
      <c r="L32" s="405"/>
      <c r="M32" s="34" t="s">
        <v>18</v>
      </c>
      <c r="N32" s="35">
        <v>267</v>
      </c>
      <c r="O32" s="36">
        <v>70</v>
      </c>
      <c r="P32" s="37">
        <v>21</v>
      </c>
      <c r="Q32" s="38">
        <v>337</v>
      </c>
      <c r="R32" s="39">
        <v>0</v>
      </c>
      <c r="S32" s="403"/>
    </row>
    <row r="33" spans="1:19" ht="12.75" customHeight="1" thickTop="1">
      <c r="A33" s="394" t="s">
        <v>536</v>
      </c>
      <c r="B33" s="395"/>
      <c r="C33" s="15">
        <v>1</v>
      </c>
      <c r="D33" s="40">
        <v>118</v>
      </c>
      <c r="E33" s="41">
        <v>54</v>
      </c>
      <c r="F33" s="41">
        <v>6</v>
      </c>
      <c r="G33" s="42">
        <f>IF(ISBLANK(D33),"",D33+E33)</f>
        <v>172</v>
      </c>
      <c r="H33" s="19">
        <v>1</v>
      </c>
      <c r="I33" s="406">
        <f>IF(COUNT(Q37),SUM(I28+G37-Q37),"")</f>
        <v>198</v>
      </c>
      <c r="J33" s="1"/>
      <c r="K33" s="394" t="s">
        <v>535</v>
      </c>
      <c r="L33" s="395"/>
      <c r="M33" s="15">
        <v>1</v>
      </c>
      <c r="N33" s="40">
        <v>122</v>
      </c>
      <c r="O33" s="41">
        <v>44</v>
      </c>
      <c r="P33" s="41">
        <v>6</v>
      </c>
      <c r="Q33" s="42">
        <f>IF(ISBLANK(N33),"",N33+O33)</f>
        <v>166</v>
      </c>
      <c r="R33" s="19">
        <v>0</v>
      </c>
      <c r="S33" s="21"/>
    </row>
    <row r="34" spans="1:19" ht="12.75" customHeight="1" thickBot="1">
      <c r="A34" s="396"/>
      <c r="B34" s="397"/>
      <c r="C34" s="22">
        <v>2</v>
      </c>
      <c r="D34" s="23">
        <v>132</v>
      </c>
      <c r="E34" s="24">
        <v>68</v>
      </c>
      <c r="F34" s="24">
        <v>4</v>
      </c>
      <c r="G34" s="25">
        <f>IF(ISBLANK(D34),"",D34+E34)</f>
        <v>200</v>
      </c>
      <c r="H34" s="26">
        <v>1</v>
      </c>
      <c r="I34" s="407"/>
      <c r="J34" s="1"/>
      <c r="K34" s="396"/>
      <c r="L34" s="397"/>
      <c r="M34" s="22">
        <v>2</v>
      </c>
      <c r="N34" s="23">
        <v>127</v>
      </c>
      <c r="O34" s="24">
        <v>62</v>
      </c>
      <c r="P34" s="24">
        <v>4</v>
      </c>
      <c r="Q34" s="25">
        <f>IF(ISBLANK(N34),"",N34+O34)</f>
        <v>189</v>
      </c>
      <c r="R34" s="26">
        <v>0</v>
      </c>
      <c r="S34" s="21"/>
    </row>
    <row r="35" spans="1:19" ht="9.75" customHeight="1" thickTop="1">
      <c r="A35" s="398" t="s">
        <v>262</v>
      </c>
      <c r="B35" s="399"/>
      <c r="C35" s="28"/>
      <c r="D35" s="29"/>
      <c r="E35" s="29"/>
      <c r="F35" s="29"/>
      <c r="G35" s="29"/>
      <c r="H35" s="29"/>
      <c r="I35" s="30"/>
      <c r="J35" s="1"/>
      <c r="K35" s="398" t="s">
        <v>24</v>
      </c>
      <c r="L35" s="399"/>
      <c r="M35" s="28"/>
      <c r="N35" s="29"/>
      <c r="O35" s="29"/>
      <c r="P35" s="29"/>
      <c r="Q35" s="29"/>
      <c r="R35" s="29"/>
      <c r="S35" s="30"/>
    </row>
    <row r="36" spans="1:19" ht="9.75" customHeight="1" thickBot="1">
      <c r="A36" s="400"/>
      <c r="B36" s="401"/>
      <c r="C36" s="31"/>
      <c r="D36" s="32"/>
      <c r="E36" s="32"/>
      <c r="F36" s="32"/>
      <c r="G36" s="33"/>
      <c r="H36" s="33"/>
      <c r="I36" s="402">
        <v>1</v>
      </c>
      <c r="J36" s="1"/>
      <c r="K36" s="400"/>
      <c r="L36" s="401"/>
      <c r="M36" s="31"/>
      <c r="N36" s="32"/>
      <c r="O36" s="32"/>
      <c r="P36" s="32"/>
      <c r="Q36" s="33"/>
      <c r="R36" s="33"/>
      <c r="S36" s="402">
        <v>0</v>
      </c>
    </row>
    <row r="37" spans="1:19" ht="15.75" customHeight="1" thickBot="1">
      <c r="A37" s="409">
        <v>20145</v>
      </c>
      <c r="B37" s="410"/>
      <c r="C37" s="34" t="s">
        <v>18</v>
      </c>
      <c r="D37" s="35">
        <v>250</v>
      </c>
      <c r="E37" s="36">
        <v>122</v>
      </c>
      <c r="F37" s="37">
        <v>10</v>
      </c>
      <c r="G37" s="38">
        <v>372</v>
      </c>
      <c r="H37" s="39">
        <v>2</v>
      </c>
      <c r="I37" s="403"/>
      <c r="J37" s="1"/>
      <c r="K37" s="409">
        <v>23251</v>
      </c>
      <c r="L37" s="410"/>
      <c r="M37" s="34" t="s">
        <v>18</v>
      </c>
      <c r="N37" s="35">
        <v>249</v>
      </c>
      <c r="O37" s="36">
        <v>106</v>
      </c>
      <c r="P37" s="37">
        <v>10</v>
      </c>
      <c r="Q37" s="38">
        <v>355</v>
      </c>
      <c r="R37" s="39">
        <v>0</v>
      </c>
      <c r="S37" s="403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44"/>
      <c r="B39" s="45"/>
      <c r="C39" s="46" t="s">
        <v>45</v>
      </c>
      <c r="D39" s="47">
        <v>1642</v>
      </c>
      <c r="E39" s="48">
        <v>704</v>
      </c>
      <c r="F39" s="49">
        <v>56</v>
      </c>
      <c r="G39" s="50">
        <v>2346</v>
      </c>
      <c r="H39" s="51">
        <v>11</v>
      </c>
      <c r="I39" s="52">
        <v>2</v>
      </c>
      <c r="J39" s="1"/>
      <c r="K39" s="44"/>
      <c r="L39" s="45"/>
      <c r="M39" s="46" t="s">
        <v>45</v>
      </c>
      <c r="N39" s="47">
        <v>1593</v>
      </c>
      <c r="O39" s="48">
        <v>555</v>
      </c>
      <c r="P39" s="49">
        <v>95</v>
      </c>
      <c r="Q39" s="50">
        <v>2148</v>
      </c>
      <c r="R39" s="51">
        <v>1</v>
      </c>
      <c r="S39" s="52"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53"/>
      <c r="B41" s="54" t="s">
        <v>46</v>
      </c>
      <c r="C41" s="411" t="s">
        <v>106</v>
      </c>
      <c r="D41" s="411"/>
      <c r="E41" s="411"/>
      <c r="F41" s="1"/>
      <c r="G41" s="412" t="s">
        <v>47</v>
      </c>
      <c r="H41" s="413"/>
      <c r="I41" s="55">
        <v>7</v>
      </c>
      <c r="J41" s="1"/>
      <c r="K41" s="53"/>
      <c r="L41" s="54" t="s">
        <v>46</v>
      </c>
      <c r="M41" s="411" t="s">
        <v>101</v>
      </c>
      <c r="N41" s="411"/>
      <c r="O41" s="411"/>
      <c r="P41" s="1"/>
      <c r="Q41" s="412" t="s">
        <v>47</v>
      </c>
      <c r="R41" s="413"/>
      <c r="S41" s="55">
        <v>1</v>
      </c>
    </row>
    <row r="42" spans="1:19" ht="19.5" customHeight="1">
      <c r="A42" s="53"/>
      <c r="B42" s="54" t="s">
        <v>48</v>
      </c>
      <c r="C42" s="414"/>
      <c r="D42" s="414"/>
      <c r="E42" s="414"/>
      <c r="F42" s="56"/>
      <c r="G42" s="56"/>
      <c r="H42" s="56"/>
      <c r="I42" s="56"/>
      <c r="J42" s="56"/>
      <c r="K42" s="53"/>
      <c r="L42" s="54" t="s">
        <v>48</v>
      </c>
      <c r="M42" s="414"/>
      <c r="N42" s="414"/>
      <c r="O42" s="414"/>
      <c r="P42" s="57"/>
      <c r="Q42" s="14"/>
      <c r="R42" s="14"/>
      <c r="S42" s="14"/>
    </row>
    <row r="43" spans="1:27" ht="20.25" customHeight="1">
      <c r="A43" s="54" t="s">
        <v>50</v>
      </c>
      <c r="B43" s="54" t="s">
        <v>51</v>
      </c>
      <c r="C43" s="415" t="s">
        <v>52</v>
      </c>
      <c r="D43" s="415"/>
      <c r="E43" s="415"/>
      <c r="F43" s="415"/>
      <c r="G43" s="415"/>
      <c r="H43" s="415"/>
      <c r="I43" s="54"/>
      <c r="J43" s="54"/>
      <c r="K43" s="54" t="s">
        <v>53</v>
      </c>
      <c r="L43" s="416"/>
      <c r="M43" s="416"/>
      <c r="N43" s="1"/>
      <c r="O43" s="54" t="s">
        <v>48</v>
      </c>
      <c r="P43" s="417"/>
      <c r="Q43" s="418"/>
      <c r="R43" s="418"/>
      <c r="S43" s="418"/>
      <c r="V43" s="58"/>
      <c r="W43" s="58"/>
      <c r="X43" s="58"/>
      <c r="Y43" s="58"/>
      <c r="Z43" s="58"/>
      <c r="AA43" s="58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56"/>
      <c r="M44" s="56"/>
      <c r="N44" s="1"/>
      <c r="O44" s="54"/>
      <c r="P44" s="59"/>
      <c r="Q44" s="59"/>
      <c r="R44" s="59"/>
      <c r="S44" s="59"/>
    </row>
    <row r="45" spans="1:16" ht="30" customHeight="1">
      <c r="A45" s="60" t="s">
        <v>54</v>
      </c>
      <c r="B45" s="1"/>
      <c r="C45" s="1"/>
      <c r="D45" s="1"/>
      <c r="E45" s="1"/>
      <c r="F45" s="61" t="str">
        <f>IF((B3=0)," ",(CONCATENATE(B3,"   vs   ",L3)))</f>
        <v>TJ Astra Z. Město C   vs   SK Uhelné sklady D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3" t="s">
        <v>55</v>
      </c>
      <c r="C46" s="419" t="s">
        <v>87</v>
      </c>
      <c r="D46" s="419"/>
      <c r="E46" s="1"/>
      <c r="F46" s="1"/>
      <c r="G46" s="1"/>
      <c r="H46" s="1"/>
      <c r="I46" s="3" t="s">
        <v>57</v>
      </c>
      <c r="J46" s="420">
        <v>21</v>
      </c>
      <c r="K46" s="420"/>
      <c r="L46" s="1"/>
      <c r="M46" s="1"/>
      <c r="N46" s="1"/>
      <c r="O46" s="1"/>
      <c r="P46" s="1"/>
    </row>
    <row r="47" spans="1:19" ht="19.5" customHeight="1">
      <c r="A47" s="1"/>
      <c r="B47" s="3" t="s">
        <v>59</v>
      </c>
      <c r="C47" s="421" t="s">
        <v>534</v>
      </c>
      <c r="D47" s="421"/>
      <c r="E47" s="1"/>
      <c r="F47" s="1"/>
      <c r="G47" s="1"/>
      <c r="H47" s="1"/>
      <c r="I47" s="3" t="s">
        <v>61</v>
      </c>
      <c r="J47" s="422">
        <v>3</v>
      </c>
      <c r="K47" s="422"/>
      <c r="L47" s="1"/>
      <c r="M47" s="1"/>
      <c r="N47" s="1"/>
      <c r="O47" s="1"/>
      <c r="P47" s="3" t="s">
        <v>62</v>
      </c>
      <c r="Q47" s="341"/>
      <c r="R47" s="342"/>
      <c r="S47" s="342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85" t="s">
        <v>63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</row>
    <row r="50" spans="1:19" ht="90" customHeight="1">
      <c r="A50" s="425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7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18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18" customHeight="1">
      <c r="A57" s="81"/>
      <c r="B57" s="428"/>
      <c r="C57" s="429"/>
      <c r="D57" s="82"/>
      <c r="E57" s="430"/>
      <c r="F57" s="431"/>
      <c r="G57" s="431"/>
      <c r="H57" s="432"/>
      <c r="I57" s="82"/>
      <c r="J57" s="63"/>
      <c r="K57" s="83"/>
      <c r="L57" s="428"/>
      <c r="M57" s="429"/>
      <c r="N57" s="82"/>
      <c r="O57" s="430"/>
      <c r="P57" s="431"/>
      <c r="Q57" s="431"/>
      <c r="R57" s="432"/>
      <c r="S57" s="84"/>
    </row>
    <row r="58" spans="1:19" ht="18" customHeight="1">
      <c r="A58" s="81"/>
      <c r="B58" s="428"/>
      <c r="C58" s="429"/>
      <c r="D58" s="82"/>
      <c r="E58" s="430"/>
      <c r="F58" s="431"/>
      <c r="G58" s="431"/>
      <c r="H58" s="432"/>
      <c r="I58" s="82"/>
      <c r="J58" s="63"/>
      <c r="K58" s="83"/>
      <c r="L58" s="428"/>
      <c r="M58" s="429"/>
      <c r="N58" s="82"/>
      <c r="O58" s="430"/>
      <c r="P58" s="431"/>
      <c r="Q58" s="431"/>
      <c r="R58" s="432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33" t="s">
        <v>72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434"/>
    </row>
    <row r="62" spans="1:19" ht="90" customHeight="1">
      <c r="A62" s="435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7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85" t="s">
        <v>73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4"/>
    </row>
    <row r="65" spans="1:19" ht="90" customHeight="1">
      <c r="A65" s="425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7"/>
    </row>
    <row r="66" spans="1:27" ht="30" customHeight="1">
      <c r="A66" s="438" t="s">
        <v>74</v>
      </c>
      <c r="B66" s="438"/>
      <c r="C66" s="325"/>
      <c r="D66" s="325"/>
      <c r="E66" s="325"/>
      <c r="F66" s="325"/>
      <c r="G66" s="325"/>
      <c r="H66" s="325"/>
      <c r="I66" s="1"/>
      <c r="J66" s="1"/>
      <c r="K66" s="1"/>
      <c r="L66" s="1"/>
      <c r="M66" s="1"/>
      <c r="N66" s="1"/>
      <c r="O66" s="1"/>
      <c r="P66" s="1"/>
      <c r="V66" s="381"/>
      <c r="W66" s="381"/>
      <c r="X66" s="381"/>
      <c r="Y66" s="381"/>
      <c r="Z66" s="381"/>
      <c r="AA66" s="381"/>
    </row>
    <row r="67" spans="1:27" ht="30" customHeight="1">
      <c r="A67" s="88"/>
      <c r="B67" s="88"/>
      <c r="C67" s="89"/>
      <c r="D67" s="89"/>
      <c r="E67" s="89"/>
      <c r="F67" s="89"/>
      <c r="G67" s="89"/>
      <c r="H67" s="89"/>
      <c r="I67" s="1"/>
      <c r="J67" s="1"/>
      <c r="K67" s="1"/>
      <c r="L67" s="1"/>
      <c r="M67" s="1"/>
      <c r="N67" s="1"/>
      <c r="O67" s="1"/>
      <c r="P67" s="1"/>
      <c r="V67" s="5"/>
      <c r="W67" s="90"/>
      <c r="X67" s="90"/>
      <c r="Y67" s="90"/>
      <c r="Z67" s="90"/>
      <c r="AA67" s="90"/>
    </row>
    <row r="68" spans="1:27" ht="11.25" customHeight="1">
      <c r="A68" s="88"/>
      <c r="B68" s="88"/>
      <c r="C68" s="89"/>
      <c r="D68" s="89"/>
      <c r="E68" s="89"/>
      <c r="F68" s="89"/>
      <c r="G68" s="89"/>
      <c r="H68" s="89"/>
      <c r="I68" s="1"/>
      <c r="J68" s="1"/>
      <c r="K68" s="1"/>
      <c r="L68" s="1"/>
      <c r="M68" s="1"/>
      <c r="N68" s="1"/>
      <c r="O68" s="1"/>
      <c r="P68" s="1"/>
      <c r="V68" s="5"/>
      <c r="W68" s="90"/>
      <c r="X68" s="90"/>
      <c r="Y68" s="90"/>
      <c r="Z68" s="90"/>
      <c r="AA68" s="90"/>
    </row>
    <row r="69" spans="1:16" ht="11.25" customHeight="1">
      <c r="A69" s="91" t="s">
        <v>75</v>
      </c>
      <c r="B69" s="91" t="s">
        <v>76</v>
      </c>
      <c r="C69" s="439" t="s">
        <v>77</v>
      </c>
      <c r="D69" s="439"/>
      <c r="E69" s="66"/>
      <c r="F69" s="439" t="s">
        <v>78</v>
      </c>
      <c r="G69" s="439"/>
      <c r="H69" s="439"/>
      <c r="I69" s="92"/>
      <c r="J69" s="1"/>
      <c r="K69" s="1"/>
      <c r="L69" s="1"/>
      <c r="M69" s="1"/>
      <c r="N69" s="1"/>
      <c r="O69" s="1"/>
      <c r="P69" s="1"/>
    </row>
    <row r="70" spans="1:27" ht="12.75">
      <c r="A70" s="93">
        <v>25</v>
      </c>
      <c r="B70" s="94" t="s">
        <v>79</v>
      </c>
      <c r="C70" s="95" t="s">
        <v>80</v>
      </c>
      <c r="D70" s="95"/>
      <c r="E70" s="95"/>
      <c r="F70" s="95" t="s">
        <v>81</v>
      </c>
      <c r="G70" s="96"/>
      <c r="H70" s="96"/>
      <c r="I70" s="96"/>
      <c r="J70" s="1"/>
      <c r="K70" s="4" t="s">
        <v>56</v>
      </c>
      <c r="L70" s="97" t="s">
        <v>82</v>
      </c>
      <c r="M70" s="98"/>
      <c r="N70" s="98"/>
      <c r="O70" s="99" t="s">
        <v>83</v>
      </c>
      <c r="P70" s="100"/>
      <c r="V70" s="101"/>
      <c r="W70" s="102"/>
      <c r="X70" s="103"/>
      <c r="Y70" s="104"/>
      <c r="Z70" s="105"/>
      <c r="AA70" s="106"/>
    </row>
    <row r="71" spans="1:27" ht="12.75">
      <c r="A71" s="93">
        <v>23</v>
      </c>
      <c r="B71" s="94" t="s">
        <v>84</v>
      </c>
      <c r="C71" s="95" t="s">
        <v>85</v>
      </c>
      <c r="D71" s="95"/>
      <c r="E71" s="95"/>
      <c r="F71" s="95" t="s">
        <v>86</v>
      </c>
      <c r="G71" s="96"/>
      <c r="H71" s="96"/>
      <c r="I71" s="96"/>
      <c r="J71" s="1"/>
      <c r="K71" s="4" t="s">
        <v>87</v>
      </c>
      <c r="L71" s="97" t="s">
        <v>88</v>
      </c>
      <c r="M71" s="98"/>
      <c r="N71" s="98"/>
      <c r="O71" s="99" t="s">
        <v>89</v>
      </c>
      <c r="P71" s="100"/>
      <c r="V71" s="101"/>
      <c r="W71" s="102"/>
      <c r="X71" s="103"/>
      <c r="Y71" s="104"/>
      <c r="Z71" s="105"/>
      <c r="AA71" s="106"/>
    </row>
    <row r="72" spans="1:27" ht="12.75">
      <c r="A72" s="93">
        <v>21</v>
      </c>
      <c r="B72" s="94" t="s">
        <v>90</v>
      </c>
      <c r="C72" s="95" t="s">
        <v>91</v>
      </c>
      <c r="D72" s="95"/>
      <c r="E72" s="95"/>
      <c r="F72" s="95" t="s">
        <v>92</v>
      </c>
      <c r="G72" s="96"/>
      <c r="H72" s="96"/>
      <c r="I72" s="96"/>
      <c r="J72" s="1"/>
      <c r="K72" s="4" t="s">
        <v>93</v>
      </c>
      <c r="L72" s="97" t="s">
        <v>6</v>
      </c>
      <c r="M72" s="98"/>
      <c r="N72" s="98"/>
      <c r="O72" s="99" t="s">
        <v>3</v>
      </c>
      <c r="P72" s="100"/>
      <c r="V72" s="101"/>
      <c r="W72" s="102"/>
      <c r="X72" s="103"/>
      <c r="Y72" s="104"/>
      <c r="Z72" s="105"/>
      <c r="AA72" s="106"/>
    </row>
    <row r="73" spans="1:27" ht="12.75">
      <c r="A73" s="93">
        <v>19</v>
      </c>
      <c r="B73" s="94" t="s">
        <v>94</v>
      </c>
      <c r="C73" s="95" t="s">
        <v>95</v>
      </c>
      <c r="D73" s="95"/>
      <c r="E73" s="95"/>
      <c r="F73" s="95" t="s">
        <v>96</v>
      </c>
      <c r="G73" s="96"/>
      <c r="H73" s="96"/>
      <c r="I73" s="96"/>
      <c r="J73" s="1"/>
      <c r="K73" s="4" t="s">
        <v>97</v>
      </c>
      <c r="L73" s="97" t="s">
        <v>98</v>
      </c>
      <c r="M73" s="98"/>
      <c r="N73" s="98"/>
      <c r="O73" s="99" t="s">
        <v>99</v>
      </c>
      <c r="P73" s="100"/>
      <c r="V73" s="101"/>
      <c r="W73" s="102"/>
      <c r="X73" s="103"/>
      <c r="Y73" s="104"/>
      <c r="Z73" s="105"/>
      <c r="AA73" s="106"/>
    </row>
    <row r="74" spans="1:27" ht="12.75">
      <c r="A74" s="93">
        <v>17</v>
      </c>
      <c r="B74" s="94" t="s">
        <v>100</v>
      </c>
      <c r="C74" s="95" t="s">
        <v>101</v>
      </c>
      <c r="D74" s="95"/>
      <c r="E74" s="95"/>
      <c r="F74" s="95" t="s">
        <v>102</v>
      </c>
      <c r="G74" s="96"/>
      <c r="H74" s="96"/>
      <c r="I74" s="96"/>
      <c r="J74" s="1"/>
      <c r="K74" s="4" t="s">
        <v>103</v>
      </c>
      <c r="L74" s="97" t="s">
        <v>8</v>
      </c>
      <c r="M74" s="98"/>
      <c r="N74" s="98"/>
      <c r="O74" s="99" t="s">
        <v>104</v>
      </c>
      <c r="P74" s="100"/>
      <c r="V74" s="101"/>
      <c r="W74" s="102"/>
      <c r="X74" s="103"/>
      <c r="Y74" s="104"/>
      <c r="Z74" s="105"/>
      <c r="AA74" s="106"/>
    </row>
    <row r="75" spans="1:27" ht="12.75">
      <c r="A75" s="93">
        <v>15</v>
      </c>
      <c r="B75" s="94" t="s">
        <v>105</v>
      </c>
      <c r="C75" s="95" t="s">
        <v>106</v>
      </c>
      <c r="D75" s="95"/>
      <c r="E75" s="95"/>
      <c r="F75" s="95" t="s">
        <v>107</v>
      </c>
      <c r="G75" s="96"/>
      <c r="H75" s="96"/>
      <c r="I75" s="96"/>
      <c r="J75" s="1"/>
      <c r="K75" s="4" t="s">
        <v>108</v>
      </c>
      <c r="L75" s="99" t="s">
        <v>109</v>
      </c>
      <c r="M75" s="98"/>
      <c r="N75" s="98"/>
      <c r="O75" s="99" t="s">
        <v>110</v>
      </c>
      <c r="P75" s="100"/>
      <c r="V75" s="101"/>
      <c r="W75" s="102"/>
      <c r="X75" s="103"/>
      <c r="Y75" s="104"/>
      <c r="Z75" s="105"/>
      <c r="AA75" s="106"/>
    </row>
    <row r="76" spans="1:27" ht="12.75">
      <c r="A76" s="93">
        <v>14</v>
      </c>
      <c r="B76" s="94" t="s">
        <v>111</v>
      </c>
      <c r="C76" s="95" t="s">
        <v>112</v>
      </c>
      <c r="D76" s="95"/>
      <c r="E76" s="95"/>
      <c r="F76" s="94" t="s">
        <v>113</v>
      </c>
      <c r="G76" s="96"/>
      <c r="H76" s="96"/>
      <c r="I76" s="96"/>
      <c r="J76" s="1"/>
      <c r="K76" s="4" t="s">
        <v>114</v>
      </c>
      <c r="L76" s="97" t="s">
        <v>115</v>
      </c>
      <c r="M76" s="98"/>
      <c r="N76" s="98"/>
      <c r="O76" s="99" t="s">
        <v>116</v>
      </c>
      <c r="P76" s="100"/>
      <c r="V76" s="101"/>
      <c r="W76" s="102"/>
      <c r="X76" s="103"/>
      <c r="Y76" s="104"/>
      <c r="Z76" s="105"/>
      <c r="AA76" s="106"/>
    </row>
    <row r="77" spans="1:27" ht="12.75">
      <c r="A77" s="93">
        <v>13</v>
      </c>
      <c r="B77" s="94" t="s">
        <v>117</v>
      </c>
      <c r="C77" s="95" t="s">
        <v>118</v>
      </c>
      <c r="D77" s="95"/>
      <c r="E77" s="95"/>
      <c r="F77" s="95" t="s">
        <v>119</v>
      </c>
      <c r="G77" s="96"/>
      <c r="H77" s="96"/>
      <c r="I77" s="96"/>
      <c r="J77" s="1"/>
      <c r="K77" s="4" t="s">
        <v>120</v>
      </c>
      <c r="L77" s="99" t="s">
        <v>121</v>
      </c>
      <c r="M77" s="98"/>
      <c r="N77" s="98"/>
      <c r="O77" s="99" t="s">
        <v>122</v>
      </c>
      <c r="P77" s="100"/>
      <c r="V77" s="101"/>
      <c r="W77" s="102"/>
      <c r="X77" s="103"/>
      <c r="Y77" s="104"/>
      <c r="Z77" s="105"/>
      <c r="AA77" s="106"/>
    </row>
    <row r="78" spans="1:27" ht="12.75">
      <c r="A78" s="93">
        <v>11</v>
      </c>
      <c r="B78" s="94" t="s">
        <v>123</v>
      </c>
      <c r="C78" s="95" t="s">
        <v>124</v>
      </c>
      <c r="D78" s="107"/>
      <c r="E78" s="107"/>
      <c r="F78" s="95" t="s">
        <v>125</v>
      </c>
      <c r="G78" s="96"/>
      <c r="H78" s="96"/>
      <c r="I78" s="96"/>
      <c r="J78" s="1"/>
      <c r="K78" s="4" t="s">
        <v>126</v>
      </c>
      <c r="L78" s="97" t="s">
        <v>127</v>
      </c>
      <c r="M78" s="98"/>
      <c r="N78" s="98"/>
      <c r="O78" s="99" t="s">
        <v>128</v>
      </c>
      <c r="P78" s="100"/>
      <c r="V78" s="101"/>
      <c r="W78" s="102"/>
      <c r="X78" s="103"/>
      <c r="Y78" s="104"/>
      <c r="Z78" s="105"/>
      <c r="AA78" s="106"/>
    </row>
    <row r="79" spans="1:27" ht="12.75">
      <c r="A79" s="93">
        <v>9</v>
      </c>
      <c r="B79" s="94" t="s">
        <v>129</v>
      </c>
      <c r="C79" s="95" t="s">
        <v>130</v>
      </c>
      <c r="D79" s="95"/>
      <c r="E79" s="95"/>
      <c r="F79" s="94" t="s">
        <v>131</v>
      </c>
      <c r="G79" s="96"/>
      <c r="H79" s="96"/>
      <c r="I79" s="96"/>
      <c r="J79" s="1"/>
      <c r="K79" s="4" t="s">
        <v>132</v>
      </c>
      <c r="L79" s="97" t="s">
        <v>133</v>
      </c>
      <c r="M79" s="98"/>
      <c r="N79" s="98"/>
      <c r="O79" s="99" t="s">
        <v>134</v>
      </c>
      <c r="P79" s="100"/>
      <c r="V79" s="101"/>
      <c r="W79" s="102"/>
      <c r="X79" s="103"/>
      <c r="Y79" s="104"/>
      <c r="Z79" s="105"/>
      <c r="AA79" s="106"/>
    </row>
    <row r="80" spans="1:27" ht="12.75">
      <c r="A80" s="93">
        <v>7</v>
      </c>
      <c r="B80" s="94" t="s">
        <v>135</v>
      </c>
      <c r="C80" s="95" t="s">
        <v>136</v>
      </c>
      <c r="D80" s="107"/>
      <c r="E80" s="107"/>
      <c r="F80" s="95" t="s">
        <v>137</v>
      </c>
      <c r="G80" s="96"/>
      <c r="H80" s="96"/>
      <c r="I80" s="96"/>
      <c r="J80" s="1"/>
      <c r="K80" s="4" t="s">
        <v>138</v>
      </c>
      <c r="L80" s="99" t="s">
        <v>139</v>
      </c>
      <c r="M80" s="98"/>
      <c r="N80" s="98"/>
      <c r="O80" s="99" t="s">
        <v>140</v>
      </c>
      <c r="P80" s="100"/>
      <c r="V80" s="101"/>
      <c r="W80" s="102"/>
      <c r="X80" s="103"/>
      <c r="Y80" s="105"/>
      <c r="Z80" s="105"/>
      <c r="AA80" s="106"/>
    </row>
    <row r="81" spans="1:27" ht="12.75">
      <c r="A81" s="93">
        <v>5</v>
      </c>
      <c r="B81" s="94" t="s">
        <v>141</v>
      </c>
      <c r="C81" s="95" t="s">
        <v>142</v>
      </c>
      <c r="D81" s="95"/>
      <c r="E81" s="95"/>
      <c r="F81" s="95" t="s">
        <v>143</v>
      </c>
      <c r="G81" s="96"/>
      <c r="H81" s="96"/>
      <c r="I81" s="96"/>
      <c r="J81" s="1"/>
      <c r="K81" s="4" t="s">
        <v>144</v>
      </c>
      <c r="L81" s="99" t="s">
        <v>145</v>
      </c>
      <c r="M81" s="98"/>
      <c r="N81" s="98"/>
      <c r="O81" s="99" t="s">
        <v>146</v>
      </c>
      <c r="P81" s="100"/>
      <c r="V81" s="101"/>
      <c r="W81" s="102"/>
      <c r="X81" s="103"/>
      <c r="Y81" s="105"/>
      <c r="Z81" s="105"/>
      <c r="AA81" s="106"/>
    </row>
    <row r="82" spans="1:27" ht="12.75">
      <c r="A82" s="93">
        <v>3</v>
      </c>
      <c r="B82" s="94" t="s">
        <v>147</v>
      </c>
      <c r="C82" s="95" t="s">
        <v>148</v>
      </c>
      <c r="D82" s="95"/>
      <c r="E82" s="95"/>
      <c r="F82" s="95" t="s">
        <v>149</v>
      </c>
      <c r="G82" s="96"/>
      <c r="H82" s="96"/>
      <c r="I82" s="96"/>
      <c r="J82" s="1"/>
      <c r="K82" s="4" t="s">
        <v>150</v>
      </c>
      <c r="L82" s="97" t="s">
        <v>151</v>
      </c>
      <c r="M82" s="98"/>
      <c r="N82" s="98"/>
      <c r="O82" s="99" t="s">
        <v>152</v>
      </c>
      <c r="P82" s="100"/>
      <c r="V82" s="101"/>
      <c r="W82" s="102"/>
      <c r="X82" s="103"/>
      <c r="Y82" s="104"/>
      <c r="Z82" s="105"/>
      <c r="AA82" s="106"/>
    </row>
    <row r="83" spans="1:27" ht="12.75">
      <c r="A83" s="94"/>
      <c r="B83" s="94" t="s">
        <v>153</v>
      </c>
      <c r="C83" s="95" t="s">
        <v>154</v>
      </c>
      <c r="D83" s="107"/>
      <c r="E83" s="107"/>
      <c r="F83" s="95" t="s">
        <v>155</v>
      </c>
      <c r="G83" s="96"/>
      <c r="H83" s="96"/>
      <c r="I83" s="96"/>
      <c r="J83" s="1"/>
      <c r="K83" s="4" t="s">
        <v>156</v>
      </c>
      <c r="L83" s="97" t="s">
        <v>157</v>
      </c>
      <c r="M83" s="98"/>
      <c r="N83" s="98"/>
      <c r="O83" s="99"/>
      <c r="P83" s="100"/>
      <c r="V83" s="101"/>
      <c r="W83" s="102"/>
      <c r="X83" s="103"/>
      <c r="Y83" s="104"/>
      <c r="Z83" s="105"/>
      <c r="AA83" s="106"/>
    </row>
    <row r="84" spans="1:27" ht="12.75">
      <c r="A84" s="1"/>
      <c r="B84" s="1"/>
      <c r="C84" s="1"/>
      <c r="D84" s="1"/>
      <c r="E84" s="1"/>
      <c r="F84" s="96"/>
      <c r="G84" s="96"/>
      <c r="H84" s="96"/>
      <c r="I84" s="96"/>
      <c r="J84" s="1"/>
      <c r="K84" s="4" t="s">
        <v>158</v>
      </c>
      <c r="L84" s="99"/>
      <c r="M84" s="98"/>
      <c r="N84" s="98"/>
      <c r="O84" s="99"/>
      <c r="P84" s="100"/>
      <c r="V84" s="101"/>
      <c r="W84" s="102"/>
      <c r="X84" s="103"/>
      <c r="Y84" s="108"/>
      <c r="Z84" s="105"/>
      <c r="AA84" s="106"/>
    </row>
    <row r="85" spans="1:27" ht="12.75">
      <c r="A85" s="1"/>
      <c r="B85" s="1"/>
      <c r="C85" s="1"/>
      <c r="D85" s="1"/>
      <c r="E85" s="1"/>
      <c r="F85" s="96"/>
      <c r="G85" s="96"/>
      <c r="H85" s="96"/>
      <c r="I85" s="96"/>
      <c r="J85" s="1"/>
      <c r="K85" s="4" t="s">
        <v>159</v>
      </c>
      <c r="L85" s="99"/>
      <c r="M85" s="98"/>
      <c r="N85" s="98"/>
      <c r="O85" s="99"/>
      <c r="P85" s="100"/>
      <c r="V85" s="101"/>
      <c r="W85" s="102"/>
      <c r="X85" s="103"/>
      <c r="Y85" s="104"/>
      <c r="Z85" s="105"/>
      <c r="AA85" s="106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4" t="s">
        <v>160</v>
      </c>
      <c r="L86" s="109"/>
      <c r="M86" s="109"/>
      <c r="N86" s="109"/>
      <c r="O86" s="110"/>
      <c r="P86" s="110"/>
      <c r="V86" s="101"/>
      <c r="W86" s="102"/>
      <c r="X86" s="103"/>
      <c r="Y86" s="104"/>
      <c r="Z86" s="105"/>
      <c r="AA86" s="106"/>
    </row>
    <row r="87" spans="1:27" ht="12.75">
      <c r="A87" s="1"/>
      <c r="B87" s="111" t="s">
        <v>161</v>
      </c>
      <c r="C87" s="1" t="s">
        <v>162</v>
      </c>
      <c r="D87" s="1"/>
      <c r="E87" s="1"/>
      <c r="F87" s="96" t="s">
        <v>163</v>
      </c>
      <c r="G87" s="96"/>
      <c r="H87" s="96"/>
      <c r="I87" s="96"/>
      <c r="J87" s="1"/>
      <c r="K87" s="4" t="s">
        <v>164</v>
      </c>
      <c r="L87" s="109"/>
      <c r="M87" s="109"/>
      <c r="N87" s="109"/>
      <c r="O87" s="110"/>
      <c r="P87" s="110"/>
      <c r="V87" s="101"/>
      <c r="W87" s="102"/>
      <c r="X87" s="103"/>
      <c r="Y87" s="104"/>
      <c r="Z87" s="105"/>
      <c r="AA87" s="106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4" t="s">
        <v>60</v>
      </c>
      <c r="L88" s="109"/>
      <c r="M88" s="109"/>
      <c r="N88" s="109"/>
      <c r="O88" s="110"/>
      <c r="P88" s="110"/>
      <c r="V88" s="101"/>
      <c r="W88" s="102"/>
      <c r="X88" s="103"/>
      <c r="Y88" s="104"/>
      <c r="Z88" s="105"/>
      <c r="AA88" s="106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4" t="s">
        <v>165</v>
      </c>
      <c r="L89" s="109"/>
      <c r="M89" s="109"/>
      <c r="N89" s="109"/>
      <c r="O89" s="110"/>
      <c r="P89" s="110"/>
      <c r="V89" s="101"/>
      <c r="W89" s="102"/>
      <c r="X89" s="103"/>
      <c r="Y89" s="105"/>
      <c r="Z89" s="105"/>
      <c r="AA89" s="106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4" t="s">
        <v>166</v>
      </c>
      <c r="L90" s="109"/>
      <c r="M90" s="109"/>
      <c r="N90" s="109"/>
      <c r="O90" s="110"/>
      <c r="P90" s="110"/>
      <c r="V90" s="101"/>
      <c r="W90" s="102"/>
      <c r="X90" s="103"/>
      <c r="Y90" s="105"/>
      <c r="Z90" s="105"/>
      <c r="AA90" s="106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4" t="s">
        <v>167</v>
      </c>
      <c r="L91" s="109"/>
      <c r="M91" s="109"/>
      <c r="N91" s="109"/>
      <c r="O91" s="110"/>
      <c r="P91" s="110"/>
      <c r="V91" s="101"/>
      <c r="W91" s="102"/>
      <c r="X91" s="103"/>
      <c r="Y91" s="108"/>
      <c r="Z91" s="105"/>
      <c r="AA91" s="106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4" t="s">
        <v>168</v>
      </c>
      <c r="L92" s="109"/>
      <c r="M92" s="109"/>
      <c r="N92" s="109"/>
      <c r="O92" s="109"/>
      <c r="P92" s="109"/>
      <c r="V92" s="101"/>
      <c r="W92" s="102"/>
      <c r="X92" s="103"/>
      <c r="Y92" s="104"/>
      <c r="Z92" s="105"/>
      <c r="AA92" s="106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4" t="s">
        <v>169</v>
      </c>
      <c r="L93" s="109"/>
      <c r="M93" s="109"/>
      <c r="N93" s="109"/>
      <c r="O93" s="109"/>
      <c r="P93" s="109"/>
      <c r="V93" s="101"/>
      <c r="W93" s="102"/>
      <c r="X93" s="103"/>
      <c r="Y93" s="104"/>
      <c r="Z93" s="105"/>
      <c r="AA93" s="106"/>
    </row>
    <row r="94" spans="1:27" ht="12.75">
      <c r="A94" s="1"/>
      <c r="I94" s="112"/>
      <c r="J94" s="112"/>
      <c r="K94" s="113" t="s">
        <v>170</v>
      </c>
      <c r="L94" s="114"/>
      <c r="M94" s="114"/>
      <c r="N94" s="114"/>
      <c r="O94" s="112"/>
      <c r="P94" s="1"/>
      <c r="V94" s="101"/>
      <c r="W94" s="102"/>
      <c r="X94" s="103"/>
      <c r="Y94" s="104"/>
      <c r="Z94" s="105"/>
      <c r="AA94" s="106"/>
    </row>
    <row r="95" spans="1:27" ht="12.75" customHeight="1">
      <c r="A95" s="115"/>
      <c r="I95" s="116"/>
      <c r="J95" s="116"/>
      <c r="K95" s="113" t="s">
        <v>171</v>
      </c>
      <c r="L95" s="117"/>
      <c r="M95" s="114"/>
      <c r="N95" s="114"/>
      <c r="O95" s="112"/>
      <c r="P95" s="1"/>
      <c r="V95" s="101"/>
      <c r="W95" s="102"/>
      <c r="X95" s="103"/>
      <c r="Y95" s="104"/>
      <c r="Z95" s="105"/>
      <c r="AA95" s="106"/>
    </row>
    <row r="96" spans="1:26" ht="14.25" customHeight="1">
      <c r="A96" s="118"/>
      <c r="I96" s="440"/>
      <c r="J96" s="440"/>
      <c r="K96" s="440"/>
      <c r="L96" s="440"/>
      <c r="M96" s="441"/>
      <c r="N96" s="441"/>
      <c r="O96" s="1"/>
      <c r="P96" s="1"/>
      <c r="V96" s="121"/>
      <c r="W96" s="102"/>
      <c r="X96" s="103"/>
      <c r="Y96" s="105"/>
      <c r="Z96" s="121"/>
    </row>
    <row r="97" spans="1:26" ht="14.25" customHeight="1">
      <c r="A97" s="122"/>
      <c r="I97" s="440"/>
      <c r="J97" s="440"/>
      <c r="K97" s="440"/>
      <c r="L97" s="440"/>
      <c r="M97" s="441"/>
      <c r="N97" s="441"/>
      <c r="O97" s="1"/>
      <c r="P97" s="1"/>
      <c r="V97" s="121"/>
      <c r="W97" s="102"/>
      <c r="X97" s="103"/>
      <c r="Y97" s="105"/>
      <c r="Z97" s="121"/>
    </row>
    <row r="98" spans="1:26" ht="14.25" customHeight="1">
      <c r="A98" s="122"/>
      <c r="I98" s="440"/>
      <c r="J98" s="440"/>
      <c r="K98" s="440"/>
      <c r="L98" s="440"/>
      <c r="M98" s="441"/>
      <c r="N98" s="441"/>
      <c r="O98" s="1"/>
      <c r="P98" s="1"/>
      <c r="V98" s="121"/>
      <c r="W98" s="102"/>
      <c r="X98" s="103"/>
      <c r="Y98" s="105"/>
      <c r="Z98" s="121"/>
    </row>
    <row r="99" spans="1:26" ht="14.25" customHeight="1">
      <c r="A99" s="123"/>
      <c r="I99" s="440"/>
      <c r="J99" s="440"/>
      <c r="K99" s="440"/>
      <c r="L99" s="440"/>
      <c r="M99" s="441"/>
      <c r="N99" s="441"/>
      <c r="O99" s="1"/>
      <c r="P99" s="1"/>
      <c r="V99" s="121"/>
      <c r="W99" s="102"/>
      <c r="X99" s="103"/>
      <c r="Y99" s="105"/>
      <c r="Z99" s="121"/>
    </row>
    <row r="100" spans="1:26" ht="14.25" customHeight="1">
      <c r="A100" s="122"/>
      <c r="I100" s="440"/>
      <c r="J100" s="440"/>
      <c r="K100" s="440"/>
      <c r="L100" s="440"/>
      <c r="M100" s="441"/>
      <c r="N100" s="441"/>
      <c r="O100" s="1"/>
      <c r="P100" s="1"/>
      <c r="V100" s="121"/>
      <c r="W100" s="102"/>
      <c r="X100" s="103"/>
      <c r="Y100" s="105"/>
      <c r="Z100" s="121"/>
    </row>
    <row r="101" spans="1:26" ht="14.25" customHeight="1">
      <c r="A101" s="122"/>
      <c r="I101" s="440"/>
      <c r="J101" s="440"/>
      <c r="K101" s="440"/>
      <c r="L101" s="440"/>
      <c r="M101" s="441"/>
      <c r="N101" s="441"/>
      <c r="O101" s="1"/>
      <c r="P101" s="1"/>
      <c r="V101" s="121"/>
      <c r="W101" s="102"/>
      <c r="X101" s="103"/>
      <c r="Y101" s="105"/>
      <c r="Z101" s="121"/>
    </row>
    <row r="102" spans="1:26" ht="14.25" customHeight="1">
      <c r="A102" s="122"/>
      <c r="I102" s="440"/>
      <c r="J102" s="440"/>
      <c r="K102" s="440"/>
      <c r="L102" s="440"/>
      <c r="M102" s="441"/>
      <c r="N102" s="441"/>
      <c r="O102" s="1"/>
      <c r="P102" s="1"/>
      <c r="V102" s="121"/>
      <c r="W102" s="102"/>
      <c r="X102" s="103"/>
      <c r="Y102" s="105"/>
      <c r="Z102" s="121"/>
    </row>
    <row r="103" spans="1:26" ht="14.25" customHeight="1">
      <c r="A103" s="122"/>
      <c r="I103" s="440"/>
      <c r="J103" s="440"/>
      <c r="K103" s="440"/>
      <c r="L103" s="440"/>
      <c r="M103" s="441"/>
      <c r="N103" s="441"/>
      <c r="O103" s="1"/>
      <c r="P103" s="1"/>
      <c r="V103" s="121"/>
      <c r="W103" s="102"/>
      <c r="X103" s="103"/>
      <c r="Y103" s="105"/>
      <c r="Z103" s="121"/>
    </row>
    <row r="104" spans="1:26" ht="14.25" customHeight="1">
      <c r="A104" s="122"/>
      <c r="I104" s="440"/>
      <c r="J104" s="440"/>
      <c r="K104" s="440"/>
      <c r="L104" s="440"/>
      <c r="M104" s="441"/>
      <c r="N104" s="441"/>
      <c r="O104" s="1"/>
      <c r="P104" s="1"/>
      <c r="V104" s="121"/>
      <c r="W104" s="102"/>
      <c r="X104" s="103"/>
      <c r="Y104" s="105"/>
      <c r="Z104" s="121"/>
    </row>
    <row r="105" spans="1:26" ht="14.25" customHeight="1">
      <c r="A105" s="122"/>
      <c r="I105" s="440"/>
      <c r="J105" s="440"/>
      <c r="K105" s="440"/>
      <c r="L105" s="440"/>
      <c r="M105" s="441"/>
      <c r="N105" s="441"/>
      <c r="O105" s="1"/>
      <c r="P105" s="1"/>
      <c r="V105" s="121"/>
      <c r="W105" s="102"/>
      <c r="X105" s="103"/>
      <c r="Y105" s="105"/>
      <c r="Z105" s="121"/>
    </row>
    <row r="106" spans="1:26" ht="14.25" customHeight="1">
      <c r="A106" s="122"/>
      <c r="I106" s="440"/>
      <c r="J106" s="440"/>
      <c r="K106" s="440"/>
      <c r="L106" s="440"/>
      <c r="M106" s="441"/>
      <c r="N106" s="441"/>
      <c r="O106" s="1"/>
      <c r="P106" s="1"/>
      <c r="V106" s="121"/>
      <c r="W106" s="102"/>
      <c r="X106" s="103"/>
      <c r="Y106" s="105"/>
      <c r="Z106" s="121"/>
    </row>
    <row r="107" spans="1:26" ht="14.25" customHeight="1">
      <c r="A107" s="122"/>
      <c r="I107" s="440"/>
      <c r="J107" s="440"/>
      <c r="K107" s="440"/>
      <c r="L107" s="440"/>
      <c r="M107" s="441"/>
      <c r="N107" s="441"/>
      <c r="O107" s="1"/>
      <c r="P107" s="1"/>
      <c r="V107" s="121"/>
      <c r="W107" s="102"/>
      <c r="X107" s="103"/>
      <c r="Y107" s="105"/>
      <c r="Z107" s="121"/>
    </row>
    <row r="108" spans="1:26" ht="14.25" customHeight="1">
      <c r="A108" s="122"/>
      <c r="I108" s="440"/>
      <c r="J108" s="440"/>
      <c r="K108" s="440"/>
      <c r="L108" s="440"/>
      <c r="M108" s="441"/>
      <c r="N108" s="441"/>
      <c r="O108" s="1"/>
      <c r="P108" s="1"/>
      <c r="V108" s="121"/>
      <c r="W108" s="102"/>
      <c r="X108" s="103"/>
      <c r="Y108" s="105"/>
      <c r="Z108" s="121"/>
    </row>
    <row r="109" spans="1:26" ht="14.25" customHeight="1">
      <c r="A109" s="122"/>
      <c r="I109" s="440"/>
      <c r="J109" s="440"/>
      <c r="K109" s="440"/>
      <c r="L109" s="440"/>
      <c r="M109" s="441"/>
      <c r="N109" s="441"/>
      <c r="O109" s="1"/>
      <c r="P109" s="1"/>
      <c r="V109" s="121"/>
      <c r="W109" s="102"/>
      <c r="X109" s="103"/>
      <c r="Y109" s="105"/>
      <c r="Z109" s="121"/>
    </row>
    <row r="110" spans="1:26" ht="14.25" customHeight="1">
      <c r="A110" s="122"/>
      <c r="I110" s="440"/>
      <c r="J110" s="440"/>
      <c r="K110" s="440"/>
      <c r="L110" s="440"/>
      <c r="M110" s="441"/>
      <c r="N110" s="441"/>
      <c r="O110" s="1"/>
      <c r="P110" s="1"/>
      <c r="V110" s="121"/>
      <c r="W110" s="102"/>
      <c r="X110" s="103"/>
      <c r="Y110" s="105"/>
      <c r="Z110" s="121"/>
    </row>
    <row r="111" spans="1:26" ht="14.25" customHeight="1">
      <c r="A111" s="122"/>
      <c r="I111" s="440"/>
      <c r="J111" s="440"/>
      <c r="K111" s="440"/>
      <c r="L111" s="440"/>
      <c r="M111" s="441"/>
      <c r="N111" s="441"/>
      <c r="O111" s="1"/>
      <c r="P111" s="1"/>
      <c r="V111" s="121"/>
      <c r="W111" s="102"/>
      <c r="X111" s="103"/>
      <c r="Y111" s="105"/>
      <c r="Z111" s="121"/>
    </row>
    <row r="112" spans="1:26" ht="14.25" customHeight="1">
      <c r="A112" s="122"/>
      <c r="I112" s="440"/>
      <c r="J112" s="440"/>
      <c r="K112" s="440"/>
      <c r="L112" s="440"/>
      <c r="M112" s="441"/>
      <c r="N112" s="441"/>
      <c r="O112" s="1"/>
      <c r="P112" s="1"/>
      <c r="V112" s="121"/>
      <c r="W112" s="102"/>
      <c r="X112" s="103"/>
      <c r="Y112" s="105"/>
      <c r="Z112" s="121"/>
    </row>
    <row r="113" spans="1:26" ht="14.25" customHeight="1">
      <c r="A113" s="122"/>
      <c r="I113" s="440"/>
      <c r="J113" s="440"/>
      <c r="K113" s="440"/>
      <c r="L113" s="440"/>
      <c r="M113" s="441"/>
      <c r="N113" s="441"/>
      <c r="O113" s="1"/>
      <c r="P113" s="1"/>
      <c r="V113" s="121"/>
      <c r="W113" s="102"/>
      <c r="X113" s="103"/>
      <c r="Y113" s="105"/>
      <c r="Z113" s="121"/>
    </row>
    <row r="114" spans="1:26" ht="14.25" customHeight="1">
      <c r="A114" s="123"/>
      <c r="I114" s="440"/>
      <c r="J114" s="440"/>
      <c r="K114" s="440"/>
      <c r="L114" s="440"/>
      <c r="M114" s="441"/>
      <c r="N114" s="441"/>
      <c r="O114" s="1"/>
      <c r="P114" s="1"/>
      <c r="V114" s="121"/>
      <c r="W114" s="102"/>
      <c r="X114" s="103"/>
      <c r="Y114" s="105"/>
      <c r="Z114" s="121"/>
    </row>
    <row r="115" spans="1:26" ht="14.25" customHeight="1">
      <c r="A115" s="123"/>
      <c r="I115" s="440"/>
      <c r="J115" s="440"/>
      <c r="K115" s="440"/>
      <c r="L115" s="440"/>
      <c r="M115" s="441"/>
      <c r="N115" s="441"/>
      <c r="O115" s="1"/>
      <c r="P115" s="1"/>
      <c r="V115" s="121"/>
      <c r="W115" s="102"/>
      <c r="X115" s="103"/>
      <c r="Y115" s="105"/>
      <c r="Z115" s="121"/>
    </row>
    <row r="116" spans="1:26" ht="14.25" customHeight="1">
      <c r="A116" s="124"/>
      <c r="I116" s="440"/>
      <c r="J116" s="440"/>
      <c r="K116" s="440"/>
      <c r="L116" s="440"/>
      <c r="M116" s="441"/>
      <c r="N116" s="441"/>
      <c r="O116" s="1"/>
      <c r="P116" s="1"/>
      <c r="V116" s="121"/>
      <c r="W116" s="102"/>
      <c r="X116" s="103"/>
      <c r="Y116" s="105"/>
      <c r="Z116" s="121"/>
    </row>
    <row r="117" spans="1:26" ht="14.25" customHeight="1">
      <c r="A117" s="124"/>
      <c r="I117" s="440"/>
      <c r="J117" s="440"/>
      <c r="K117" s="440"/>
      <c r="L117" s="440"/>
      <c r="M117" s="441"/>
      <c r="N117" s="441"/>
      <c r="O117" s="1"/>
      <c r="P117" s="1"/>
      <c r="V117" s="121"/>
      <c r="W117" s="102"/>
      <c r="X117" s="103"/>
      <c r="Y117" s="105"/>
      <c r="Z117" s="121"/>
    </row>
    <row r="118" spans="1:26" ht="14.25" customHeight="1">
      <c r="A118" s="124"/>
      <c r="I118" s="440"/>
      <c r="J118" s="440"/>
      <c r="K118" s="440"/>
      <c r="L118" s="440"/>
      <c r="M118" s="441"/>
      <c r="N118" s="441"/>
      <c r="O118" s="1"/>
      <c r="P118" s="1"/>
      <c r="V118" s="121"/>
      <c r="W118" s="102"/>
      <c r="X118" s="103"/>
      <c r="Y118" s="105"/>
      <c r="Z118" s="121"/>
    </row>
    <row r="119" spans="1:26" ht="14.25" customHeight="1">
      <c r="A119" s="124"/>
      <c r="I119" s="440"/>
      <c r="J119" s="440"/>
      <c r="K119" s="440"/>
      <c r="L119" s="440"/>
      <c r="M119" s="441"/>
      <c r="N119" s="441"/>
      <c r="O119" s="1"/>
      <c r="P119" s="1"/>
      <c r="V119" s="121"/>
      <c r="W119" s="102"/>
      <c r="X119" s="103"/>
      <c r="Y119" s="105"/>
      <c r="Z119" s="121"/>
    </row>
    <row r="120" spans="1:26" ht="14.25" customHeight="1">
      <c r="A120" s="124"/>
      <c r="I120" s="440"/>
      <c r="J120" s="440"/>
      <c r="K120" s="440"/>
      <c r="L120" s="440"/>
      <c r="M120" s="441"/>
      <c r="N120" s="441"/>
      <c r="O120" s="1"/>
      <c r="P120" s="1"/>
      <c r="V120" s="121"/>
      <c r="W120" s="102"/>
      <c r="X120" s="103"/>
      <c r="Y120" s="105"/>
      <c r="Z120" s="121"/>
    </row>
    <row r="121" spans="1:26" ht="14.25" customHeight="1">
      <c r="A121" s="124"/>
      <c r="I121" s="440"/>
      <c r="J121" s="440"/>
      <c r="K121" s="440"/>
      <c r="L121" s="440"/>
      <c r="M121" s="441"/>
      <c r="N121" s="441"/>
      <c r="O121" s="1"/>
      <c r="P121" s="1"/>
      <c r="V121" s="121"/>
      <c r="W121" s="102"/>
      <c r="X121" s="103"/>
      <c r="Y121" s="105"/>
      <c r="Z121" s="121"/>
    </row>
    <row r="122" spans="1:26" ht="14.25" customHeight="1">
      <c r="A122" s="124"/>
      <c r="I122" s="440"/>
      <c r="J122" s="440"/>
      <c r="K122" s="440"/>
      <c r="L122" s="440"/>
      <c r="M122" s="441"/>
      <c r="N122" s="441"/>
      <c r="O122" s="1"/>
      <c r="P122" s="1"/>
      <c r="V122" s="121"/>
      <c r="W122" s="102"/>
      <c r="X122" s="103"/>
      <c r="Y122" s="105"/>
      <c r="Z122" s="121"/>
    </row>
    <row r="123" spans="1:26" ht="14.25" customHeight="1">
      <c r="A123" s="124"/>
      <c r="I123" s="440"/>
      <c r="J123" s="440"/>
      <c r="K123" s="440"/>
      <c r="L123" s="440"/>
      <c r="M123" s="441"/>
      <c r="N123" s="441"/>
      <c r="O123" s="1"/>
      <c r="P123" s="1"/>
      <c r="V123" s="121"/>
      <c r="W123" s="121"/>
      <c r="X123" s="121"/>
      <c r="Y123" s="121"/>
      <c r="Z123" s="121"/>
    </row>
    <row r="124" spans="1:16" ht="14.25" customHeight="1">
      <c r="A124" s="124"/>
      <c r="I124" s="440"/>
      <c r="J124" s="440"/>
      <c r="K124" s="440"/>
      <c r="L124" s="440"/>
      <c r="M124" s="441"/>
      <c r="N124" s="441"/>
      <c r="O124" s="1"/>
      <c r="P124" s="1"/>
    </row>
    <row r="125" spans="1:16" ht="14.25" customHeight="1">
      <c r="A125" s="124"/>
      <c r="I125" s="440"/>
      <c r="J125" s="440"/>
      <c r="K125" s="440"/>
      <c r="L125" s="440"/>
      <c r="M125" s="441"/>
      <c r="N125" s="441"/>
      <c r="O125" s="1"/>
      <c r="P125" s="1"/>
    </row>
    <row r="126" spans="1:16" ht="14.25" customHeight="1">
      <c r="A126" s="124"/>
      <c r="I126" s="440"/>
      <c r="J126" s="440"/>
      <c r="K126" s="440"/>
      <c r="L126" s="440"/>
      <c r="M126" s="441"/>
      <c r="N126" s="441"/>
      <c r="O126" s="1"/>
      <c r="P126" s="1"/>
    </row>
    <row r="127" spans="1:16" ht="14.25" customHeight="1">
      <c r="A127" s="124"/>
      <c r="I127" s="440"/>
      <c r="J127" s="440"/>
      <c r="K127" s="440"/>
      <c r="L127" s="440"/>
      <c r="M127" s="441"/>
      <c r="N127" s="441"/>
      <c r="O127" s="1"/>
      <c r="P127" s="1"/>
    </row>
    <row r="128" spans="1:16" ht="14.25" customHeight="1">
      <c r="A128" s="124"/>
      <c r="I128" s="440"/>
      <c r="J128" s="440"/>
      <c r="K128" s="440"/>
      <c r="L128" s="440"/>
      <c r="M128" s="441"/>
      <c r="N128" s="441"/>
      <c r="O128" s="1"/>
      <c r="P128" s="1"/>
    </row>
    <row r="129" spans="1:16" ht="14.25" customHeight="1">
      <c r="A129" s="124"/>
      <c r="I129" s="440"/>
      <c r="J129" s="440"/>
      <c r="K129" s="440"/>
      <c r="L129" s="440"/>
      <c r="M129" s="441"/>
      <c r="N129" s="441"/>
      <c r="O129" s="1"/>
      <c r="P129" s="1"/>
    </row>
    <row r="130" spans="1:16" ht="14.25" customHeight="1">
      <c r="A130" s="124"/>
      <c r="I130" s="440"/>
      <c r="J130" s="440"/>
      <c r="K130" s="440"/>
      <c r="L130" s="440"/>
      <c r="M130" s="441"/>
      <c r="N130" s="441"/>
      <c r="O130" s="1"/>
      <c r="P130" s="1"/>
    </row>
    <row r="131" spans="1:16" ht="14.25" customHeight="1">
      <c r="A131" s="124"/>
      <c r="I131" s="440"/>
      <c r="J131" s="440"/>
      <c r="K131" s="440"/>
      <c r="L131" s="440"/>
      <c r="M131" s="441"/>
      <c r="N131" s="441"/>
      <c r="O131" s="1"/>
      <c r="P131" s="1"/>
    </row>
    <row r="132" spans="1:14" ht="14.25" customHeight="1">
      <c r="A132" s="125"/>
      <c r="I132" s="440"/>
      <c r="J132" s="440"/>
      <c r="K132" s="440"/>
      <c r="L132" s="440"/>
      <c r="M132" s="442"/>
      <c r="N132" s="442"/>
    </row>
    <row r="133" spans="1:14" ht="14.25" customHeight="1">
      <c r="A133" s="125"/>
      <c r="I133" s="440"/>
      <c r="J133" s="440"/>
      <c r="K133" s="440"/>
      <c r="L133" s="440"/>
      <c r="M133" s="442"/>
      <c r="N133" s="442"/>
    </row>
    <row r="134" spans="1:14" ht="14.25" customHeight="1">
      <c r="A134" s="125"/>
      <c r="I134" s="440"/>
      <c r="J134" s="440"/>
      <c r="K134" s="440"/>
      <c r="L134" s="440"/>
      <c r="M134" s="442"/>
      <c r="N134" s="442"/>
    </row>
    <row r="135" spans="1:14" ht="14.25" customHeight="1">
      <c r="A135" s="125"/>
      <c r="I135" s="440"/>
      <c r="J135" s="440"/>
      <c r="K135" s="440"/>
      <c r="L135" s="440"/>
      <c r="M135" s="442"/>
      <c r="N135" s="442"/>
    </row>
    <row r="136" spans="1:14" ht="14.25" customHeight="1">
      <c r="A136" s="125"/>
      <c r="I136" s="440"/>
      <c r="J136" s="440"/>
      <c r="K136" s="440"/>
      <c r="L136" s="440"/>
      <c r="M136" s="442"/>
      <c r="N136" s="442"/>
    </row>
    <row r="137" spans="1:14" ht="14.25" customHeight="1">
      <c r="A137" s="125"/>
      <c r="I137" s="440"/>
      <c r="J137" s="440"/>
      <c r="K137" s="440"/>
      <c r="L137" s="440"/>
      <c r="M137" s="442"/>
      <c r="N137" s="442"/>
    </row>
    <row r="138" spans="1:14" ht="14.25" customHeight="1">
      <c r="A138" s="125"/>
      <c r="I138" s="440"/>
      <c r="J138" s="440"/>
      <c r="K138" s="440"/>
      <c r="L138" s="440"/>
      <c r="M138" s="442"/>
      <c r="N138" s="442"/>
    </row>
    <row r="139" spans="1:14" ht="14.25" customHeight="1">
      <c r="A139" s="125"/>
      <c r="I139" s="440"/>
      <c r="J139" s="440"/>
      <c r="K139" s="440"/>
      <c r="L139" s="440"/>
      <c r="M139" s="442"/>
      <c r="N139" s="442"/>
    </row>
    <row r="140" spans="1:14" ht="14.25" customHeight="1">
      <c r="A140" s="125"/>
      <c r="I140" s="440"/>
      <c r="J140" s="440"/>
      <c r="K140" s="440"/>
      <c r="L140" s="440"/>
      <c r="M140" s="442"/>
      <c r="N140" s="442"/>
    </row>
    <row r="141" spans="1:14" ht="14.25" customHeight="1">
      <c r="A141" s="125"/>
      <c r="I141" s="440"/>
      <c r="J141" s="440"/>
      <c r="K141" s="440"/>
      <c r="L141" s="440"/>
      <c r="M141" s="442"/>
      <c r="N141" s="442"/>
    </row>
    <row r="142" spans="1:14" ht="14.25" customHeight="1">
      <c r="A142" s="125"/>
      <c r="I142" s="440"/>
      <c r="J142" s="440"/>
      <c r="K142" s="440"/>
      <c r="L142" s="440"/>
      <c r="M142" s="442"/>
      <c r="N142" s="442"/>
    </row>
    <row r="143" spans="1:14" ht="14.25" customHeight="1">
      <c r="A143" s="125"/>
      <c r="I143" s="440"/>
      <c r="J143" s="440"/>
      <c r="K143" s="440"/>
      <c r="L143" s="440"/>
      <c r="M143" s="442"/>
      <c r="N143" s="442"/>
    </row>
    <row r="144" spans="1:14" ht="14.25" customHeight="1">
      <c r="A144" s="125"/>
      <c r="I144" s="440"/>
      <c r="J144" s="440"/>
      <c r="K144" s="440"/>
      <c r="L144" s="440"/>
      <c r="M144" s="442"/>
      <c r="N144" s="442"/>
    </row>
    <row r="145" spans="1:14" ht="14.25" customHeight="1">
      <c r="A145" s="125"/>
      <c r="I145" s="440"/>
      <c r="J145" s="440"/>
      <c r="K145" s="440"/>
      <c r="L145" s="440"/>
      <c r="M145" s="442"/>
      <c r="N145" s="442"/>
    </row>
    <row r="146" spans="1:14" ht="14.25" customHeight="1">
      <c r="A146" s="125"/>
      <c r="I146" s="440"/>
      <c r="J146" s="440"/>
      <c r="K146" s="440"/>
      <c r="L146" s="440"/>
      <c r="M146" s="442"/>
      <c r="N146" s="442"/>
    </row>
    <row r="147" spans="1:14" ht="14.25" customHeight="1">
      <c r="A147" s="125"/>
      <c r="I147" s="440"/>
      <c r="J147" s="440"/>
      <c r="K147" s="440"/>
      <c r="L147" s="440"/>
      <c r="M147" s="442"/>
      <c r="N147" s="442"/>
    </row>
    <row r="148" spans="1:14" ht="14.25" customHeight="1">
      <c r="A148" s="125"/>
      <c r="I148" s="440"/>
      <c r="J148" s="440"/>
      <c r="K148" s="440"/>
      <c r="L148" s="440"/>
      <c r="M148" s="442"/>
      <c r="N148" s="442"/>
    </row>
    <row r="149" spans="1:14" ht="14.25" customHeight="1">
      <c r="A149" s="125"/>
      <c r="I149" s="440"/>
      <c r="J149" s="440"/>
      <c r="K149" s="440"/>
      <c r="L149" s="440"/>
      <c r="M149" s="442"/>
      <c r="N149" s="442"/>
    </row>
    <row r="150" spans="1:14" ht="14.25" customHeight="1">
      <c r="A150" s="125"/>
      <c r="I150" s="440"/>
      <c r="J150" s="440"/>
      <c r="K150" s="440"/>
      <c r="L150" s="440"/>
      <c r="M150" s="442"/>
      <c r="N150" s="442"/>
    </row>
    <row r="151" spans="1:14" ht="14.25" customHeight="1">
      <c r="A151" s="125"/>
      <c r="I151" s="440"/>
      <c r="J151" s="440"/>
      <c r="K151" s="440"/>
      <c r="L151" s="440"/>
      <c r="M151" s="442"/>
      <c r="N151" s="442"/>
    </row>
    <row r="152" spans="1:14" ht="14.25" customHeight="1">
      <c r="A152" s="125"/>
      <c r="I152" s="440"/>
      <c r="J152" s="440"/>
      <c r="K152" s="440"/>
      <c r="L152" s="440"/>
      <c r="M152" s="442"/>
      <c r="N152" s="442"/>
    </row>
    <row r="153" spans="1:14" ht="14.25" customHeight="1">
      <c r="A153" s="125"/>
      <c r="I153" s="440"/>
      <c r="J153" s="440"/>
      <c r="K153" s="440"/>
      <c r="L153" s="440"/>
      <c r="M153" s="442"/>
      <c r="N153" s="442"/>
    </row>
    <row r="154" spans="1:14" ht="14.25" customHeight="1">
      <c r="A154" s="125"/>
      <c r="I154" s="440"/>
      <c r="J154" s="440"/>
      <c r="K154" s="440"/>
      <c r="L154" s="440"/>
      <c r="M154" s="442"/>
      <c r="N154" s="442"/>
    </row>
    <row r="155" spans="1:14" ht="14.25" customHeight="1">
      <c r="A155" s="125"/>
      <c r="I155" s="440"/>
      <c r="J155" s="440"/>
      <c r="K155" s="440"/>
      <c r="L155" s="440"/>
      <c r="M155" s="442"/>
      <c r="N155" s="442"/>
    </row>
    <row r="156" spans="1:14" ht="14.25" customHeight="1">
      <c r="A156" s="125"/>
      <c r="I156" s="440"/>
      <c r="J156" s="440"/>
      <c r="K156" s="440"/>
      <c r="L156" s="440"/>
      <c r="M156" s="442"/>
      <c r="N156" s="442"/>
    </row>
    <row r="157" spans="1:14" ht="14.25" customHeight="1">
      <c r="A157" s="125"/>
      <c r="I157" s="440"/>
      <c r="J157" s="440"/>
      <c r="K157" s="440"/>
      <c r="L157" s="440"/>
      <c r="M157" s="442"/>
      <c r="N157" s="442"/>
    </row>
  </sheetData>
  <sheetProtection password="C416" sheet="1" objects="1" scenarios="1"/>
  <mergeCells count="227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C69:D69"/>
    <mergeCell ref="F69:H69"/>
    <mergeCell ref="I96:L96"/>
    <mergeCell ref="M96:N96"/>
    <mergeCell ref="I97:L97"/>
    <mergeCell ref="M97:N97"/>
    <mergeCell ref="I98:L98"/>
    <mergeCell ref="M98:N98"/>
    <mergeCell ref="I99:L99"/>
    <mergeCell ref="M99:N99"/>
    <mergeCell ref="I100:L100"/>
    <mergeCell ref="M100:N100"/>
    <mergeCell ref="I101:L101"/>
    <mergeCell ref="M101:N101"/>
    <mergeCell ref="I102:L102"/>
    <mergeCell ref="M102:N102"/>
    <mergeCell ref="I103:L103"/>
    <mergeCell ref="M103:N103"/>
    <mergeCell ref="I104:L104"/>
    <mergeCell ref="M104:N104"/>
    <mergeCell ref="I105:L105"/>
    <mergeCell ref="M105:N105"/>
    <mergeCell ref="I106:L106"/>
    <mergeCell ref="M106:N106"/>
    <mergeCell ref="I107:L107"/>
    <mergeCell ref="M107:N107"/>
    <mergeCell ref="I108:L108"/>
    <mergeCell ref="M108:N108"/>
    <mergeCell ref="I109:L109"/>
    <mergeCell ref="M109:N109"/>
    <mergeCell ref="I110:L110"/>
    <mergeCell ref="M110:N110"/>
    <mergeCell ref="I111:L111"/>
    <mergeCell ref="M111:N111"/>
    <mergeCell ref="I112:L112"/>
    <mergeCell ref="M112:N112"/>
    <mergeCell ref="I113:L113"/>
    <mergeCell ref="M113:N113"/>
    <mergeCell ref="I114:L114"/>
    <mergeCell ref="M114:N114"/>
    <mergeCell ref="I115:L115"/>
    <mergeCell ref="M115:N115"/>
    <mergeCell ref="I116:L116"/>
    <mergeCell ref="M116:N116"/>
    <mergeCell ref="I117:L117"/>
    <mergeCell ref="M117:N117"/>
    <mergeCell ref="I118:L118"/>
    <mergeCell ref="M118:N118"/>
    <mergeCell ref="I119:L119"/>
    <mergeCell ref="M119:N119"/>
    <mergeCell ref="I120:L120"/>
    <mergeCell ref="M120:N120"/>
    <mergeCell ref="I121:L121"/>
    <mergeCell ref="M121:N121"/>
    <mergeCell ref="I122:L122"/>
    <mergeCell ref="M122:N122"/>
    <mergeCell ref="I123:L123"/>
    <mergeCell ref="M123:N123"/>
    <mergeCell ref="I124:L124"/>
    <mergeCell ref="M124:N124"/>
    <mergeCell ref="I125:L125"/>
    <mergeCell ref="M125:N125"/>
    <mergeCell ref="I126:L126"/>
    <mergeCell ref="M126:N126"/>
    <mergeCell ref="I127:L127"/>
    <mergeCell ref="M127:N127"/>
    <mergeCell ref="I128:L128"/>
    <mergeCell ref="M128:N128"/>
    <mergeCell ref="I129:L129"/>
    <mergeCell ref="M129:N129"/>
    <mergeCell ref="I130:L130"/>
    <mergeCell ref="M130:N130"/>
    <mergeCell ref="I131:L131"/>
    <mergeCell ref="M131:N131"/>
    <mergeCell ref="I132:L132"/>
    <mergeCell ref="M132:N132"/>
    <mergeCell ref="I133:L133"/>
    <mergeCell ref="M133:N133"/>
    <mergeCell ref="I134:L134"/>
    <mergeCell ref="M134:N134"/>
    <mergeCell ref="I135:L135"/>
    <mergeCell ref="M135:N135"/>
    <mergeCell ref="I136:L136"/>
    <mergeCell ref="M136:N136"/>
    <mergeCell ref="I137:L137"/>
    <mergeCell ref="M137:N137"/>
    <mergeCell ref="I138:L138"/>
    <mergeCell ref="M138:N138"/>
    <mergeCell ref="I139:L139"/>
    <mergeCell ref="M139:N139"/>
    <mergeCell ref="I140:L140"/>
    <mergeCell ref="M140:N140"/>
    <mergeCell ref="I141:L141"/>
    <mergeCell ref="M141:N141"/>
    <mergeCell ref="I142:L142"/>
    <mergeCell ref="M142:N142"/>
    <mergeCell ref="I143:L143"/>
    <mergeCell ref="M143:N143"/>
    <mergeCell ref="I144:L144"/>
    <mergeCell ref="M144:N144"/>
    <mergeCell ref="I145:L145"/>
    <mergeCell ref="M145:N145"/>
    <mergeCell ref="I146:L146"/>
    <mergeCell ref="M146:N146"/>
    <mergeCell ref="I147:L147"/>
    <mergeCell ref="M147:N147"/>
    <mergeCell ref="I148:L148"/>
    <mergeCell ref="M148:N148"/>
    <mergeCell ref="I149:L149"/>
    <mergeCell ref="M149:N149"/>
    <mergeCell ref="I150:L150"/>
    <mergeCell ref="M150:N150"/>
    <mergeCell ref="I151:L151"/>
    <mergeCell ref="M151:N151"/>
    <mergeCell ref="I152:L152"/>
    <mergeCell ref="M152:N152"/>
    <mergeCell ref="I153:L153"/>
    <mergeCell ref="M153:N153"/>
    <mergeCell ref="I154:L154"/>
    <mergeCell ref="M154:N154"/>
    <mergeCell ref="I155:L155"/>
    <mergeCell ref="M155:N155"/>
    <mergeCell ref="I156:L156"/>
    <mergeCell ref="M156:N156"/>
    <mergeCell ref="I157:L157"/>
    <mergeCell ref="M157:N157"/>
  </mergeCells>
  <conditionalFormatting sqref="Y77:Y78 Y86:Y87 Y94 X70:X122 Y96:Y122">
    <cfRule type="cellIs" priority="46" dxfId="232" operator="equal" stopIfTrue="1">
      <formula>"žž"</formula>
    </cfRule>
  </conditionalFormatting>
  <conditionalFormatting sqref="O58:R58">
    <cfRule type="containsErrors" priority="44" dxfId="227" stopIfTrue="1">
      <formula>ISERROR(O58)</formula>
    </cfRule>
    <cfRule type="containsErrors" priority="45" dxfId="0" stopIfTrue="1">
      <formula>ISERROR(O58)</formula>
    </cfRule>
  </conditionalFormatting>
  <conditionalFormatting sqref="A37:B37">
    <cfRule type="expression" priority="42" dxfId="228" stopIfTrue="1">
      <formula>$A$37=$I$58</formula>
    </cfRule>
    <cfRule type="expression" priority="43" dxfId="228" stopIfTrue="1">
      <formula>$A$37=$I$57</formula>
    </cfRule>
  </conditionalFormatting>
  <conditionalFormatting sqref="K37:L37">
    <cfRule type="expression" priority="40" dxfId="228" stopIfTrue="1">
      <formula>$K$37=$S$58</formula>
    </cfRule>
    <cfRule type="expression" priority="41" dxfId="228" stopIfTrue="1">
      <formula>$K$37=$S$57</formula>
    </cfRule>
  </conditionalFormatting>
  <conditionalFormatting sqref="I8:I9">
    <cfRule type="expression" priority="39" dxfId="229" stopIfTrue="1">
      <formula>$N$8=0</formula>
    </cfRule>
  </conditionalFormatting>
  <conditionalFormatting sqref="Y96:Y122 X70:X122 Y94 Y86:Y87 Y77:Y78">
    <cfRule type="cellIs" priority="38" dxfId="230" operator="equal" stopIfTrue="1">
      <formula>"žž"</formula>
    </cfRule>
  </conditionalFormatting>
  <conditionalFormatting sqref="A57">
    <cfRule type="expression" priority="36" dxfId="12" stopIfTrue="1">
      <formula>$A$57&gt;0</formula>
    </cfRule>
    <cfRule type="expression" priority="37" dxfId="25" stopIfTrue="1">
      <formula>$I$57&gt;0</formula>
    </cfRule>
  </conditionalFormatting>
  <conditionalFormatting sqref="A58">
    <cfRule type="expression" priority="34" dxfId="12" stopIfTrue="1">
      <formula>$A$58&gt;0</formula>
    </cfRule>
    <cfRule type="expression" priority="35" dxfId="25" stopIfTrue="1">
      <formula>$I$58&gt;0</formula>
    </cfRule>
  </conditionalFormatting>
  <conditionalFormatting sqref="K57">
    <cfRule type="expression" priority="32" dxfId="26" stopIfTrue="1">
      <formula>$K$57&gt;0</formula>
    </cfRule>
    <cfRule type="expression" priority="33" dxfId="25" stopIfTrue="1">
      <formula>$S$57&gt;0</formula>
    </cfRule>
  </conditionalFormatting>
  <conditionalFormatting sqref="K58">
    <cfRule type="expression" priority="30" dxfId="26" stopIfTrue="1">
      <formula>$K$58&gt;0</formula>
    </cfRule>
    <cfRule type="expression" priority="31" dxfId="25" stopIfTrue="1">
      <formula>$S$58&gt;0</formula>
    </cfRule>
  </conditionalFormatting>
  <conditionalFormatting sqref="I13:I14">
    <cfRule type="expression" priority="29" dxfId="162" stopIfTrue="1">
      <formula>$N$13=0</formula>
    </cfRule>
  </conditionalFormatting>
  <conditionalFormatting sqref="I18:I19">
    <cfRule type="expression" priority="28" dxfId="162" stopIfTrue="1">
      <formula>$N$18=0</formula>
    </cfRule>
  </conditionalFormatting>
  <conditionalFormatting sqref="I23:I24">
    <cfRule type="expression" priority="27" dxfId="162" stopIfTrue="1">
      <formula>$N$23=0</formula>
    </cfRule>
  </conditionalFormatting>
  <conditionalFormatting sqref="I28:I29">
    <cfRule type="expression" priority="26" dxfId="162" stopIfTrue="1">
      <formula>$N$28=0</formula>
    </cfRule>
  </conditionalFormatting>
  <conditionalFormatting sqref="I33:I34">
    <cfRule type="expression" priority="25" dxfId="162" stopIfTrue="1">
      <formula>$N$33=0</formula>
    </cfRule>
  </conditionalFormatting>
  <conditionalFormatting sqref="A32:B32">
    <cfRule type="expression" priority="23" dxfId="228" stopIfTrue="1">
      <formula>$A$32=$I$58</formula>
    </cfRule>
    <cfRule type="expression" priority="24" dxfId="228" stopIfTrue="1">
      <formula>$A$32=$I$57</formula>
    </cfRule>
  </conditionalFormatting>
  <conditionalFormatting sqref="K32:L32">
    <cfRule type="expression" priority="21" dxfId="228" stopIfTrue="1">
      <formula>$K$32=$S$58</formula>
    </cfRule>
    <cfRule type="expression" priority="22" dxfId="228" stopIfTrue="1">
      <formula>$K$32=$S$57</formula>
    </cfRule>
  </conditionalFormatting>
  <conditionalFormatting sqref="A27:B27">
    <cfRule type="expression" priority="19" dxfId="228" stopIfTrue="1">
      <formula>$A$27=$I$58</formula>
    </cfRule>
    <cfRule type="expression" priority="20" dxfId="228" stopIfTrue="1">
      <formula>$A$27=$I$57</formula>
    </cfRule>
  </conditionalFormatting>
  <conditionalFormatting sqref="K27:L27">
    <cfRule type="expression" priority="17" dxfId="228" stopIfTrue="1">
      <formula>$K$27=$S$58</formula>
    </cfRule>
    <cfRule type="expression" priority="18" dxfId="228" stopIfTrue="1">
      <formula>$K$27=$S$57</formula>
    </cfRule>
  </conditionalFormatting>
  <conditionalFormatting sqref="A22:B22">
    <cfRule type="expression" priority="15" dxfId="228" stopIfTrue="1">
      <formula>$A$22=$I$58</formula>
    </cfRule>
    <cfRule type="expression" priority="16" dxfId="228" stopIfTrue="1">
      <formula>$A$22=$I$57</formula>
    </cfRule>
  </conditionalFormatting>
  <conditionalFormatting sqref="K22:L22">
    <cfRule type="expression" priority="13" dxfId="228" stopIfTrue="1">
      <formula>$K$22=$S$58</formula>
    </cfRule>
    <cfRule type="expression" priority="14" dxfId="228" stopIfTrue="1">
      <formula>$K$22=$S$57</formula>
    </cfRule>
  </conditionalFormatting>
  <conditionalFormatting sqref="K12:L12">
    <cfRule type="expression" priority="9" dxfId="13">
      <formula>$K$12=$I$58</formula>
    </cfRule>
    <cfRule type="expression" priority="10" dxfId="13">
      <formula>$K$12=$I$57</formula>
    </cfRule>
    <cfRule type="expression" priority="11" dxfId="231" stopIfTrue="1">
      <formula>$K$12=$I$58</formula>
    </cfRule>
    <cfRule type="expression" priority="12" dxfId="231" stopIfTrue="1">
      <formula>$K$12=$I$57</formula>
    </cfRule>
  </conditionalFormatting>
  <conditionalFormatting sqref="K17:L17">
    <cfRule type="expression" priority="7" dxfId="228" stopIfTrue="1">
      <formula>$K$17=$S$58</formula>
    </cfRule>
    <cfRule type="expression" priority="8" dxfId="228" stopIfTrue="1">
      <formula>$K$17=$S$57</formula>
    </cfRule>
  </conditionalFormatting>
  <conditionalFormatting sqref="A17:B17">
    <cfRule type="expression" priority="5" dxfId="228" stopIfTrue="1">
      <formula>$A$17=$I$58</formula>
    </cfRule>
    <cfRule type="expression" priority="6" dxfId="228" stopIfTrue="1">
      <formula>$A$17=$I$57</formula>
    </cfRule>
  </conditionalFormatting>
  <conditionalFormatting sqref="A12:B12">
    <cfRule type="expression" priority="1" dxfId="13">
      <formula>$K$12=$I$58</formula>
    </cfRule>
    <cfRule type="expression" priority="2" dxfId="13">
      <formula>$K$12=$I$57</formula>
    </cfRule>
    <cfRule type="expression" priority="3" dxfId="231" stopIfTrue="1">
      <formula>$K$12=$I$58</formula>
    </cfRule>
    <cfRule type="expression" priority="4" dxfId="231" stopIfTrue="1">
      <formula>$K$12=$I$57</formula>
    </cfRule>
  </conditionalFormatting>
  <printOptions/>
  <pageMargins left="0.393701" right="0.393701" top="0" bottom="0.314961" header="0" footer="0.511811"/>
  <pageSetup fitToHeight="1" fitToWidth="1" horizontalDpi="600" verticalDpi="600" orientation="landscape"/>
  <headerFooter>
    <oddFooter>&amp;C&amp;"Helvetica Neue,Regular"&amp;12&amp;K000000&amp;P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69" t="s">
        <v>445</v>
      </c>
      <c r="C1" s="369"/>
      <c r="D1" s="371" t="s">
        <v>1</v>
      </c>
      <c r="E1" s="371"/>
      <c r="F1" s="371"/>
      <c r="G1" s="371"/>
      <c r="H1" s="371"/>
      <c r="I1" s="371"/>
      <c r="K1" s="3" t="s">
        <v>446</v>
      </c>
      <c r="L1" s="362" t="s">
        <v>447</v>
      </c>
      <c r="M1" s="362"/>
      <c r="N1" s="362"/>
      <c r="O1" s="363" t="s">
        <v>448</v>
      </c>
      <c r="P1" s="363"/>
      <c r="Q1" s="364" t="s">
        <v>449</v>
      </c>
      <c r="R1" s="364"/>
      <c r="S1" s="364"/>
    </row>
    <row r="2" spans="2:3" ht="6" customHeight="1" thickBot="1">
      <c r="B2" s="370"/>
      <c r="C2" s="370"/>
    </row>
    <row r="3" spans="1:19" ht="19.5" customHeight="1" thickBot="1">
      <c r="A3" s="177" t="s">
        <v>5</v>
      </c>
      <c r="B3" s="359" t="s">
        <v>450</v>
      </c>
      <c r="C3" s="360"/>
      <c r="D3" s="360"/>
      <c r="E3" s="360"/>
      <c r="F3" s="360"/>
      <c r="G3" s="360"/>
      <c r="H3" s="360"/>
      <c r="I3" s="361"/>
      <c r="K3" s="177" t="s">
        <v>7</v>
      </c>
      <c r="L3" s="359" t="s">
        <v>451</v>
      </c>
      <c r="M3" s="360"/>
      <c r="N3" s="360"/>
      <c r="O3" s="360"/>
      <c r="P3" s="360"/>
      <c r="Q3" s="360"/>
      <c r="R3" s="360"/>
      <c r="S3" s="361"/>
    </row>
    <row r="4" ht="4.5" customHeight="1" thickBot="1"/>
    <row r="5" spans="1:19" ht="12.75" customHeight="1">
      <c r="A5" s="355" t="s">
        <v>9</v>
      </c>
      <c r="B5" s="356"/>
      <c r="C5" s="372" t="s">
        <v>10</v>
      </c>
      <c r="D5" s="374" t="s">
        <v>11</v>
      </c>
      <c r="E5" s="375"/>
      <c r="F5" s="375"/>
      <c r="G5" s="376"/>
      <c r="H5" s="367" t="s">
        <v>13</v>
      </c>
      <c r="I5" s="368"/>
      <c r="K5" s="355" t="s">
        <v>9</v>
      </c>
      <c r="L5" s="356"/>
      <c r="M5" s="372" t="s">
        <v>10</v>
      </c>
      <c r="N5" s="374" t="s">
        <v>11</v>
      </c>
      <c r="O5" s="375"/>
      <c r="P5" s="375"/>
      <c r="Q5" s="376"/>
      <c r="R5" s="367" t="s">
        <v>13</v>
      </c>
      <c r="S5" s="368"/>
    </row>
    <row r="6" spans="1:19" ht="12.75" customHeight="1" thickBot="1">
      <c r="A6" s="357" t="s">
        <v>14</v>
      </c>
      <c r="B6" s="358"/>
      <c r="C6" s="373"/>
      <c r="D6" s="178" t="s">
        <v>15</v>
      </c>
      <c r="E6" s="179" t="s">
        <v>16</v>
      </c>
      <c r="F6" s="179" t="s">
        <v>17</v>
      </c>
      <c r="G6" s="180" t="s">
        <v>18</v>
      </c>
      <c r="H6" s="181" t="s">
        <v>12</v>
      </c>
      <c r="I6" s="182" t="s">
        <v>20</v>
      </c>
      <c r="K6" s="357" t="s">
        <v>14</v>
      </c>
      <c r="L6" s="358"/>
      <c r="M6" s="373"/>
      <c r="N6" s="178" t="s">
        <v>15</v>
      </c>
      <c r="O6" s="179" t="s">
        <v>16</v>
      </c>
      <c r="P6" s="179" t="s">
        <v>17</v>
      </c>
      <c r="Q6" s="180" t="s">
        <v>18</v>
      </c>
      <c r="R6" s="181" t="s">
        <v>12</v>
      </c>
      <c r="S6" s="182" t="s">
        <v>20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345" t="s">
        <v>452</v>
      </c>
      <c r="B8" s="346"/>
      <c r="C8" s="183">
        <v>1</v>
      </c>
      <c r="D8" s="184">
        <v>123</v>
      </c>
      <c r="E8" s="41">
        <v>60</v>
      </c>
      <c r="F8" s="41">
        <v>4</v>
      </c>
      <c r="G8" s="185">
        <f>IF(AND(ISBLANK(D8),ISBLANK(E8)),"",D8+E8)</f>
        <v>183</v>
      </c>
      <c r="H8" s="186">
        <f>IF(OR(ISNUMBER($G8),ISNUMBER($Q8)),(SIGN(N($G8)-N($Q8))+1)/2,"")</f>
        <v>1</v>
      </c>
      <c r="I8" s="21"/>
      <c r="K8" s="345" t="s">
        <v>453</v>
      </c>
      <c r="L8" s="346"/>
      <c r="M8" s="183">
        <v>1</v>
      </c>
      <c r="N8" s="184">
        <v>130</v>
      </c>
      <c r="O8" s="41">
        <v>44</v>
      </c>
      <c r="P8" s="41">
        <v>8</v>
      </c>
      <c r="Q8" s="185">
        <f>IF(AND(ISBLANK(N8),ISBLANK(O8)),"",N8+O8)</f>
        <v>174</v>
      </c>
      <c r="R8" s="186">
        <f>IF(ISNUMBER($H8),1-$H8,"")</f>
        <v>0</v>
      </c>
      <c r="S8" s="21"/>
    </row>
    <row r="9" spans="1:19" ht="12.75" customHeight="1">
      <c r="A9" s="347"/>
      <c r="B9" s="348"/>
      <c r="C9" s="187">
        <v>2</v>
      </c>
      <c r="D9" s="188">
        <v>125</v>
      </c>
      <c r="E9" s="189">
        <v>45</v>
      </c>
      <c r="F9" s="189">
        <v>6</v>
      </c>
      <c r="G9" s="190">
        <f>IF(AND(ISBLANK(D9),ISBLANK(E9)),"",D9+E9)</f>
        <v>170</v>
      </c>
      <c r="H9" s="191">
        <f>IF(OR(ISNUMBER($G9),ISNUMBER($Q9)),(SIGN(N($G9)-N($Q9))+1)/2,"")</f>
        <v>0</v>
      </c>
      <c r="I9" s="21"/>
      <c r="K9" s="347"/>
      <c r="L9" s="348"/>
      <c r="M9" s="187">
        <v>2</v>
      </c>
      <c r="N9" s="188">
        <v>135</v>
      </c>
      <c r="O9" s="189">
        <v>45</v>
      </c>
      <c r="P9" s="189">
        <v>10</v>
      </c>
      <c r="Q9" s="190">
        <f>IF(AND(ISBLANK(N9),ISBLANK(O9)),"",N9+O9)</f>
        <v>180</v>
      </c>
      <c r="R9" s="191">
        <f>IF(ISNUMBER($H9),1-$H9,"")</f>
        <v>1</v>
      </c>
      <c r="S9" s="21"/>
    </row>
    <row r="10" spans="1:19" ht="12.75" customHeight="1" thickBot="1">
      <c r="A10" s="446" t="s">
        <v>391</v>
      </c>
      <c r="B10" s="350"/>
      <c r="C10" s="187">
        <v>3</v>
      </c>
      <c r="D10" s="188"/>
      <c r="E10" s="189"/>
      <c r="F10" s="189"/>
      <c r="G10" s="190">
        <f>IF(AND(ISBLANK(D10),ISBLANK(E10)),"",D10+E10)</f>
      </c>
      <c r="H10" s="191">
        <f>IF(OR(ISNUMBER($G10),ISNUMBER($Q10)),(SIGN(N($G10)-N($Q10))+1)/2,"")</f>
      </c>
      <c r="I10" s="21"/>
      <c r="K10" s="446" t="s">
        <v>454</v>
      </c>
      <c r="L10" s="350"/>
      <c r="M10" s="187">
        <v>3</v>
      </c>
      <c r="N10" s="188"/>
      <c r="O10" s="189"/>
      <c r="P10" s="189"/>
      <c r="Q10" s="190">
        <f>IF(AND(ISBLANK(N10),ISBLANK(O10)),"",N10+O10)</f>
      </c>
      <c r="R10" s="191">
        <f>IF(ISNUMBER($H10),1-$H10,"")</f>
      </c>
      <c r="S10" s="21"/>
    </row>
    <row r="11" spans="1:19" ht="12.75" customHeight="1">
      <c r="A11" s="351"/>
      <c r="B11" s="352"/>
      <c r="C11" s="192">
        <v>4</v>
      </c>
      <c r="D11" s="193"/>
      <c r="E11" s="24"/>
      <c r="F11" s="24"/>
      <c r="G11" s="194">
        <f>IF(AND(ISBLANK(D11),ISBLANK(E11)),"",D11+E11)</f>
      </c>
      <c r="H11" s="195">
        <f>IF(OR(ISNUMBER($G11),ISNUMBER($Q11)),(SIGN(N($G11)-N($Q11))+1)/2,"")</f>
      </c>
      <c r="I11" s="365">
        <f>IF(ISNUMBER(H12),(SIGN(1000*($H12-$R12)+$G12-$Q12)+1)/2,"")</f>
        <v>0</v>
      </c>
      <c r="K11" s="351"/>
      <c r="L11" s="352"/>
      <c r="M11" s="192">
        <v>4</v>
      </c>
      <c r="N11" s="193"/>
      <c r="O11" s="24"/>
      <c r="P11" s="24"/>
      <c r="Q11" s="194">
        <f>IF(AND(ISBLANK(N11),ISBLANK(O11)),"",N11+O11)</f>
      </c>
      <c r="R11" s="195">
        <f>IF(ISNUMBER($H11),1-$H11,"")</f>
      </c>
      <c r="S11" s="365">
        <f>IF(ISNUMBER($I11),1-$I11,"")</f>
        <v>1</v>
      </c>
    </row>
    <row r="12" spans="1:19" ht="15.75" customHeight="1" thickBot="1">
      <c r="A12" s="447" t="s">
        <v>455</v>
      </c>
      <c r="B12" s="354"/>
      <c r="C12" s="196" t="s">
        <v>18</v>
      </c>
      <c r="D12" s="197">
        <f>IF(ISNUMBER($G12),SUM(D8:D11),"")</f>
        <v>248</v>
      </c>
      <c r="E12" s="198">
        <f>IF(ISNUMBER($G12),SUM(E8:E11),"")</f>
        <v>105</v>
      </c>
      <c r="F12" s="198">
        <f>IF(ISNUMBER($G12),SUM(F8:F11),"")</f>
        <v>10</v>
      </c>
      <c r="G12" s="199">
        <f>IF(SUM($G8:$G11)+SUM($Q8:$Q11)&gt;0,SUM(G8:G11),"")</f>
        <v>353</v>
      </c>
      <c r="H12" s="197">
        <f>IF(ISNUMBER($G12),SUM(H8:H11),"")</f>
        <v>1</v>
      </c>
      <c r="I12" s="366"/>
      <c r="K12" s="447" t="s">
        <v>456</v>
      </c>
      <c r="L12" s="354"/>
      <c r="M12" s="196" t="s">
        <v>18</v>
      </c>
      <c r="N12" s="197">
        <f>IF(ISNUMBER($G12),SUM(N8:N11),"")</f>
        <v>265</v>
      </c>
      <c r="O12" s="198">
        <f>IF(ISNUMBER($G12),SUM(O8:O11),"")</f>
        <v>89</v>
      </c>
      <c r="P12" s="198">
        <f>IF(ISNUMBER($G12),SUM(P8:P11),"")</f>
        <v>18</v>
      </c>
      <c r="Q12" s="199">
        <f>IF(SUM($G8:$G11)+SUM($Q8:$Q11)&gt;0,SUM(Q8:Q11),"")</f>
        <v>354</v>
      </c>
      <c r="R12" s="197">
        <f>IF(ISNUMBER($G12),SUM(R8:R11),"")</f>
        <v>1</v>
      </c>
      <c r="S12" s="366"/>
    </row>
    <row r="13" spans="1:19" ht="12.75" customHeight="1">
      <c r="A13" s="345" t="s">
        <v>457</v>
      </c>
      <c r="B13" s="346"/>
      <c r="C13" s="183">
        <v>1</v>
      </c>
      <c r="D13" s="184">
        <v>119</v>
      </c>
      <c r="E13" s="41">
        <v>50</v>
      </c>
      <c r="F13" s="41">
        <v>6</v>
      </c>
      <c r="G13" s="185">
        <f>IF(AND(ISBLANK(D13),ISBLANK(E13)),"",D13+E13)</f>
        <v>169</v>
      </c>
      <c r="H13" s="186">
        <f>IF(OR(ISNUMBER($G13),ISNUMBER($Q13)),(SIGN(N($G13)-N($Q13))+1)/2,"")</f>
        <v>0</v>
      </c>
      <c r="I13" s="21"/>
      <c r="K13" s="345" t="s">
        <v>458</v>
      </c>
      <c r="L13" s="346"/>
      <c r="M13" s="183">
        <v>1</v>
      </c>
      <c r="N13" s="184">
        <v>153</v>
      </c>
      <c r="O13" s="41">
        <v>45</v>
      </c>
      <c r="P13" s="41">
        <v>5</v>
      </c>
      <c r="Q13" s="185">
        <f>IF(AND(ISBLANK(N13),ISBLANK(O13)),"",N13+O13)</f>
        <v>198</v>
      </c>
      <c r="R13" s="186">
        <f>IF(ISNUMBER($H13),1-$H13,"")</f>
        <v>1</v>
      </c>
      <c r="S13" s="21"/>
    </row>
    <row r="14" spans="1:19" ht="12.75" customHeight="1">
      <c r="A14" s="347"/>
      <c r="B14" s="348"/>
      <c r="C14" s="187">
        <v>2</v>
      </c>
      <c r="D14" s="188">
        <v>116</v>
      </c>
      <c r="E14" s="189">
        <v>43</v>
      </c>
      <c r="F14" s="189">
        <v>6</v>
      </c>
      <c r="G14" s="190">
        <f>IF(AND(ISBLANK(D14),ISBLANK(E14)),"",D14+E14)</f>
        <v>159</v>
      </c>
      <c r="H14" s="191">
        <f>IF(OR(ISNUMBER($G14),ISNUMBER($Q14)),(SIGN(N($G14)-N($Q14))+1)/2,"")</f>
        <v>0</v>
      </c>
      <c r="I14" s="21"/>
      <c r="K14" s="347"/>
      <c r="L14" s="348"/>
      <c r="M14" s="187">
        <v>2</v>
      </c>
      <c r="N14" s="188">
        <v>135</v>
      </c>
      <c r="O14" s="189">
        <v>56</v>
      </c>
      <c r="P14" s="189">
        <v>4</v>
      </c>
      <c r="Q14" s="190">
        <f>IF(AND(ISBLANK(N14),ISBLANK(O14)),"",N14+O14)</f>
        <v>191</v>
      </c>
      <c r="R14" s="191">
        <f>IF(ISNUMBER($H14),1-$H14,"")</f>
        <v>1</v>
      </c>
      <c r="S14" s="21"/>
    </row>
    <row r="15" spans="1:19" ht="12.75" customHeight="1" thickBot="1">
      <c r="A15" s="446" t="s">
        <v>387</v>
      </c>
      <c r="B15" s="350"/>
      <c r="C15" s="187">
        <v>3</v>
      </c>
      <c r="D15" s="188"/>
      <c r="E15" s="189"/>
      <c r="F15" s="189"/>
      <c r="G15" s="190">
        <f>IF(AND(ISBLANK(D15),ISBLANK(E15)),"",D15+E15)</f>
      </c>
      <c r="H15" s="191">
        <f>IF(OR(ISNUMBER($G15),ISNUMBER($Q15)),(SIGN(N($G15)-N($Q15))+1)/2,"")</f>
      </c>
      <c r="I15" s="21"/>
      <c r="K15" s="446" t="s">
        <v>253</v>
      </c>
      <c r="L15" s="350"/>
      <c r="M15" s="187">
        <v>3</v>
      </c>
      <c r="N15" s="188"/>
      <c r="O15" s="189"/>
      <c r="P15" s="189"/>
      <c r="Q15" s="190">
        <f>IF(AND(ISBLANK(N15),ISBLANK(O15)),"",N15+O15)</f>
      </c>
      <c r="R15" s="191">
        <f>IF(ISNUMBER($H15),1-$H15,"")</f>
      </c>
      <c r="S15" s="21"/>
    </row>
    <row r="16" spans="1:19" ht="12.75" customHeight="1">
      <c r="A16" s="351"/>
      <c r="B16" s="352"/>
      <c r="C16" s="192">
        <v>4</v>
      </c>
      <c r="D16" s="193"/>
      <c r="E16" s="24"/>
      <c r="F16" s="24"/>
      <c r="G16" s="194">
        <f>IF(AND(ISBLANK(D16),ISBLANK(E16)),"",D16+E16)</f>
      </c>
      <c r="H16" s="195">
        <f>IF(OR(ISNUMBER($G16),ISNUMBER($Q16)),(SIGN(N($G16)-N($Q16))+1)/2,"")</f>
      </c>
      <c r="I16" s="365">
        <f>IF(ISNUMBER(H17),(SIGN(1000*($H17-$R17)+$G17-$Q17)+1)/2,"")</f>
        <v>0</v>
      </c>
      <c r="K16" s="351"/>
      <c r="L16" s="352"/>
      <c r="M16" s="192">
        <v>4</v>
      </c>
      <c r="N16" s="193"/>
      <c r="O16" s="24"/>
      <c r="P16" s="24"/>
      <c r="Q16" s="194">
        <f>IF(AND(ISBLANK(N16),ISBLANK(O16)),"",N16+O16)</f>
      </c>
      <c r="R16" s="195">
        <f>IF(ISNUMBER($H16),1-$H16,"")</f>
      </c>
      <c r="S16" s="365">
        <f>IF(ISNUMBER($I16),1-$I16,"")</f>
        <v>1</v>
      </c>
    </row>
    <row r="17" spans="1:19" ht="15.75" customHeight="1" thickBot="1">
      <c r="A17" s="447" t="s">
        <v>459</v>
      </c>
      <c r="B17" s="354"/>
      <c r="C17" s="196" t="s">
        <v>18</v>
      </c>
      <c r="D17" s="197">
        <f>IF(ISNUMBER($G17),SUM(D13:D16),"")</f>
        <v>235</v>
      </c>
      <c r="E17" s="198">
        <f>IF(ISNUMBER($G17),SUM(E13:E16),"")</f>
        <v>93</v>
      </c>
      <c r="F17" s="198">
        <f>IF(ISNUMBER($G17),SUM(F13:F16),"")</f>
        <v>12</v>
      </c>
      <c r="G17" s="199">
        <f>IF(SUM($G13:$G16)+SUM($Q13:$Q16)&gt;0,SUM(G13:G16),"")</f>
        <v>328</v>
      </c>
      <c r="H17" s="197">
        <f>IF(ISNUMBER($G17),SUM(H13:H16),"")</f>
        <v>0</v>
      </c>
      <c r="I17" s="366"/>
      <c r="K17" s="447" t="s">
        <v>460</v>
      </c>
      <c r="L17" s="354"/>
      <c r="M17" s="196" t="s">
        <v>18</v>
      </c>
      <c r="N17" s="197">
        <f>IF(ISNUMBER($G17),SUM(N13:N16),"")</f>
        <v>288</v>
      </c>
      <c r="O17" s="198">
        <f>IF(ISNUMBER($G17),SUM(O13:O16),"")</f>
        <v>101</v>
      </c>
      <c r="P17" s="198">
        <f>IF(ISNUMBER($G17),SUM(P13:P16),"")</f>
        <v>9</v>
      </c>
      <c r="Q17" s="199">
        <f>IF(SUM($G13:$G16)+SUM($Q13:$Q16)&gt;0,SUM(Q13:Q16),"")</f>
        <v>389</v>
      </c>
      <c r="R17" s="197">
        <f>IF(ISNUMBER($G17),SUM(R13:R16),"")</f>
        <v>2</v>
      </c>
      <c r="S17" s="366"/>
    </row>
    <row r="18" spans="1:19" ht="12.75" customHeight="1">
      <c r="A18" s="345" t="s">
        <v>461</v>
      </c>
      <c r="B18" s="346"/>
      <c r="C18" s="183">
        <v>1</v>
      </c>
      <c r="D18" s="184">
        <v>140</v>
      </c>
      <c r="E18" s="41">
        <v>69</v>
      </c>
      <c r="F18" s="41">
        <v>2</v>
      </c>
      <c r="G18" s="185">
        <f>IF(AND(ISBLANK(D18),ISBLANK(E18)),"",D18+E18)</f>
        <v>209</v>
      </c>
      <c r="H18" s="186">
        <f>IF(OR(ISNUMBER($G18),ISNUMBER($Q18)),(SIGN(N($G18)-N($Q18))+1)/2,"")</f>
        <v>1</v>
      </c>
      <c r="I18" s="21"/>
      <c r="K18" s="345" t="s">
        <v>462</v>
      </c>
      <c r="L18" s="346"/>
      <c r="M18" s="183">
        <v>1</v>
      </c>
      <c r="N18" s="184">
        <v>137</v>
      </c>
      <c r="O18" s="41">
        <v>61</v>
      </c>
      <c r="P18" s="41">
        <v>3</v>
      </c>
      <c r="Q18" s="185">
        <f>IF(AND(ISBLANK(N18),ISBLANK(O18)),"",N18+O18)</f>
        <v>198</v>
      </c>
      <c r="R18" s="186">
        <f>IF(ISNUMBER($H18),1-$H18,"")</f>
        <v>0</v>
      </c>
      <c r="S18" s="21"/>
    </row>
    <row r="19" spans="1:19" ht="12.75" customHeight="1">
      <c r="A19" s="347"/>
      <c r="B19" s="348"/>
      <c r="C19" s="187">
        <v>2</v>
      </c>
      <c r="D19" s="188">
        <v>117</v>
      </c>
      <c r="E19" s="189">
        <v>70</v>
      </c>
      <c r="F19" s="189">
        <v>4</v>
      </c>
      <c r="G19" s="190">
        <f>IF(AND(ISBLANK(D19),ISBLANK(E19)),"",D19+E19)</f>
        <v>187</v>
      </c>
      <c r="H19" s="191">
        <f>IF(OR(ISNUMBER($G19),ISNUMBER($Q19)),(SIGN(N($G19)-N($Q19))+1)/2,"")</f>
        <v>1</v>
      </c>
      <c r="I19" s="21"/>
      <c r="K19" s="347"/>
      <c r="L19" s="348"/>
      <c r="M19" s="187">
        <v>2</v>
      </c>
      <c r="N19" s="188">
        <v>130</v>
      </c>
      <c r="O19" s="189">
        <v>54</v>
      </c>
      <c r="P19" s="189">
        <v>1</v>
      </c>
      <c r="Q19" s="190">
        <f>IF(AND(ISBLANK(N19),ISBLANK(O19)),"",N19+O19)</f>
        <v>184</v>
      </c>
      <c r="R19" s="191">
        <f>IF(ISNUMBER($H19),1-$H19,"")</f>
        <v>0</v>
      </c>
      <c r="S19" s="21"/>
    </row>
    <row r="20" spans="1:19" ht="12.75" customHeight="1" thickBot="1">
      <c r="A20" s="446" t="s">
        <v>385</v>
      </c>
      <c r="B20" s="350"/>
      <c r="C20" s="187">
        <v>3</v>
      </c>
      <c r="D20" s="188"/>
      <c r="E20" s="189"/>
      <c r="F20" s="189"/>
      <c r="G20" s="190">
        <f>IF(AND(ISBLANK(D20),ISBLANK(E20)),"",D20+E20)</f>
      </c>
      <c r="H20" s="191">
        <f>IF(OR(ISNUMBER($G20),ISNUMBER($Q20)),(SIGN(N($G20)-N($Q20))+1)/2,"")</f>
      </c>
      <c r="I20" s="21"/>
      <c r="K20" s="446" t="s">
        <v>272</v>
      </c>
      <c r="L20" s="350"/>
      <c r="M20" s="187">
        <v>3</v>
      </c>
      <c r="N20" s="188"/>
      <c r="O20" s="189"/>
      <c r="P20" s="189"/>
      <c r="Q20" s="190">
        <f>IF(AND(ISBLANK(N20),ISBLANK(O20)),"",N20+O20)</f>
      </c>
      <c r="R20" s="191">
        <f>IF(ISNUMBER($H20),1-$H20,"")</f>
      </c>
      <c r="S20" s="21"/>
    </row>
    <row r="21" spans="1:19" ht="12.75" customHeight="1">
      <c r="A21" s="351"/>
      <c r="B21" s="352"/>
      <c r="C21" s="192">
        <v>4</v>
      </c>
      <c r="D21" s="193"/>
      <c r="E21" s="24"/>
      <c r="F21" s="24"/>
      <c r="G21" s="194">
        <f>IF(AND(ISBLANK(D21),ISBLANK(E21)),"",D21+E21)</f>
      </c>
      <c r="H21" s="195">
        <f>IF(OR(ISNUMBER($G21),ISNUMBER($Q21)),(SIGN(N($G21)-N($Q21))+1)/2,"")</f>
      </c>
      <c r="I21" s="365">
        <f>IF(ISNUMBER(H22),(SIGN(1000*($H22-$R22)+$G22-$Q22)+1)/2,"")</f>
        <v>1</v>
      </c>
      <c r="K21" s="351"/>
      <c r="L21" s="352"/>
      <c r="M21" s="192">
        <v>4</v>
      </c>
      <c r="N21" s="193"/>
      <c r="O21" s="24"/>
      <c r="P21" s="24"/>
      <c r="Q21" s="194">
        <f>IF(AND(ISBLANK(N21),ISBLANK(O21)),"",N21+O21)</f>
      </c>
      <c r="R21" s="195">
        <f>IF(ISNUMBER($H21),1-$H21,"")</f>
      </c>
      <c r="S21" s="365">
        <f>IF(ISNUMBER($I21),1-$I21,"")</f>
        <v>0</v>
      </c>
    </row>
    <row r="22" spans="1:19" ht="15.75" customHeight="1" thickBot="1">
      <c r="A22" s="447" t="s">
        <v>463</v>
      </c>
      <c r="B22" s="354"/>
      <c r="C22" s="196" t="s">
        <v>18</v>
      </c>
      <c r="D22" s="197">
        <f>IF(ISNUMBER($G22),SUM(D18:D21),"")</f>
        <v>257</v>
      </c>
      <c r="E22" s="198">
        <f>IF(ISNUMBER($G22),SUM(E18:E21),"")</f>
        <v>139</v>
      </c>
      <c r="F22" s="198">
        <f>IF(ISNUMBER($G22),SUM(F18:F21),"")</f>
        <v>6</v>
      </c>
      <c r="G22" s="199">
        <f>IF(SUM($G18:$G21)+SUM($Q18:$Q21)&gt;0,SUM(G18:G21),"")</f>
        <v>396</v>
      </c>
      <c r="H22" s="197">
        <f>IF(ISNUMBER($G22),SUM(H18:H21),"")</f>
        <v>2</v>
      </c>
      <c r="I22" s="366"/>
      <c r="K22" s="447" t="s">
        <v>464</v>
      </c>
      <c r="L22" s="354"/>
      <c r="M22" s="196" t="s">
        <v>18</v>
      </c>
      <c r="N22" s="197">
        <f>IF(ISNUMBER($G22),SUM(N18:N21),"")</f>
        <v>267</v>
      </c>
      <c r="O22" s="198">
        <f>IF(ISNUMBER($G22),SUM(O18:O21),"")</f>
        <v>115</v>
      </c>
      <c r="P22" s="198">
        <f>IF(ISNUMBER($G22),SUM(P18:P21),"")</f>
        <v>4</v>
      </c>
      <c r="Q22" s="199">
        <f>IF(SUM($G18:$G21)+SUM($Q18:$Q21)&gt;0,SUM(Q18:Q21),"")</f>
        <v>382</v>
      </c>
      <c r="R22" s="197">
        <f>IF(ISNUMBER($G22),SUM(R18:R21),"")</f>
        <v>0</v>
      </c>
      <c r="S22" s="366"/>
    </row>
    <row r="23" spans="1:19" ht="12.75" customHeight="1">
      <c r="A23" s="345" t="s">
        <v>465</v>
      </c>
      <c r="B23" s="346"/>
      <c r="C23" s="183">
        <v>1</v>
      </c>
      <c r="D23" s="184">
        <v>133</v>
      </c>
      <c r="E23" s="41">
        <v>34</v>
      </c>
      <c r="F23" s="41">
        <v>9</v>
      </c>
      <c r="G23" s="185">
        <f>IF(AND(ISBLANK(D23),ISBLANK(E23)),"",D23+E23)</f>
        <v>167</v>
      </c>
      <c r="H23" s="186">
        <f>IF(OR(ISNUMBER($G23),ISNUMBER($Q23)),(SIGN(N($G23)-N($Q23))+1)/2,"")</f>
        <v>0</v>
      </c>
      <c r="I23" s="21"/>
      <c r="K23" s="345" t="s">
        <v>466</v>
      </c>
      <c r="L23" s="346"/>
      <c r="M23" s="183">
        <v>1</v>
      </c>
      <c r="N23" s="184">
        <v>111</v>
      </c>
      <c r="O23" s="41">
        <v>63</v>
      </c>
      <c r="P23" s="41">
        <v>2</v>
      </c>
      <c r="Q23" s="185">
        <f>IF(AND(ISBLANK(N23),ISBLANK(O23)),"",N23+O23)</f>
        <v>174</v>
      </c>
      <c r="R23" s="186">
        <f>IF(ISNUMBER($H23),1-$H23,"")</f>
        <v>1</v>
      </c>
      <c r="S23" s="21"/>
    </row>
    <row r="24" spans="1:19" ht="12.75" customHeight="1">
      <c r="A24" s="347"/>
      <c r="B24" s="348"/>
      <c r="C24" s="187">
        <v>2</v>
      </c>
      <c r="D24" s="188">
        <v>137</v>
      </c>
      <c r="E24" s="189">
        <v>62</v>
      </c>
      <c r="F24" s="189">
        <v>5</v>
      </c>
      <c r="G24" s="190">
        <f>IF(AND(ISBLANK(D24),ISBLANK(E24)),"",D24+E24)</f>
        <v>199</v>
      </c>
      <c r="H24" s="191">
        <f>IF(OR(ISNUMBER($G24),ISNUMBER($Q24)),(SIGN(N($G24)-N($Q24))+1)/2,"")</f>
        <v>1</v>
      </c>
      <c r="I24" s="21"/>
      <c r="K24" s="347"/>
      <c r="L24" s="348"/>
      <c r="M24" s="187">
        <v>2</v>
      </c>
      <c r="N24" s="188">
        <v>130</v>
      </c>
      <c r="O24" s="189">
        <v>44</v>
      </c>
      <c r="P24" s="189">
        <v>8</v>
      </c>
      <c r="Q24" s="190">
        <f>IF(AND(ISBLANK(N24),ISBLANK(O24)),"",N24+O24)</f>
        <v>174</v>
      </c>
      <c r="R24" s="191">
        <f>IF(ISNUMBER($H24),1-$H24,"")</f>
        <v>0</v>
      </c>
      <c r="S24" s="21"/>
    </row>
    <row r="25" spans="1:19" ht="12.75" customHeight="1" thickBot="1">
      <c r="A25" s="446" t="s">
        <v>322</v>
      </c>
      <c r="B25" s="350"/>
      <c r="C25" s="187">
        <v>3</v>
      </c>
      <c r="D25" s="188"/>
      <c r="E25" s="189"/>
      <c r="F25" s="189"/>
      <c r="G25" s="190">
        <f>IF(AND(ISBLANK(D25),ISBLANK(E25)),"",D25+E25)</f>
      </c>
      <c r="H25" s="191">
        <f>IF(OR(ISNUMBER($G25),ISNUMBER($Q25)),(SIGN(N($G25)-N($Q25))+1)/2,"")</f>
      </c>
      <c r="I25" s="21"/>
      <c r="K25" s="446" t="s">
        <v>259</v>
      </c>
      <c r="L25" s="350"/>
      <c r="M25" s="187">
        <v>3</v>
      </c>
      <c r="N25" s="188"/>
      <c r="O25" s="189"/>
      <c r="P25" s="189"/>
      <c r="Q25" s="190">
        <f>IF(AND(ISBLANK(N25),ISBLANK(O25)),"",N25+O25)</f>
      </c>
      <c r="R25" s="191">
        <f>IF(ISNUMBER($H25),1-$H25,"")</f>
      </c>
      <c r="S25" s="21"/>
    </row>
    <row r="26" spans="1:19" ht="12.75" customHeight="1">
      <c r="A26" s="351"/>
      <c r="B26" s="352"/>
      <c r="C26" s="192">
        <v>4</v>
      </c>
      <c r="D26" s="193"/>
      <c r="E26" s="24"/>
      <c r="F26" s="24"/>
      <c r="G26" s="194">
        <f>IF(AND(ISBLANK(D26),ISBLANK(E26)),"",D26+E26)</f>
      </c>
      <c r="H26" s="195">
        <f>IF(OR(ISNUMBER($G26),ISNUMBER($Q26)),(SIGN(N($G26)-N($Q26))+1)/2,"")</f>
      </c>
      <c r="I26" s="365">
        <f>IF(ISNUMBER(H27),(SIGN(1000*($H27-$R27)+$G27-$Q27)+1)/2,"")</f>
        <v>1</v>
      </c>
      <c r="K26" s="351"/>
      <c r="L26" s="352"/>
      <c r="M26" s="192">
        <v>4</v>
      </c>
      <c r="N26" s="193"/>
      <c r="O26" s="24"/>
      <c r="P26" s="24"/>
      <c r="Q26" s="194">
        <f>IF(AND(ISBLANK(N26),ISBLANK(O26)),"",N26+O26)</f>
      </c>
      <c r="R26" s="195">
        <f>IF(ISNUMBER($H26),1-$H26,"")</f>
      </c>
      <c r="S26" s="365">
        <f>IF(ISNUMBER($I26),1-$I26,"")</f>
        <v>0</v>
      </c>
    </row>
    <row r="27" spans="1:19" ht="15.75" customHeight="1" thickBot="1">
      <c r="A27" s="447" t="s">
        <v>467</v>
      </c>
      <c r="B27" s="354"/>
      <c r="C27" s="196" t="s">
        <v>18</v>
      </c>
      <c r="D27" s="197">
        <f>IF(ISNUMBER($G27),SUM(D23:D26),"")</f>
        <v>270</v>
      </c>
      <c r="E27" s="198">
        <f>IF(ISNUMBER($G27),SUM(E23:E26),"")</f>
        <v>96</v>
      </c>
      <c r="F27" s="198">
        <f>IF(ISNUMBER($G27),SUM(F23:F26),"")</f>
        <v>14</v>
      </c>
      <c r="G27" s="199">
        <f>IF(SUM($G23:$G26)+SUM($Q23:$Q26)&gt;0,SUM(G23:G26),"")</f>
        <v>366</v>
      </c>
      <c r="H27" s="197">
        <f>IF(ISNUMBER($G27),SUM(H23:H26),"")</f>
        <v>1</v>
      </c>
      <c r="I27" s="366"/>
      <c r="K27" s="447" t="s">
        <v>468</v>
      </c>
      <c r="L27" s="354"/>
      <c r="M27" s="196" t="s">
        <v>18</v>
      </c>
      <c r="N27" s="197">
        <f>IF(ISNUMBER($G27),SUM(N23:N26),"")</f>
        <v>241</v>
      </c>
      <c r="O27" s="198">
        <f>IF(ISNUMBER($G27),SUM(O23:O26),"")</f>
        <v>107</v>
      </c>
      <c r="P27" s="198">
        <f>IF(ISNUMBER($G27),SUM(P23:P26),"")</f>
        <v>10</v>
      </c>
      <c r="Q27" s="199">
        <f>IF(SUM($G23:$G26)+SUM($Q23:$Q26)&gt;0,SUM(Q23:Q26),"")</f>
        <v>348</v>
      </c>
      <c r="R27" s="197">
        <f>IF(ISNUMBER($G27),SUM(R23:R26),"")</f>
        <v>1</v>
      </c>
      <c r="S27" s="366"/>
    </row>
    <row r="28" spans="1:19" ht="12.75" customHeight="1">
      <c r="A28" s="345" t="s">
        <v>469</v>
      </c>
      <c r="B28" s="346"/>
      <c r="C28" s="183">
        <v>1</v>
      </c>
      <c r="D28" s="184">
        <v>124</v>
      </c>
      <c r="E28" s="41">
        <v>53</v>
      </c>
      <c r="F28" s="41">
        <v>8</v>
      </c>
      <c r="G28" s="185">
        <f>IF(AND(ISBLANK(D28),ISBLANK(E28)),"",D28+E28)</f>
        <v>177</v>
      </c>
      <c r="H28" s="186">
        <f>IF(OR(ISNUMBER($G28),ISNUMBER($Q28)),(SIGN(N($G28)-N($Q28))+1)/2,"")</f>
        <v>0</v>
      </c>
      <c r="I28" s="21"/>
      <c r="K28" s="345" t="s">
        <v>42</v>
      </c>
      <c r="L28" s="346"/>
      <c r="M28" s="183">
        <v>1</v>
      </c>
      <c r="N28" s="184">
        <v>120</v>
      </c>
      <c r="O28" s="41">
        <v>75</v>
      </c>
      <c r="P28" s="41">
        <v>1</v>
      </c>
      <c r="Q28" s="185">
        <f>IF(AND(ISBLANK(N28),ISBLANK(O28)),"",N28+O28)</f>
        <v>195</v>
      </c>
      <c r="R28" s="186">
        <f>IF(ISNUMBER($H28),1-$H28,"")</f>
        <v>1</v>
      </c>
      <c r="S28" s="21"/>
    </row>
    <row r="29" spans="1:19" ht="12.75" customHeight="1">
      <c r="A29" s="347"/>
      <c r="B29" s="348"/>
      <c r="C29" s="187">
        <v>2</v>
      </c>
      <c r="D29" s="188">
        <v>128</v>
      </c>
      <c r="E29" s="189">
        <v>54</v>
      </c>
      <c r="F29" s="189">
        <v>6</v>
      </c>
      <c r="G29" s="190">
        <f>IF(AND(ISBLANK(D29),ISBLANK(E29)),"",D29+E29)</f>
        <v>182</v>
      </c>
      <c r="H29" s="191">
        <f>IF(OR(ISNUMBER($G29),ISNUMBER($Q29)),(SIGN(N($G29)-N($Q29))+1)/2,"")</f>
        <v>0</v>
      </c>
      <c r="I29" s="21"/>
      <c r="K29" s="347"/>
      <c r="L29" s="348"/>
      <c r="M29" s="187">
        <v>2</v>
      </c>
      <c r="N29" s="188">
        <v>130</v>
      </c>
      <c r="O29" s="189">
        <v>62</v>
      </c>
      <c r="P29" s="189">
        <v>3</v>
      </c>
      <c r="Q29" s="190">
        <f>IF(AND(ISBLANK(N29),ISBLANK(O29)),"",N29+O29)</f>
        <v>192</v>
      </c>
      <c r="R29" s="191">
        <f>IF(ISNUMBER($H29),1-$H29,"")</f>
        <v>1</v>
      </c>
      <c r="S29" s="21"/>
    </row>
    <row r="30" spans="1:19" ht="12.75" customHeight="1" thickBot="1">
      <c r="A30" s="446" t="s">
        <v>351</v>
      </c>
      <c r="B30" s="350"/>
      <c r="C30" s="187">
        <v>3</v>
      </c>
      <c r="D30" s="188"/>
      <c r="E30" s="189"/>
      <c r="F30" s="189"/>
      <c r="G30" s="190">
        <f>IF(AND(ISBLANK(D30),ISBLANK(E30)),"",D30+E30)</f>
      </c>
      <c r="H30" s="191">
        <f>IF(OR(ISNUMBER($G30),ISNUMBER($Q30)),(SIGN(N($G30)-N($Q30))+1)/2,"")</f>
      </c>
      <c r="I30" s="21"/>
      <c r="K30" s="349" t="s">
        <v>265</v>
      </c>
      <c r="L30" s="350"/>
      <c r="M30" s="187">
        <v>3</v>
      </c>
      <c r="N30" s="188"/>
      <c r="O30" s="189"/>
      <c r="P30" s="189"/>
      <c r="Q30" s="190">
        <f>IF(AND(ISBLANK(N30),ISBLANK(O30)),"",N30+O30)</f>
      </c>
      <c r="R30" s="191">
        <f>IF(ISNUMBER($H30),1-$H30,"")</f>
      </c>
      <c r="S30" s="21"/>
    </row>
    <row r="31" spans="1:19" ht="12.75" customHeight="1">
      <c r="A31" s="351"/>
      <c r="B31" s="352"/>
      <c r="C31" s="192">
        <v>4</v>
      </c>
      <c r="D31" s="193"/>
      <c r="E31" s="24"/>
      <c r="F31" s="24"/>
      <c r="G31" s="194">
        <f>IF(AND(ISBLANK(D31),ISBLANK(E31)),"",D31+E31)</f>
      </c>
      <c r="H31" s="195">
        <f>IF(OR(ISNUMBER($G31),ISNUMBER($Q31)),(SIGN(N($G31)-N($Q31))+1)/2,"")</f>
      </c>
      <c r="I31" s="365">
        <f>IF(ISNUMBER(H32),(SIGN(1000*($H32-$R32)+$G32-$Q32)+1)/2,"")</f>
        <v>0</v>
      </c>
      <c r="K31" s="351"/>
      <c r="L31" s="352"/>
      <c r="M31" s="192">
        <v>4</v>
      </c>
      <c r="N31" s="193"/>
      <c r="O31" s="24"/>
      <c r="P31" s="24"/>
      <c r="Q31" s="194">
        <f>IF(AND(ISBLANK(N31),ISBLANK(O31)),"",N31+O31)</f>
      </c>
      <c r="R31" s="195">
        <f>IF(ISNUMBER($H31),1-$H31,"")</f>
      </c>
      <c r="S31" s="365">
        <f>IF(ISNUMBER($I31),1-$I31,"")</f>
        <v>1</v>
      </c>
    </row>
    <row r="32" spans="1:19" ht="15.75" customHeight="1" thickBot="1">
      <c r="A32" s="447" t="s">
        <v>470</v>
      </c>
      <c r="B32" s="354"/>
      <c r="C32" s="196" t="s">
        <v>18</v>
      </c>
      <c r="D32" s="197">
        <f>IF(ISNUMBER($G32),SUM(D28:D31),"")</f>
        <v>252</v>
      </c>
      <c r="E32" s="198">
        <f>IF(ISNUMBER($G32),SUM(E28:E31),"")</f>
        <v>107</v>
      </c>
      <c r="F32" s="198">
        <f>IF(ISNUMBER($G32),SUM(F28:F31),"")</f>
        <v>14</v>
      </c>
      <c r="G32" s="199">
        <f>IF(SUM($G28:$G31)+SUM($Q28:$Q31)&gt;0,SUM(G28:G31),"")</f>
        <v>359</v>
      </c>
      <c r="H32" s="197">
        <f>IF(ISNUMBER($G32),SUM(H28:H31),"")</f>
        <v>0</v>
      </c>
      <c r="I32" s="366"/>
      <c r="K32" s="447">
        <v>836</v>
      </c>
      <c r="L32" s="354"/>
      <c r="M32" s="196" t="s">
        <v>18</v>
      </c>
      <c r="N32" s="197">
        <f>IF(ISNUMBER($G32),SUM(N28:N31),"")</f>
        <v>250</v>
      </c>
      <c r="O32" s="198">
        <f>IF(ISNUMBER($G32),SUM(O28:O31),"")</f>
        <v>137</v>
      </c>
      <c r="P32" s="198">
        <f>IF(ISNUMBER($G32),SUM(P28:P31),"")</f>
        <v>4</v>
      </c>
      <c r="Q32" s="199">
        <f>IF(SUM($G28:$G31)+SUM($Q28:$Q31)&gt;0,SUM(Q28:Q31),"")</f>
        <v>387</v>
      </c>
      <c r="R32" s="197">
        <f>IF(ISNUMBER($G32),SUM(R28:R31),"")</f>
        <v>2</v>
      </c>
      <c r="S32" s="366"/>
    </row>
    <row r="33" spans="1:19" ht="12.75" customHeight="1">
      <c r="A33" s="345" t="s">
        <v>471</v>
      </c>
      <c r="B33" s="346"/>
      <c r="C33" s="183">
        <v>1</v>
      </c>
      <c r="D33" s="184">
        <v>133</v>
      </c>
      <c r="E33" s="41">
        <v>52</v>
      </c>
      <c r="F33" s="41">
        <v>5</v>
      </c>
      <c r="G33" s="185">
        <f>IF(AND(ISBLANK(D33),ISBLANK(E33)),"",D33+E33)</f>
        <v>185</v>
      </c>
      <c r="H33" s="186">
        <f>IF(OR(ISNUMBER($G33),ISNUMBER($Q33)),(SIGN(N($G33)-N($Q33))+1)/2,"")</f>
        <v>1</v>
      </c>
      <c r="I33" s="21"/>
      <c r="K33" s="345" t="s">
        <v>472</v>
      </c>
      <c r="L33" s="346"/>
      <c r="M33" s="183">
        <v>1</v>
      </c>
      <c r="N33" s="184">
        <v>124</v>
      </c>
      <c r="O33" s="41">
        <v>53</v>
      </c>
      <c r="P33" s="41">
        <v>4</v>
      </c>
      <c r="Q33" s="185">
        <f>IF(AND(ISBLANK(N33),ISBLANK(O33)),"",N33+O33)</f>
        <v>177</v>
      </c>
      <c r="R33" s="186">
        <f>IF(ISNUMBER($H33),1-$H33,"")</f>
        <v>0</v>
      </c>
      <c r="S33" s="21"/>
    </row>
    <row r="34" spans="1:19" ht="12.75" customHeight="1">
      <c r="A34" s="347"/>
      <c r="B34" s="348"/>
      <c r="C34" s="187">
        <v>2</v>
      </c>
      <c r="D34" s="188">
        <v>138</v>
      </c>
      <c r="E34" s="189">
        <v>40</v>
      </c>
      <c r="F34" s="189">
        <v>8</v>
      </c>
      <c r="G34" s="190">
        <f>IF(AND(ISBLANK(D34),ISBLANK(E34)),"",D34+E34)</f>
        <v>178</v>
      </c>
      <c r="H34" s="191">
        <f>IF(OR(ISNUMBER($G34),ISNUMBER($Q34)),(SIGN(N($G34)-N($Q34))+1)/2,"")</f>
        <v>0</v>
      </c>
      <c r="I34" s="21"/>
      <c r="K34" s="347"/>
      <c r="L34" s="348"/>
      <c r="M34" s="187">
        <v>2</v>
      </c>
      <c r="N34" s="188">
        <v>134</v>
      </c>
      <c r="O34" s="189">
        <v>70</v>
      </c>
      <c r="P34" s="189">
        <v>2</v>
      </c>
      <c r="Q34" s="190">
        <f>IF(AND(ISBLANK(N34),ISBLANK(O34)),"",N34+O34)</f>
        <v>204</v>
      </c>
      <c r="R34" s="191">
        <f>IF(ISNUMBER($H34),1-$H34,"")</f>
        <v>1</v>
      </c>
      <c r="S34" s="21"/>
    </row>
    <row r="35" spans="1:19" ht="12.75" customHeight="1" thickBot="1">
      <c r="A35" s="446" t="s">
        <v>395</v>
      </c>
      <c r="B35" s="350"/>
      <c r="C35" s="187">
        <v>3</v>
      </c>
      <c r="D35" s="188"/>
      <c r="E35" s="189"/>
      <c r="F35" s="189"/>
      <c r="G35" s="190">
        <f>IF(AND(ISBLANK(D35),ISBLANK(E35)),"",D35+E35)</f>
      </c>
      <c r="H35" s="191">
        <f>IF(OR(ISNUMBER($G35),ISNUMBER($Q35)),(SIGN(N($G35)-N($Q35))+1)/2,"")</f>
      </c>
      <c r="I35" s="21"/>
      <c r="K35" s="446" t="s">
        <v>36</v>
      </c>
      <c r="L35" s="350"/>
      <c r="M35" s="187">
        <v>3</v>
      </c>
      <c r="N35" s="188"/>
      <c r="O35" s="189"/>
      <c r="P35" s="189"/>
      <c r="Q35" s="190">
        <f>IF(AND(ISBLANK(N35),ISBLANK(O35)),"",N35+O35)</f>
      </c>
      <c r="R35" s="191">
        <f>IF(ISNUMBER($H35),1-$H35,"")</f>
      </c>
      <c r="S35" s="21"/>
    </row>
    <row r="36" spans="1:19" ht="12.75" customHeight="1">
      <c r="A36" s="351"/>
      <c r="B36" s="352"/>
      <c r="C36" s="192">
        <v>4</v>
      </c>
      <c r="D36" s="193"/>
      <c r="E36" s="24"/>
      <c r="F36" s="24"/>
      <c r="G36" s="194">
        <f>IF(AND(ISBLANK(D36),ISBLANK(E36)),"",D36+E36)</f>
      </c>
      <c r="H36" s="195">
        <f>IF(OR(ISNUMBER($G36),ISNUMBER($Q36)),(SIGN(N($G36)-N($Q36))+1)/2,"")</f>
      </c>
      <c r="I36" s="365">
        <f>IF(ISNUMBER(H37),(SIGN(1000*($H37-$R37)+$G37-$Q37)+1)/2,"")</f>
        <v>0</v>
      </c>
      <c r="K36" s="351"/>
      <c r="L36" s="352"/>
      <c r="M36" s="192">
        <v>4</v>
      </c>
      <c r="N36" s="193"/>
      <c r="O36" s="24"/>
      <c r="P36" s="24"/>
      <c r="Q36" s="194">
        <f>IF(AND(ISBLANK(N36),ISBLANK(O36)),"",N36+O36)</f>
      </c>
      <c r="R36" s="195">
        <f>IF(ISNUMBER($H36),1-$H36,"")</f>
      </c>
      <c r="S36" s="365">
        <f>IF(ISNUMBER($I36),1-$I36,"")</f>
        <v>1</v>
      </c>
    </row>
    <row r="37" spans="1:19" ht="15.75" customHeight="1" thickBot="1">
      <c r="A37" s="447" t="s">
        <v>473</v>
      </c>
      <c r="B37" s="354"/>
      <c r="C37" s="196" t="s">
        <v>18</v>
      </c>
      <c r="D37" s="197">
        <f>IF(ISNUMBER($G37),SUM(D33:D36),"")</f>
        <v>271</v>
      </c>
      <c r="E37" s="198">
        <f>IF(ISNUMBER($G37),SUM(E33:E36),"")</f>
        <v>92</v>
      </c>
      <c r="F37" s="198">
        <f>IF(ISNUMBER($G37),SUM(F33:F36),"")</f>
        <v>13</v>
      </c>
      <c r="G37" s="199">
        <f>IF(SUM($G33:$G36)+SUM($Q33:$Q36)&gt;0,SUM(G33:G36),"")</f>
        <v>363</v>
      </c>
      <c r="H37" s="197">
        <f>IF(ISNUMBER($G37),SUM(H33:H36),"")</f>
        <v>1</v>
      </c>
      <c r="I37" s="366"/>
      <c r="K37" s="447" t="s">
        <v>474</v>
      </c>
      <c r="L37" s="354"/>
      <c r="M37" s="196" t="s">
        <v>18</v>
      </c>
      <c r="N37" s="197">
        <f>IF(ISNUMBER($G37),SUM(N33:N36),"")</f>
        <v>258</v>
      </c>
      <c r="O37" s="198">
        <f>IF(ISNUMBER($G37),SUM(O33:O36),"")</f>
        <v>123</v>
      </c>
      <c r="P37" s="198">
        <f>IF(ISNUMBER($G37),SUM(P33:P36),"")</f>
        <v>6</v>
      </c>
      <c r="Q37" s="199">
        <f>IF(SUM($G33:$G36)+SUM($Q33:$Q36)&gt;0,SUM(Q33:Q36),"")</f>
        <v>381</v>
      </c>
      <c r="R37" s="197">
        <f>IF(ISNUMBER($G37),SUM(R33:R36),"")</f>
        <v>1</v>
      </c>
      <c r="S37" s="366"/>
    </row>
    <row r="38" ht="4.5" customHeight="1" thickBot="1"/>
    <row r="39" spans="1:19" ht="19.5" customHeight="1" thickBot="1">
      <c r="A39" s="200"/>
      <c r="B39" s="201"/>
      <c r="C39" s="202" t="s">
        <v>45</v>
      </c>
      <c r="D39" s="203">
        <f>IF(ISNUMBER($G39),SUM(D12,D17,D22,D27,D32,D37),"")</f>
        <v>1533</v>
      </c>
      <c r="E39" s="204">
        <f>IF(ISNUMBER($G39),SUM(E12,E17,E22,E27,E32,E37),"")</f>
        <v>632</v>
      </c>
      <c r="F39" s="204">
        <f>IF(ISNUMBER($G39),SUM(F12,F17,F22,F27,F32,F37),"")</f>
        <v>69</v>
      </c>
      <c r="G39" s="205">
        <f>IF(SUM($G$8:$G$37)+SUM($Q$8:$Q$37)&gt;0,SUM(G12,G17,G22,G27,G32,G37),"")</f>
        <v>2165</v>
      </c>
      <c r="H39" s="206">
        <f>IF(SUM($G$8:$G$37)+SUM($Q$8:$Q$37)&gt;0,SUM(H12,H17,H22,H27,H32,H37),"")</f>
        <v>5</v>
      </c>
      <c r="I39" s="207">
        <f>IF(ISNUMBER($G39),(SIGN($G39-$Q39)+1)/IF(COUNT(I$11,I$16,I$21,I$26,I$31,I$36)&gt;3,1,2),"")</f>
        <v>0</v>
      </c>
      <c r="K39" s="200"/>
      <c r="L39" s="201"/>
      <c r="M39" s="202" t="s">
        <v>45</v>
      </c>
      <c r="N39" s="203">
        <f>IF(ISNUMBER($G39),SUM(N12,N17,N22,N27,N32,N37),"")</f>
        <v>1569</v>
      </c>
      <c r="O39" s="204">
        <f>IF(ISNUMBER($G39),SUM(O12,O17,O22,O27,O32,O37),"")</f>
        <v>672</v>
      </c>
      <c r="P39" s="204">
        <f>IF(ISNUMBER($G39),SUM(P12,P17,P22,P27,P32,P37),"")</f>
        <v>51</v>
      </c>
      <c r="Q39" s="205">
        <f>IF(SUM($G$8:$G$37)+SUM($Q$8:$Q$37)&gt;0,SUM(Q12,Q17,Q22,Q27,Q32,Q37),"")</f>
        <v>2241</v>
      </c>
      <c r="R39" s="206">
        <f>IF(SUM($G$8:$G$37)+SUM($Q$8:$Q$37)&gt;0,SUM(R12,R17,R22,R27,R32,R37),"")</f>
        <v>7</v>
      </c>
      <c r="S39" s="20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53"/>
      <c r="B41" s="54" t="s">
        <v>46</v>
      </c>
      <c r="C41" s="320" t="s">
        <v>475</v>
      </c>
      <c r="D41" s="320"/>
      <c r="E41" s="320"/>
      <c r="G41" s="340" t="s">
        <v>47</v>
      </c>
      <c r="H41" s="340"/>
      <c r="I41" s="208">
        <f>IF(ISNUMBER(I$39),SUM(I11,I16,I21,I26,I31,I36,I39),"")</f>
        <v>2</v>
      </c>
      <c r="K41" s="53"/>
      <c r="L41" s="54" t="s">
        <v>46</v>
      </c>
      <c r="M41" s="320" t="s">
        <v>476</v>
      </c>
      <c r="N41" s="320"/>
      <c r="O41" s="320"/>
      <c r="Q41" s="340" t="s">
        <v>47</v>
      </c>
      <c r="R41" s="340"/>
      <c r="S41" s="208">
        <f>IF(ISNUMBER(S$39),SUM(S11,S16,S21,S26,S31,S36,S39),"")</f>
        <v>6</v>
      </c>
    </row>
    <row r="42" spans="1:19" ht="18" customHeight="1">
      <c r="A42" s="53"/>
      <c r="B42" s="54" t="s">
        <v>48</v>
      </c>
      <c r="C42" s="338"/>
      <c r="D42" s="338"/>
      <c r="E42" s="338"/>
      <c r="G42" s="209"/>
      <c r="H42" s="209"/>
      <c r="I42" s="209"/>
      <c r="K42" s="53"/>
      <c r="L42" s="54" t="s">
        <v>48</v>
      </c>
      <c r="M42" s="338"/>
      <c r="N42" s="338"/>
      <c r="O42" s="338"/>
      <c r="Q42" s="209"/>
      <c r="R42" s="209"/>
      <c r="S42" s="209"/>
    </row>
    <row r="43" spans="1:19" ht="19.5" customHeight="1">
      <c r="A43" s="54" t="s">
        <v>50</v>
      </c>
      <c r="B43" s="54" t="s">
        <v>51</v>
      </c>
      <c r="C43" s="323"/>
      <c r="D43" s="323"/>
      <c r="E43" s="323"/>
      <c r="F43" s="323"/>
      <c r="G43" s="323"/>
      <c r="H43" s="323"/>
      <c r="I43" s="54"/>
      <c r="J43" s="54"/>
      <c r="K43" s="54" t="s">
        <v>53</v>
      </c>
      <c r="L43" s="443"/>
      <c r="M43" s="339"/>
      <c r="O43" s="54" t="s">
        <v>48</v>
      </c>
      <c r="P43" s="323"/>
      <c r="Q43" s="323"/>
      <c r="R43" s="323"/>
      <c r="S43" s="323"/>
    </row>
    <row r="44" spans="5:8" ht="9.75" customHeight="1">
      <c r="E44" s="53"/>
      <c r="H44" s="53"/>
    </row>
    <row r="45" ht="30" customHeight="1">
      <c r="A45" s="60" t="str">
        <f>"Technické podmínky utkání:   "&amp;$B$3&amp;IF(ISBLANK($B$3),""," – ")&amp;$L$3</f>
        <v>Technické podmínky utkání:   SC Radotín B             Radotín – KK Dopravní podniky B    Hloubětín</v>
      </c>
    </row>
    <row r="46" spans="2:11" ht="19.5" customHeight="1">
      <c r="B46" s="3" t="s">
        <v>477</v>
      </c>
      <c r="C46" s="444">
        <v>0.7291666666666666</v>
      </c>
      <c r="D46" s="343"/>
      <c r="I46" s="3" t="s">
        <v>478</v>
      </c>
      <c r="J46" s="343">
        <v>23</v>
      </c>
      <c r="K46" s="343"/>
    </row>
    <row r="47" spans="2:19" ht="19.5" customHeight="1">
      <c r="B47" s="3" t="s">
        <v>479</v>
      </c>
      <c r="C47" s="445">
        <v>0.9375</v>
      </c>
      <c r="D47" s="344"/>
      <c r="I47" s="3" t="s">
        <v>480</v>
      </c>
      <c r="J47" s="344">
        <v>2</v>
      </c>
      <c r="K47" s="344"/>
      <c r="P47" s="3" t="s">
        <v>481</v>
      </c>
      <c r="Q47" s="341">
        <v>44060</v>
      </c>
      <c r="R47" s="342"/>
      <c r="S47" s="342"/>
    </row>
    <row r="48" ht="9.75" customHeight="1"/>
    <row r="49" spans="1:19" ht="15" customHeight="1">
      <c r="A49" s="332" t="s">
        <v>63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</row>
    <row r="50" spans="1:19" ht="81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7"/>
    </row>
    <row r="51" ht="4.5" customHeight="1"/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21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21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21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21" customHeight="1">
      <c r="A57" s="81"/>
      <c r="B57" s="321"/>
      <c r="C57" s="322"/>
      <c r="D57" s="210"/>
      <c r="E57" s="321"/>
      <c r="F57" s="324"/>
      <c r="G57" s="324"/>
      <c r="H57" s="322"/>
      <c r="I57" s="210"/>
      <c r="J57" s="63"/>
      <c r="K57" s="83"/>
      <c r="L57" s="321"/>
      <c r="M57" s="322"/>
      <c r="N57" s="210"/>
      <c r="O57" s="321"/>
      <c r="P57" s="324"/>
      <c r="Q57" s="324"/>
      <c r="R57" s="322"/>
      <c r="S57" s="211"/>
    </row>
    <row r="58" spans="1:19" ht="21" customHeight="1">
      <c r="A58" s="81"/>
      <c r="B58" s="321"/>
      <c r="C58" s="322"/>
      <c r="D58" s="210"/>
      <c r="E58" s="321"/>
      <c r="F58" s="324"/>
      <c r="G58" s="324"/>
      <c r="H58" s="322"/>
      <c r="I58" s="210"/>
      <c r="J58" s="63"/>
      <c r="K58" s="83"/>
      <c r="L58" s="321"/>
      <c r="M58" s="322"/>
      <c r="N58" s="210"/>
      <c r="O58" s="321"/>
      <c r="P58" s="324"/>
      <c r="Q58" s="324"/>
      <c r="R58" s="322"/>
      <c r="S58" s="211"/>
    </row>
    <row r="59" spans="1:19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ht="4.5" customHeight="1"/>
    <row r="61" spans="1:19" ht="15" customHeight="1">
      <c r="A61" s="326" t="s">
        <v>72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8"/>
    </row>
    <row r="62" spans="1:19" ht="81" customHeight="1">
      <c r="A62" s="329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1"/>
    </row>
    <row r="63" ht="4.5" customHeight="1"/>
    <row r="64" spans="1:19" ht="15" customHeight="1">
      <c r="A64" s="332" t="s">
        <v>73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4"/>
    </row>
    <row r="65" spans="1:19" ht="81" customHeight="1">
      <c r="A65" s="335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7"/>
    </row>
    <row r="66" spans="1:8" ht="30" customHeight="1">
      <c r="A66" s="212"/>
      <c r="B66" s="213" t="s">
        <v>482</v>
      </c>
      <c r="C66" s="325"/>
      <c r="D66" s="325"/>
      <c r="E66" s="325"/>
      <c r="F66" s="325"/>
      <c r="G66" s="325"/>
      <c r="H66" s="325"/>
    </row>
  </sheetData>
  <sheetProtection password="FC6B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69" t="s">
        <v>445</v>
      </c>
      <c r="C1" s="369"/>
      <c r="D1" s="371" t="s">
        <v>1</v>
      </c>
      <c r="E1" s="371"/>
      <c r="F1" s="371"/>
      <c r="G1" s="371"/>
      <c r="H1" s="371"/>
      <c r="I1" s="371"/>
      <c r="K1" s="3" t="s">
        <v>446</v>
      </c>
      <c r="L1" s="362" t="s">
        <v>196</v>
      </c>
      <c r="M1" s="362"/>
      <c r="N1" s="362"/>
      <c r="O1" s="363" t="s">
        <v>448</v>
      </c>
      <c r="P1" s="363"/>
      <c r="Q1" s="448">
        <v>43027</v>
      </c>
      <c r="R1" s="364"/>
      <c r="S1" s="364"/>
    </row>
    <row r="2" spans="2:3" ht="6" customHeight="1" thickBot="1">
      <c r="B2" s="370"/>
      <c r="C2" s="370"/>
    </row>
    <row r="3" spans="1:19" ht="19.5" customHeight="1" thickBot="1">
      <c r="A3" s="177" t="s">
        <v>5</v>
      </c>
      <c r="B3" s="359" t="s">
        <v>503</v>
      </c>
      <c r="C3" s="360"/>
      <c r="D3" s="360"/>
      <c r="E3" s="360"/>
      <c r="F3" s="360"/>
      <c r="G3" s="360"/>
      <c r="H3" s="360"/>
      <c r="I3" s="361"/>
      <c r="K3" s="177" t="s">
        <v>7</v>
      </c>
      <c r="L3" s="359" t="s">
        <v>504</v>
      </c>
      <c r="M3" s="360"/>
      <c r="N3" s="360"/>
      <c r="O3" s="360"/>
      <c r="P3" s="360"/>
      <c r="Q3" s="360"/>
      <c r="R3" s="360"/>
      <c r="S3" s="361"/>
    </row>
    <row r="4" ht="4.5" customHeight="1" thickBot="1"/>
    <row r="5" spans="1:19" ht="12.75" customHeight="1">
      <c r="A5" s="355" t="s">
        <v>9</v>
      </c>
      <c r="B5" s="356"/>
      <c r="C5" s="372" t="s">
        <v>10</v>
      </c>
      <c r="D5" s="374" t="s">
        <v>11</v>
      </c>
      <c r="E5" s="375"/>
      <c r="F5" s="375"/>
      <c r="G5" s="376"/>
      <c r="H5" s="367" t="s">
        <v>13</v>
      </c>
      <c r="I5" s="368"/>
      <c r="K5" s="355" t="s">
        <v>9</v>
      </c>
      <c r="L5" s="356"/>
      <c r="M5" s="372" t="s">
        <v>10</v>
      </c>
      <c r="N5" s="374" t="s">
        <v>11</v>
      </c>
      <c r="O5" s="375"/>
      <c r="P5" s="375"/>
      <c r="Q5" s="376"/>
      <c r="R5" s="367" t="s">
        <v>13</v>
      </c>
      <c r="S5" s="368"/>
    </row>
    <row r="6" spans="1:19" ht="12.75" customHeight="1" thickBot="1">
      <c r="A6" s="357" t="s">
        <v>14</v>
      </c>
      <c r="B6" s="358"/>
      <c r="C6" s="373"/>
      <c r="D6" s="178" t="s">
        <v>15</v>
      </c>
      <c r="E6" s="179" t="s">
        <v>16</v>
      </c>
      <c r="F6" s="179" t="s">
        <v>17</v>
      </c>
      <c r="G6" s="180" t="s">
        <v>18</v>
      </c>
      <c r="H6" s="181" t="s">
        <v>12</v>
      </c>
      <c r="I6" s="182" t="s">
        <v>20</v>
      </c>
      <c r="K6" s="357" t="s">
        <v>14</v>
      </c>
      <c r="L6" s="358"/>
      <c r="M6" s="373"/>
      <c r="N6" s="178" t="s">
        <v>15</v>
      </c>
      <c r="O6" s="179" t="s">
        <v>16</v>
      </c>
      <c r="P6" s="179" t="s">
        <v>17</v>
      </c>
      <c r="Q6" s="180" t="s">
        <v>18</v>
      </c>
      <c r="R6" s="181" t="s">
        <v>12</v>
      </c>
      <c r="S6" s="182" t="s">
        <v>20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345" t="s">
        <v>469</v>
      </c>
      <c r="B8" s="346"/>
      <c r="C8" s="183">
        <v>1</v>
      </c>
      <c r="D8" s="184">
        <v>118</v>
      </c>
      <c r="E8" s="41">
        <v>35</v>
      </c>
      <c r="F8" s="41">
        <v>11</v>
      </c>
      <c r="G8" s="185">
        <f>IF(AND(ISBLANK(D8),ISBLANK(E8)),"",D8+E8)</f>
        <v>153</v>
      </c>
      <c r="H8" s="186">
        <f>IF(OR(ISNUMBER($G8),ISNUMBER($Q8)),(SIGN(N($G8)-N($Q8))+1)/2,"")</f>
        <v>0</v>
      </c>
      <c r="I8" s="21"/>
      <c r="K8" s="345" t="s">
        <v>505</v>
      </c>
      <c r="L8" s="346"/>
      <c r="M8" s="183">
        <v>1</v>
      </c>
      <c r="N8" s="184">
        <v>146</v>
      </c>
      <c r="O8" s="41">
        <v>54</v>
      </c>
      <c r="P8" s="41">
        <v>4</v>
      </c>
      <c r="Q8" s="185">
        <f>IF(AND(ISBLANK(N8),ISBLANK(O8)),"",N8+O8)</f>
        <v>200</v>
      </c>
      <c r="R8" s="186">
        <f>IF(ISNUMBER($H8),1-$H8,"")</f>
        <v>1</v>
      </c>
      <c r="S8" s="21"/>
    </row>
    <row r="9" spans="1:19" ht="12.75" customHeight="1">
      <c r="A9" s="347"/>
      <c r="B9" s="348"/>
      <c r="C9" s="187">
        <v>2</v>
      </c>
      <c r="D9" s="188">
        <v>124</v>
      </c>
      <c r="E9" s="189">
        <v>53</v>
      </c>
      <c r="F9" s="189">
        <v>6</v>
      </c>
      <c r="G9" s="190">
        <f>IF(AND(ISBLANK(D9),ISBLANK(E9)),"",D9+E9)</f>
        <v>177</v>
      </c>
      <c r="H9" s="191">
        <f>IF(OR(ISNUMBER($G9),ISNUMBER($Q9)),(SIGN(N($G9)-N($Q9))+1)/2,"")</f>
        <v>0</v>
      </c>
      <c r="I9" s="21"/>
      <c r="K9" s="347"/>
      <c r="L9" s="348"/>
      <c r="M9" s="187">
        <v>2</v>
      </c>
      <c r="N9" s="188">
        <v>143</v>
      </c>
      <c r="O9" s="189">
        <v>63</v>
      </c>
      <c r="P9" s="189">
        <v>2</v>
      </c>
      <c r="Q9" s="190">
        <f>IF(AND(ISBLANK(N9),ISBLANK(O9)),"",N9+O9)</f>
        <v>206</v>
      </c>
      <c r="R9" s="191">
        <f>IF(ISNUMBER($H9),1-$H9,"")</f>
        <v>1</v>
      </c>
      <c r="S9" s="21"/>
    </row>
    <row r="10" spans="1:19" ht="12.75" customHeight="1" thickBot="1">
      <c r="A10" s="349" t="s">
        <v>331</v>
      </c>
      <c r="B10" s="350"/>
      <c r="C10" s="187">
        <v>3</v>
      </c>
      <c r="D10" s="188"/>
      <c r="E10" s="189"/>
      <c r="F10" s="189"/>
      <c r="G10" s="190">
        <f>IF(AND(ISBLANK(D10),ISBLANK(E10)),"",D10+E10)</f>
      </c>
      <c r="H10" s="191">
        <f>IF(OR(ISNUMBER($G10),ISNUMBER($Q10)),(SIGN(N($G10)-N($Q10))+1)/2,"")</f>
      </c>
      <c r="I10" s="21"/>
      <c r="K10" s="349" t="s">
        <v>304</v>
      </c>
      <c r="L10" s="350"/>
      <c r="M10" s="187">
        <v>3</v>
      </c>
      <c r="N10" s="188"/>
      <c r="O10" s="189"/>
      <c r="P10" s="189"/>
      <c r="Q10" s="190">
        <f>IF(AND(ISBLANK(N10),ISBLANK(O10)),"",N10+O10)</f>
      </c>
      <c r="R10" s="191">
        <f>IF(ISNUMBER($H10),1-$H10,"")</f>
      </c>
      <c r="S10" s="21"/>
    </row>
    <row r="11" spans="1:19" ht="12.75" customHeight="1">
      <c r="A11" s="351"/>
      <c r="B11" s="352"/>
      <c r="C11" s="192">
        <v>4</v>
      </c>
      <c r="D11" s="193"/>
      <c r="E11" s="24"/>
      <c r="F11" s="24"/>
      <c r="G11" s="194">
        <f>IF(AND(ISBLANK(D11),ISBLANK(E11)),"",D11+E11)</f>
      </c>
      <c r="H11" s="195">
        <f>IF(OR(ISNUMBER($G11),ISNUMBER($Q11)),(SIGN(N($G11)-N($Q11))+1)/2,"")</f>
      </c>
      <c r="I11" s="365">
        <f>IF(ISNUMBER(H12),(SIGN(1000*($H12-$R12)+$G12-$Q12)+1)/2,"")</f>
        <v>0</v>
      </c>
      <c r="K11" s="351"/>
      <c r="L11" s="352"/>
      <c r="M11" s="192">
        <v>4</v>
      </c>
      <c r="N11" s="193"/>
      <c r="O11" s="24"/>
      <c r="P11" s="24"/>
      <c r="Q11" s="194">
        <f>IF(AND(ISBLANK(N11),ISBLANK(O11)),"",N11+O11)</f>
      </c>
      <c r="R11" s="195">
        <f>IF(ISNUMBER($H11),1-$H11,"")</f>
      </c>
      <c r="S11" s="365">
        <f>IF(ISNUMBER($I11),1-$I11,"")</f>
        <v>1</v>
      </c>
    </row>
    <row r="12" spans="1:19" ht="15.75" customHeight="1" thickBot="1">
      <c r="A12" s="353">
        <v>19205</v>
      </c>
      <c r="B12" s="354"/>
      <c r="C12" s="196" t="s">
        <v>18</v>
      </c>
      <c r="D12" s="197">
        <f>IF(ISNUMBER($G12),SUM(D8:D11),"")</f>
        <v>242</v>
      </c>
      <c r="E12" s="198">
        <f>IF(ISNUMBER($G12),SUM(E8:E11),"")</f>
        <v>88</v>
      </c>
      <c r="F12" s="198">
        <f>IF(ISNUMBER($G12),SUM(F8:F11),"")</f>
        <v>17</v>
      </c>
      <c r="G12" s="199">
        <f>IF(SUM($G8:$G11)+SUM($Q8:$Q11)&gt;0,SUM(G8:G11),"")</f>
        <v>330</v>
      </c>
      <c r="H12" s="197">
        <f>IF(ISNUMBER($G12),SUM(H8:H11),"")</f>
        <v>0</v>
      </c>
      <c r="I12" s="366"/>
      <c r="K12" s="353">
        <v>20739</v>
      </c>
      <c r="L12" s="354"/>
      <c r="M12" s="196" t="s">
        <v>18</v>
      </c>
      <c r="N12" s="197">
        <f>IF(ISNUMBER($G12),SUM(N8:N11),"")</f>
        <v>289</v>
      </c>
      <c r="O12" s="198">
        <f>IF(ISNUMBER($G12),SUM(O8:O11),"")</f>
        <v>117</v>
      </c>
      <c r="P12" s="198">
        <f>IF(ISNUMBER($G12),SUM(P8:P11),"")</f>
        <v>6</v>
      </c>
      <c r="Q12" s="199">
        <f>IF(SUM($G8:$G11)+SUM($Q8:$Q11)&gt;0,SUM(Q8:Q11),"")</f>
        <v>406</v>
      </c>
      <c r="R12" s="197">
        <f>IF(ISNUMBER($G12),SUM(R8:R11),"")</f>
        <v>2</v>
      </c>
      <c r="S12" s="366"/>
    </row>
    <row r="13" spans="1:19" ht="12.75" customHeight="1">
      <c r="A13" s="345" t="s">
        <v>506</v>
      </c>
      <c r="B13" s="346"/>
      <c r="C13" s="183">
        <v>1</v>
      </c>
      <c r="D13" s="184">
        <v>134</v>
      </c>
      <c r="E13" s="41">
        <v>43</v>
      </c>
      <c r="F13" s="41">
        <v>11</v>
      </c>
      <c r="G13" s="185">
        <f>IF(AND(ISBLANK(D13),ISBLANK(E13)),"",D13+E13)</f>
        <v>177</v>
      </c>
      <c r="H13" s="186">
        <f>IF(OR(ISNUMBER($G13),ISNUMBER($Q13)),(SIGN(N($G13)-N($Q13))+1)/2,"")</f>
        <v>0</v>
      </c>
      <c r="I13" s="21"/>
      <c r="K13" s="345" t="s">
        <v>507</v>
      </c>
      <c r="L13" s="346"/>
      <c r="M13" s="183">
        <v>1</v>
      </c>
      <c r="N13" s="184">
        <v>139</v>
      </c>
      <c r="O13" s="41">
        <v>52</v>
      </c>
      <c r="P13" s="41">
        <v>4</v>
      </c>
      <c r="Q13" s="185">
        <f>IF(AND(ISBLANK(N13),ISBLANK(O13)),"",N13+O13)</f>
        <v>191</v>
      </c>
      <c r="R13" s="186">
        <f>IF(ISNUMBER($H13),1-$H13,"")</f>
        <v>1</v>
      </c>
      <c r="S13" s="21"/>
    </row>
    <row r="14" spans="1:19" ht="12.75" customHeight="1">
      <c r="A14" s="347"/>
      <c r="B14" s="348"/>
      <c r="C14" s="187">
        <v>2</v>
      </c>
      <c r="D14" s="188">
        <v>116</v>
      </c>
      <c r="E14" s="189">
        <v>60</v>
      </c>
      <c r="F14" s="189">
        <v>7</v>
      </c>
      <c r="G14" s="190">
        <f>IF(AND(ISBLANK(D14),ISBLANK(E14)),"",D14+E14)</f>
        <v>176</v>
      </c>
      <c r="H14" s="191">
        <f>IF(OR(ISNUMBER($G14),ISNUMBER($Q14)),(SIGN(N($G14)-N($Q14))+1)/2,"")</f>
        <v>0</v>
      </c>
      <c r="I14" s="21"/>
      <c r="K14" s="347"/>
      <c r="L14" s="348"/>
      <c r="M14" s="187">
        <v>2</v>
      </c>
      <c r="N14" s="188">
        <v>131</v>
      </c>
      <c r="O14" s="189">
        <v>70</v>
      </c>
      <c r="P14" s="189">
        <v>5</v>
      </c>
      <c r="Q14" s="190">
        <f>IF(AND(ISBLANK(N14),ISBLANK(O14)),"",N14+O14)</f>
        <v>201</v>
      </c>
      <c r="R14" s="191">
        <f>IF(ISNUMBER($H14),1-$H14,"")</f>
        <v>1</v>
      </c>
      <c r="S14" s="21"/>
    </row>
    <row r="15" spans="1:19" ht="12.75" customHeight="1" thickBot="1">
      <c r="A15" s="349" t="s">
        <v>335</v>
      </c>
      <c r="B15" s="350"/>
      <c r="C15" s="187">
        <v>3</v>
      </c>
      <c r="D15" s="188"/>
      <c r="E15" s="189"/>
      <c r="F15" s="189"/>
      <c r="G15" s="190">
        <f>IF(AND(ISBLANK(D15),ISBLANK(E15)),"",D15+E15)</f>
      </c>
      <c r="H15" s="191">
        <f>IF(OR(ISNUMBER($G15),ISNUMBER($Q15)),(SIGN(N($G15)-N($Q15))+1)/2,"")</f>
      </c>
      <c r="I15" s="21"/>
      <c r="K15" s="349" t="s">
        <v>262</v>
      </c>
      <c r="L15" s="350"/>
      <c r="M15" s="187">
        <v>3</v>
      </c>
      <c r="N15" s="188"/>
      <c r="O15" s="189"/>
      <c r="P15" s="189"/>
      <c r="Q15" s="190">
        <f>IF(AND(ISBLANK(N15),ISBLANK(O15)),"",N15+O15)</f>
      </c>
      <c r="R15" s="191">
        <f>IF(ISNUMBER($H15),1-$H15,"")</f>
      </c>
      <c r="S15" s="21"/>
    </row>
    <row r="16" spans="1:19" ht="12.75" customHeight="1">
      <c r="A16" s="351"/>
      <c r="B16" s="352"/>
      <c r="C16" s="192">
        <v>4</v>
      </c>
      <c r="D16" s="193"/>
      <c r="E16" s="24"/>
      <c r="F16" s="24"/>
      <c r="G16" s="194">
        <f>IF(AND(ISBLANK(D16),ISBLANK(E16)),"",D16+E16)</f>
      </c>
      <c r="H16" s="195">
        <f>IF(OR(ISNUMBER($G16),ISNUMBER($Q16)),(SIGN(N($G16)-N($Q16))+1)/2,"")</f>
      </c>
      <c r="I16" s="365">
        <f>IF(ISNUMBER(H17),(SIGN(1000*($H17-$R17)+$G17-$Q17)+1)/2,"")</f>
        <v>0</v>
      </c>
      <c r="K16" s="351"/>
      <c r="L16" s="352"/>
      <c r="M16" s="192">
        <v>4</v>
      </c>
      <c r="N16" s="193"/>
      <c r="O16" s="24"/>
      <c r="P16" s="24"/>
      <c r="Q16" s="194">
        <f>IF(AND(ISBLANK(N16),ISBLANK(O16)),"",N16+O16)</f>
      </c>
      <c r="R16" s="195">
        <f>IF(ISNUMBER($H16),1-$H16,"")</f>
      </c>
      <c r="S16" s="365">
        <f>IF(ISNUMBER($I16),1-$I16,"")</f>
        <v>1</v>
      </c>
    </row>
    <row r="17" spans="1:19" ht="15.75" customHeight="1" thickBot="1">
      <c r="A17" s="353">
        <v>15375</v>
      </c>
      <c r="B17" s="354"/>
      <c r="C17" s="196" t="s">
        <v>18</v>
      </c>
      <c r="D17" s="197">
        <f>IF(ISNUMBER($G17),SUM(D13:D16),"")</f>
        <v>250</v>
      </c>
      <c r="E17" s="198">
        <f>IF(ISNUMBER($G17),SUM(E13:E16),"")</f>
        <v>103</v>
      </c>
      <c r="F17" s="198">
        <f>IF(ISNUMBER($G17),SUM(F13:F16),"")</f>
        <v>18</v>
      </c>
      <c r="G17" s="199">
        <f>IF(SUM($G13:$G16)+SUM($Q13:$Q16)&gt;0,SUM(G13:G16),"")</f>
        <v>353</v>
      </c>
      <c r="H17" s="197">
        <f>IF(ISNUMBER($G17),SUM(H13:H16),"")</f>
        <v>0</v>
      </c>
      <c r="I17" s="366"/>
      <c r="K17" s="353">
        <v>20740</v>
      </c>
      <c r="L17" s="354"/>
      <c r="M17" s="196" t="s">
        <v>18</v>
      </c>
      <c r="N17" s="197">
        <f>IF(ISNUMBER($G17),SUM(N13:N16),"")</f>
        <v>270</v>
      </c>
      <c r="O17" s="198">
        <f>IF(ISNUMBER($G17),SUM(O13:O16),"")</f>
        <v>122</v>
      </c>
      <c r="P17" s="198">
        <f>IF(ISNUMBER($G17),SUM(P13:P16),"")</f>
        <v>9</v>
      </c>
      <c r="Q17" s="199">
        <f>IF(SUM($G13:$G16)+SUM($Q13:$Q16)&gt;0,SUM(Q13:Q16),"")</f>
        <v>392</v>
      </c>
      <c r="R17" s="197">
        <f>IF(ISNUMBER($G17),SUM(R13:R16),"")</f>
        <v>2</v>
      </c>
      <c r="S17" s="366"/>
    </row>
    <row r="18" spans="1:19" ht="12.75" customHeight="1">
      <c r="A18" s="345" t="s">
        <v>508</v>
      </c>
      <c r="B18" s="346"/>
      <c r="C18" s="183">
        <v>1</v>
      </c>
      <c r="D18" s="184">
        <v>131</v>
      </c>
      <c r="E18" s="41">
        <v>26</v>
      </c>
      <c r="F18" s="41">
        <v>14</v>
      </c>
      <c r="G18" s="185">
        <f>IF(AND(ISBLANK(D18),ISBLANK(E18)),"",D18+E18)</f>
        <v>157</v>
      </c>
      <c r="H18" s="186">
        <f>IF(OR(ISNUMBER($G18),ISNUMBER($Q18)),(SIGN(N($G18)-N($Q18))+1)/2,"")</f>
        <v>0</v>
      </c>
      <c r="I18" s="21"/>
      <c r="K18" s="345" t="s">
        <v>509</v>
      </c>
      <c r="L18" s="346"/>
      <c r="M18" s="183">
        <v>1</v>
      </c>
      <c r="N18" s="184">
        <v>124</v>
      </c>
      <c r="O18" s="41">
        <v>59</v>
      </c>
      <c r="P18" s="41">
        <v>2</v>
      </c>
      <c r="Q18" s="185">
        <f>IF(AND(ISBLANK(N18),ISBLANK(O18)),"",N18+O18)</f>
        <v>183</v>
      </c>
      <c r="R18" s="186">
        <f>IF(ISNUMBER($H18),1-$H18,"")</f>
        <v>1</v>
      </c>
      <c r="S18" s="21"/>
    </row>
    <row r="19" spans="1:19" ht="12.75" customHeight="1">
      <c r="A19" s="347"/>
      <c r="B19" s="348"/>
      <c r="C19" s="187">
        <v>2</v>
      </c>
      <c r="D19" s="188">
        <v>131</v>
      </c>
      <c r="E19" s="189">
        <v>54</v>
      </c>
      <c r="F19" s="189">
        <v>4</v>
      </c>
      <c r="G19" s="190">
        <f>IF(AND(ISBLANK(D19),ISBLANK(E19)),"",D19+E19)</f>
        <v>185</v>
      </c>
      <c r="H19" s="191">
        <f>IF(OR(ISNUMBER($G19),ISNUMBER($Q19)),(SIGN(N($G19)-N($Q19))+1)/2,"")</f>
        <v>0</v>
      </c>
      <c r="I19" s="21"/>
      <c r="K19" s="347"/>
      <c r="L19" s="348"/>
      <c r="M19" s="187">
        <v>2</v>
      </c>
      <c r="N19" s="188">
        <v>146</v>
      </c>
      <c r="O19" s="189">
        <v>54</v>
      </c>
      <c r="P19" s="189">
        <v>9</v>
      </c>
      <c r="Q19" s="190">
        <f>IF(AND(ISBLANK(N19),ISBLANK(O19)),"",N19+O19)</f>
        <v>200</v>
      </c>
      <c r="R19" s="191">
        <f>IF(ISNUMBER($H19),1-$H19,"")</f>
        <v>1</v>
      </c>
      <c r="S19" s="21"/>
    </row>
    <row r="20" spans="1:19" ht="12.75" customHeight="1" thickBot="1">
      <c r="A20" s="349" t="s">
        <v>291</v>
      </c>
      <c r="B20" s="350"/>
      <c r="C20" s="187">
        <v>3</v>
      </c>
      <c r="D20" s="188"/>
      <c r="E20" s="189"/>
      <c r="F20" s="189"/>
      <c r="G20" s="190">
        <f>IF(AND(ISBLANK(D20),ISBLANK(E20)),"",D20+E20)</f>
      </c>
      <c r="H20" s="191">
        <f>IF(OR(ISNUMBER($G20),ISNUMBER($Q20)),(SIGN(N($G20)-N($Q20))+1)/2,"")</f>
      </c>
      <c r="I20" s="21"/>
      <c r="K20" s="349" t="s">
        <v>300</v>
      </c>
      <c r="L20" s="350"/>
      <c r="M20" s="187">
        <v>3</v>
      </c>
      <c r="N20" s="188"/>
      <c r="O20" s="189"/>
      <c r="P20" s="189"/>
      <c r="Q20" s="190">
        <f>IF(AND(ISBLANK(N20),ISBLANK(O20)),"",N20+O20)</f>
      </c>
      <c r="R20" s="191">
        <f>IF(ISNUMBER($H20),1-$H20,"")</f>
      </c>
      <c r="S20" s="21"/>
    </row>
    <row r="21" spans="1:19" ht="12.75" customHeight="1">
      <c r="A21" s="351"/>
      <c r="B21" s="352"/>
      <c r="C21" s="192">
        <v>4</v>
      </c>
      <c r="D21" s="193"/>
      <c r="E21" s="24"/>
      <c r="F21" s="24"/>
      <c r="G21" s="194">
        <f>IF(AND(ISBLANK(D21),ISBLANK(E21)),"",D21+E21)</f>
      </c>
      <c r="H21" s="195">
        <f>IF(OR(ISNUMBER($G21),ISNUMBER($Q21)),(SIGN(N($G21)-N($Q21))+1)/2,"")</f>
      </c>
      <c r="I21" s="365">
        <f>IF(ISNUMBER(H22),(SIGN(1000*($H22-$R22)+$G22-$Q22)+1)/2,"")</f>
        <v>0</v>
      </c>
      <c r="K21" s="351"/>
      <c r="L21" s="352"/>
      <c r="M21" s="192">
        <v>4</v>
      </c>
      <c r="N21" s="193"/>
      <c r="O21" s="24"/>
      <c r="P21" s="24"/>
      <c r="Q21" s="194">
        <f>IF(AND(ISBLANK(N21),ISBLANK(O21)),"",N21+O21)</f>
      </c>
      <c r="R21" s="195">
        <f>IF(ISNUMBER($H21),1-$H21,"")</f>
      </c>
      <c r="S21" s="365">
        <f>IF(ISNUMBER($I21),1-$I21,"")</f>
        <v>1</v>
      </c>
    </row>
    <row r="22" spans="1:19" ht="15.75" customHeight="1" thickBot="1">
      <c r="A22" s="353">
        <v>21902</v>
      </c>
      <c r="B22" s="354"/>
      <c r="C22" s="196" t="s">
        <v>18</v>
      </c>
      <c r="D22" s="197">
        <f>IF(ISNUMBER($G22),SUM(D18:D21),"")</f>
        <v>262</v>
      </c>
      <c r="E22" s="198">
        <f>IF(ISNUMBER($G22),SUM(E18:E21),"")</f>
        <v>80</v>
      </c>
      <c r="F22" s="198">
        <f>IF(ISNUMBER($G22),SUM(F18:F21),"")</f>
        <v>18</v>
      </c>
      <c r="G22" s="199">
        <f>IF(SUM($G18:$G21)+SUM($Q18:$Q21)&gt;0,SUM(G18:G21),"")</f>
        <v>342</v>
      </c>
      <c r="H22" s="197">
        <f>IF(ISNUMBER($G22),SUM(H18:H21),"")</f>
        <v>0</v>
      </c>
      <c r="I22" s="366"/>
      <c r="K22" s="353">
        <v>1070</v>
      </c>
      <c r="L22" s="354"/>
      <c r="M22" s="196" t="s">
        <v>18</v>
      </c>
      <c r="N22" s="197">
        <f>IF(ISNUMBER($G22),SUM(N18:N21),"")</f>
        <v>270</v>
      </c>
      <c r="O22" s="198">
        <f>IF(ISNUMBER($G22),SUM(O18:O21),"")</f>
        <v>113</v>
      </c>
      <c r="P22" s="198">
        <f>IF(ISNUMBER($G22),SUM(P18:P21),"")</f>
        <v>11</v>
      </c>
      <c r="Q22" s="199">
        <f>IF(SUM($G18:$G21)+SUM($Q18:$Q21)&gt;0,SUM(Q18:Q21),"")</f>
        <v>383</v>
      </c>
      <c r="R22" s="197">
        <f>IF(ISNUMBER($G22),SUM(R18:R21),"")</f>
        <v>2</v>
      </c>
      <c r="S22" s="366"/>
    </row>
    <row r="23" spans="1:19" ht="12.75" customHeight="1">
      <c r="A23" s="345" t="s">
        <v>510</v>
      </c>
      <c r="B23" s="346"/>
      <c r="C23" s="183">
        <v>1</v>
      </c>
      <c r="D23" s="184">
        <v>108</v>
      </c>
      <c r="E23" s="41">
        <v>51</v>
      </c>
      <c r="F23" s="41">
        <v>10</v>
      </c>
      <c r="G23" s="185">
        <f>IF(AND(ISBLANK(D23),ISBLANK(E23)),"",D23+E23)</f>
        <v>159</v>
      </c>
      <c r="H23" s="186">
        <f>IF(OR(ISNUMBER($G23),ISNUMBER($Q23)),(SIGN(N($G23)-N($Q23))+1)/2,"")</f>
        <v>0</v>
      </c>
      <c r="I23" s="21"/>
      <c r="K23" s="345" t="s">
        <v>511</v>
      </c>
      <c r="L23" s="346"/>
      <c r="M23" s="183">
        <v>1</v>
      </c>
      <c r="N23" s="184">
        <v>142</v>
      </c>
      <c r="O23" s="41">
        <v>35</v>
      </c>
      <c r="P23" s="41">
        <v>13</v>
      </c>
      <c r="Q23" s="185">
        <f>IF(AND(ISBLANK(N23),ISBLANK(O23)),"",N23+O23)</f>
        <v>177</v>
      </c>
      <c r="R23" s="186">
        <f>IF(ISNUMBER($H23),1-$H23,"")</f>
        <v>1</v>
      </c>
      <c r="S23" s="21"/>
    </row>
    <row r="24" spans="1:19" ht="12.75" customHeight="1">
      <c r="A24" s="347"/>
      <c r="B24" s="348"/>
      <c r="C24" s="187">
        <v>2</v>
      </c>
      <c r="D24" s="188">
        <v>110</v>
      </c>
      <c r="E24" s="189">
        <v>36</v>
      </c>
      <c r="F24" s="189">
        <v>12</v>
      </c>
      <c r="G24" s="190">
        <f>IF(AND(ISBLANK(D24),ISBLANK(E24)),"",D24+E24)</f>
        <v>146</v>
      </c>
      <c r="H24" s="191">
        <f>IF(OR(ISNUMBER($G24),ISNUMBER($Q24)),(SIGN(N($G24)-N($Q24))+1)/2,"")</f>
        <v>0</v>
      </c>
      <c r="I24" s="21"/>
      <c r="K24" s="347"/>
      <c r="L24" s="348"/>
      <c r="M24" s="187">
        <v>2</v>
      </c>
      <c r="N24" s="188">
        <v>150</v>
      </c>
      <c r="O24" s="189">
        <v>49</v>
      </c>
      <c r="P24" s="189">
        <v>7</v>
      </c>
      <c r="Q24" s="190">
        <f>IF(AND(ISBLANK(N24),ISBLANK(O24)),"",N24+O24)</f>
        <v>199</v>
      </c>
      <c r="R24" s="191">
        <f>IF(ISNUMBER($H24),1-$H24,"")</f>
        <v>1</v>
      </c>
      <c r="S24" s="21"/>
    </row>
    <row r="25" spans="1:19" ht="12.75" customHeight="1" thickBot="1">
      <c r="A25" s="349" t="s">
        <v>284</v>
      </c>
      <c r="B25" s="350"/>
      <c r="C25" s="187">
        <v>3</v>
      </c>
      <c r="D25" s="188"/>
      <c r="E25" s="189"/>
      <c r="F25" s="189"/>
      <c r="G25" s="190">
        <f>IF(AND(ISBLANK(D25),ISBLANK(E25)),"",D25+E25)</f>
      </c>
      <c r="H25" s="191">
        <f>IF(OR(ISNUMBER($G25),ISNUMBER($Q25)),(SIGN(N($G25)-N($Q25))+1)/2,"")</f>
      </c>
      <c r="I25" s="21"/>
      <c r="K25" s="349" t="s">
        <v>296</v>
      </c>
      <c r="L25" s="350"/>
      <c r="M25" s="187">
        <v>3</v>
      </c>
      <c r="N25" s="188"/>
      <c r="O25" s="189"/>
      <c r="P25" s="189"/>
      <c r="Q25" s="190">
        <f>IF(AND(ISBLANK(N25),ISBLANK(O25)),"",N25+O25)</f>
      </c>
      <c r="R25" s="191">
        <f>IF(ISNUMBER($H25),1-$H25,"")</f>
      </c>
      <c r="S25" s="21"/>
    </row>
    <row r="26" spans="1:19" ht="12.75" customHeight="1">
      <c r="A26" s="351"/>
      <c r="B26" s="352"/>
      <c r="C26" s="192">
        <v>4</v>
      </c>
      <c r="D26" s="193"/>
      <c r="E26" s="24"/>
      <c r="F26" s="24"/>
      <c r="G26" s="194">
        <f>IF(AND(ISBLANK(D26),ISBLANK(E26)),"",D26+E26)</f>
      </c>
      <c r="H26" s="195">
        <f>IF(OR(ISNUMBER($G26),ISNUMBER($Q26)),(SIGN(N($G26)-N($Q26))+1)/2,"")</f>
      </c>
      <c r="I26" s="365">
        <f>IF(ISNUMBER(H27),(SIGN(1000*($H27-$R27)+$G27-$Q27)+1)/2,"")</f>
        <v>0</v>
      </c>
      <c r="K26" s="351"/>
      <c r="L26" s="352"/>
      <c r="M26" s="192">
        <v>4</v>
      </c>
      <c r="N26" s="193"/>
      <c r="O26" s="24"/>
      <c r="P26" s="24"/>
      <c r="Q26" s="194">
        <f>IF(AND(ISBLANK(N26),ISBLANK(O26)),"",N26+O26)</f>
      </c>
      <c r="R26" s="195">
        <f>IF(ISNUMBER($H26),1-$H26,"")</f>
      </c>
      <c r="S26" s="365">
        <f>IF(ISNUMBER($I26),1-$I26,"")</f>
        <v>1</v>
      </c>
    </row>
    <row r="27" spans="1:19" ht="15.75" customHeight="1" thickBot="1">
      <c r="A27" s="353">
        <v>1262</v>
      </c>
      <c r="B27" s="354"/>
      <c r="C27" s="196" t="s">
        <v>18</v>
      </c>
      <c r="D27" s="197">
        <f>IF(ISNUMBER($G27),SUM(D23:D26),"")</f>
        <v>218</v>
      </c>
      <c r="E27" s="198">
        <f>IF(ISNUMBER($G27),SUM(E23:E26),"")</f>
        <v>87</v>
      </c>
      <c r="F27" s="198">
        <f>IF(ISNUMBER($G27),SUM(F23:F26),"")</f>
        <v>22</v>
      </c>
      <c r="G27" s="199">
        <f>IF(SUM($G23:$G26)+SUM($Q23:$Q26)&gt;0,SUM(G23:G26),"")</f>
        <v>305</v>
      </c>
      <c r="H27" s="197">
        <f>IF(ISNUMBER($G27),SUM(H23:H26),"")</f>
        <v>0</v>
      </c>
      <c r="I27" s="366"/>
      <c r="K27" s="353">
        <v>17966</v>
      </c>
      <c r="L27" s="354"/>
      <c r="M27" s="196" t="s">
        <v>18</v>
      </c>
      <c r="N27" s="197">
        <f>IF(ISNUMBER($G27),SUM(N23:N26),"")</f>
        <v>292</v>
      </c>
      <c r="O27" s="198">
        <f>IF(ISNUMBER($G27),SUM(O23:O26),"")</f>
        <v>84</v>
      </c>
      <c r="P27" s="198">
        <f>IF(ISNUMBER($G27),SUM(P23:P26),"")</f>
        <v>20</v>
      </c>
      <c r="Q27" s="199">
        <f>IF(SUM($G23:$G26)+SUM($Q23:$Q26)&gt;0,SUM(Q23:Q26),"")</f>
        <v>376</v>
      </c>
      <c r="R27" s="197">
        <f>IF(ISNUMBER($G27),SUM(R23:R26),"")</f>
        <v>2</v>
      </c>
      <c r="S27" s="366"/>
    </row>
    <row r="28" spans="1:19" ht="12.75" customHeight="1">
      <c r="A28" s="345" t="s">
        <v>512</v>
      </c>
      <c r="B28" s="346"/>
      <c r="C28" s="183">
        <v>1</v>
      </c>
      <c r="D28" s="184">
        <v>145</v>
      </c>
      <c r="E28" s="41">
        <v>35</v>
      </c>
      <c r="F28" s="41">
        <v>8</v>
      </c>
      <c r="G28" s="185">
        <f>IF(AND(ISBLANK(D28),ISBLANK(E28)),"",D28+E28)</f>
        <v>180</v>
      </c>
      <c r="H28" s="186">
        <f>IF(OR(ISNUMBER($G28),ISNUMBER($Q28)),(SIGN(N($G28)-N($Q28))+1)/2,"")</f>
        <v>1</v>
      </c>
      <c r="I28" s="21"/>
      <c r="K28" s="345" t="s">
        <v>513</v>
      </c>
      <c r="L28" s="346"/>
      <c r="M28" s="183">
        <v>1</v>
      </c>
      <c r="N28" s="184">
        <v>132</v>
      </c>
      <c r="O28" s="41">
        <v>43</v>
      </c>
      <c r="P28" s="41">
        <v>6</v>
      </c>
      <c r="Q28" s="185">
        <f>IF(AND(ISBLANK(N28),ISBLANK(O28)),"",N28+O28)</f>
        <v>175</v>
      </c>
      <c r="R28" s="186">
        <f>IF(ISNUMBER($H28),1-$H28,"")</f>
        <v>0</v>
      </c>
      <c r="S28" s="21"/>
    </row>
    <row r="29" spans="1:19" ht="12.75" customHeight="1">
      <c r="A29" s="347"/>
      <c r="B29" s="348"/>
      <c r="C29" s="187">
        <v>2</v>
      </c>
      <c r="D29" s="188">
        <v>131</v>
      </c>
      <c r="E29" s="189">
        <v>44</v>
      </c>
      <c r="F29" s="189">
        <v>4</v>
      </c>
      <c r="G29" s="190">
        <f>IF(AND(ISBLANK(D29),ISBLANK(E29)),"",D29+E29)</f>
        <v>175</v>
      </c>
      <c r="H29" s="191">
        <f>IF(OR(ISNUMBER($G29),ISNUMBER($Q29)),(SIGN(N($G29)-N($Q29))+1)/2,"")</f>
        <v>0</v>
      </c>
      <c r="I29" s="21"/>
      <c r="K29" s="347"/>
      <c r="L29" s="348"/>
      <c r="M29" s="187">
        <v>2</v>
      </c>
      <c r="N29" s="188">
        <v>152</v>
      </c>
      <c r="O29" s="189">
        <v>51</v>
      </c>
      <c r="P29" s="189">
        <v>4</v>
      </c>
      <c r="Q29" s="190">
        <f>IF(AND(ISBLANK(N29),ISBLANK(O29)),"",N29+O29)</f>
        <v>203</v>
      </c>
      <c r="R29" s="191">
        <f>IF(ISNUMBER($H29),1-$H29,"")</f>
        <v>1</v>
      </c>
      <c r="S29" s="21"/>
    </row>
    <row r="30" spans="1:19" ht="12.75" customHeight="1" thickBot="1">
      <c r="A30" s="349" t="s">
        <v>28</v>
      </c>
      <c r="B30" s="350"/>
      <c r="C30" s="187">
        <v>3</v>
      </c>
      <c r="D30" s="188"/>
      <c r="E30" s="189"/>
      <c r="F30" s="189"/>
      <c r="G30" s="190">
        <f>IF(AND(ISBLANK(D30),ISBLANK(E30)),"",D30+E30)</f>
      </c>
      <c r="H30" s="191">
        <f>IF(OR(ISNUMBER($G30),ISNUMBER($Q30)),(SIGN(N($G30)-N($Q30))+1)/2,"")</f>
      </c>
      <c r="I30" s="21"/>
      <c r="K30" s="349" t="s">
        <v>262</v>
      </c>
      <c r="L30" s="350"/>
      <c r="M30" s="187">
        <v>3</v>
      </c>
      <c r="N30" s="188"/>
      <c r="O30" s="189"/>
      <c r="P30" s="189"/>
      <c r="Q30" s="190">
        <f>IF(AND(ISBLANK(N30),ISBLANK(O30)),"",N30+O30)</f>
      </c>
      <c r="R30" s="191">
        <f>IF(ISNUMBER($H30),1-$H30,"")</f>
      </c>
      <c r="S30" s="21"/>
    </row>
    <row r="31" spans="1:19" ht="12.75" customHeight="1">
      <c r="A31" s="351"/>
      <c r="B31" s="352"/>
      <c r="C31" s="192">
        <v>4</v>
      </c>
      <c r="D31" s="193"/>
      <c r="E31" s="24"/>
      <c r="F31" s="24"/>
      <c r="G31" s="194">
        <f>IF(AND(ISBLANK(D31),ISBLANK(E31)),"",D31+E31)</f>
      </c>
      <c r="H31" s="195">
        <f>IF(OR(ISNUMBER($G31),ISNUMBER($Q31)),(SIGN(N($G31)-N($Q31))+1)/2,"")</f>
      </c>
      <c r="I31" s="365">
        <f>IF(ISNUMBER(H32),(SIGN(1000*($H32-$R32)+$G32-$Q32)+1)/2,"")</f>
        <v>0</v>
      </c>
      <c r="K31" s="351"/>
      <c r="L31" s="352"/>
      <c r="M31" s="192">
        <v>4</v>
      </c>
      <c r="N31" s="193"/>
      <c r="O31" s="24"/>
      <c r="P31" s="24"/>
      <c r="Q31" s="194">
        <f>IF(AND(ISBLANK(N31),ISBLANK(O31)),"",N31+O31)</f>
      </c>
      <c r="R31" s="195">
        <f>IF(ISNUMBER($H31),1-$H31,"")</f>
      </c>
      <c r="S31" s="365">
        <f>IF(ISNUMBER($I31),1-$I31,"")</f>
        <v>1</v>
      </c>
    </row>
    <row r="32" spans="1:19" ht="15.75" customHeight="1" thickBot="1">
      <c r="A32" s="353">
        <v>14611</v>
      </c>
      <c r="B32" s="354"/>
      <c r="C32" s="196" t="s">
        <v>18</v>
      </c>
      <c r="D32" s="197">
        <f>IF(ISNUMBER($G32),SUM(D28:D31),"")</f>
        <v>276</v>
      </c>
      <c r="E32" s="198">
        <f>IF(ISNUMBER($G32),SUM(E28:E31),"")</f>
        <v>79</v>
      </c>
      <c r="F32" s="198">
        <f>IF(ISNUMBER($G32),SUM(F28:F31),"")</f>
        <v>12</v>
      </c>
      <c r="G32" s="199">
        <f>IF(SUM($G28:$G31)+SUM($Q28:$Q31)&gt;0,SUM(G28:G31),"")</f>
        <v>355</v>
      </c>
      <c r="H32" s="197">
        <f>IF(ISNUMBER($G32),SUM(H28:H31),"")</f>
        <v>1</v>
      </c>
      <c r="I32" s="366"/>
      <c r="K32" s="353">
        <v>18159</v>
      </c>
      <c r="L32" s="354"/>
      <c r="M32" s="196" t="s">
        <v>18</v>
      </c>
      <c r="N32" s="197">
        <f>IF(ISNUMBER($G32),SUM(N28:N31),"")</f>
        <v>284</v>
      </c>
      <c r="O32" s="198">
        <f>IF(ISNUMBER($G32),SUM(O28:O31),"")</f>
        <v>94</v>
      </c>
      <c r="P32" s="198">
        <f>IF(ISNUMBER($G32),SUM(P28:P31),"")</f>
        <v>10</v>
      </c>
      <c r="Q32" s="199">
        <f>IF(SUM($G28:$G31)+SUM($Q28:$Q31)&gt;0,SUM(Q28:Q31),"")</f>
        <v>378</v>
      </c>
      <c r="R32" s="197">
        <f>IF(ISNUMBER($G32),SUM(R28:R31),"")</f>
        <v>1</v>
      </c>
      <c r="S32" s="366"/>
    </row>
    <row r="33" spans="1:19" ht="12.75" customHeight="1">
      <c r="A33" s="345" t="s">
        <v>514</v>
      </c>
      <c r="B33" s="346"/>
      <c r="C33" s="183">
        <v>1</v>
      </c>
      <c r="D33" s="184">
        <v>137</v>
      </c>
      <c r="E33" s="41">
        <v>51</v>
      </c>
      <c r="F33" s="41">
        <v>7</v>
      </c>
      <c r="G33" s="185">
        <f>IF(AND(ISBLANK(D33),ISBLANK(E33)),"",D33+E33)</f>
        <v>188</v>
      </c>
      <c r="H33" s="186">
        <f>IF(OR(ISNUMBER($G33),ISNUMBER($Q33)),(SIGN(N($G33)-N($Q33))+1)/2,"")</f>
        <v>0</v>
      </c>
      <c r="I33" s="21"/>
      <c r="K33" s="345" t="s">
        <v>515</v>
      </c>
      <c r="L33" s="346"/>
      <c r="M33" s="183">
        <v>1</v>
      </c>
      <c r="N33" s="184">
        <v>139</v>
      </c>
      <c r="O33" s="41">
        <v>65</v>
      </c>
      <c r="P33" s="41">
        <v>5</v>
      </c>
      <c r="Q33" s="185">
        <f>IF(AND(ISBLANK(N33),ISBLANK(O33)),"",N33+O33)</f>
        <v>204</v>
      </c>
      <c r="R33" s="186">
        <f>IF(ISNUMBER($H33),1-$H33,"")</f>
        <v>1</v>
      </c>
      <c r="S33" s="21"/>
    </row>
    <row r="34" spans="1:19" ht="12.75" customHeight="1">
      <c r="A34" s="347"/>
      <c r="B34" s="348"/>
      <c r="C34" s="187">
        <v>2</v>
      </c>
      <c r="D34" s="188">
        <v>150</v>
      </c>
      <c r="E34" s="189">
        <v>63</v>
      </c>
      <c r="F34" s="189">
        <v>5</v>
      </c>
      <c r="G34" s="190">
        <f>IF(AND(ISBLANK(D34),ISBLANK(E34)),"",D34+E34)</f>
        <v>213</v>
      </c>
      <c r="H34" s="191">
        <f>IF(OR(ISNUMBER($G34),ISNUMBER($Q34)),(SIGN(N($G34)-N($Q34))+1)/2,"")</f>
        <v>0</v>
      </c>
      <c r="I34" s="21"/>
      <c r="K34" s="347"/>
      <c r="L34" s="348"/>
      <c r="M34" s="187">
        <v>2</v>
      </c>
      <c r="N34" s="188">
        <v>138</v>
      </c>
      <c r="O34" s="189">
        <v>80</v>
      </c>
      <c r="P34" s="189">
        <v>2</v>
      </c>
      <c r="Q34" s="190">
        <f>IF(AND(ISBLANK(N34),ISBLANK(O34)),"",N34+O34)</f>
        <v>218</v>
      </c>
      <c r="R34" s="191">
        <f>IF(ISNUMBER($H34),1-$H34,"")</f>
        <v>1</v>
      </c>
      <c r="S34" s="21"/>
    </row>
    <row r="35" spans="1:19" ht="12.75" customHeight="1" thickBot="1">
      <c r="A35" s="349" t="s">
        <v>337</v>
      </c>
      <c r="B35" s="350"/>
      <c r="C35" s="187">
        <v>3</v>
      </c>
      <c r="D35" s="188"/>
      <c r="E35" s="189"/>
      <c r="F35" s="189"/>
      <c r="G35" s="190">
        <f>IF(AND(ISBLANK(D35),ISBLANK(E35)),"",D35+E35)</f>
      </c>
      <c r="H35" s="191">
        <f>IF(OR(ISNUMBER($G35),ISNUMBER($Q35)),(SIGN(N($G35)-N($Q35))+1)/2,"")</f>
      </c>
      <c r="I35" s="21"/>
      <c r="K35" s="349" t="s">
        <v>24</v>
      </c>
      <c r="L35" s="350"/>
      <c r="M35" s="187">
        <v>3</v>
      </c>
      <c r="N35" s="188"/>
      <c r="O35" s="189"/>
      <c r="P35" s="189"/>
      <c r="Q35" s="190">
        <f>IF(AND(ISBLANK(N35),ISBLANK(O35)),"",N35+O35)</f>
      </c>
      <c r="R35" s="191">
        <f>IF(ISNUMBER($H35),1-$H35,"")</f>
      </c>
      <c r="S35" s="21"/>
    </row>
    <row r="36" spans="1:19" ht="12.75" customHeight="1">
      <c r="A36" s="351"/>
      <c r="B36" s="352"/>
      <c r="C36" s="192">
        <v>4</v>
      </c>
      <c r="D36" s="193"/>
      <c r="E36" s="24"/>
      <c r="F36" s="24"/>
      <c r="G36" s="194">
        <f>IF(AND(ISBLANK(D36),ISBLANK(E36)),"",D36+E36)</f>
      </c>
      <c r="H36" s="195">
        <f>IF(OR(ISNUMBER($G36),ISNUMBER($Q36)),(SIGN(N($G36)-N($Q36))+1)/2,"")</f>
      </c>
      <c r="I36" s="365">
        <f>IF(ISNUMBER(H37),(SIGN(1000*($H37-$R37)+$G37-$Q37)+1)/2,"")</f>
        <v>0</v>
      </c>
      <c r="K36" s="351"/>
      <c r="L36" s="352"/>
      <c r="M36" s="192">
        <v>4</v>
      </c>
      <c r="N36" s="193"/>
      <c r="O36" s="24"/>
      <c r="P36" s="24"/>
      <c r="Q36" s="194">
        <f>IF(AND(ISBLANK(N36),ISBLANK(O36)),"",N36+O36)</f>
      </c>
      <c r="R36" s="195">
        <f>IF(ISNUMBER($H36),1-$H36,"")</f>
      </c>
      <c r="S36" s="365">
        <f>IF(ISNUMBER($I36),1-$I36,"")</f>
        <v>1</v>
      </c>
    </row>
    <row r="37" spans="1:19" ht="15.75" customHeight="1" thickBot="1">
      <c r="A37" s="353">
        <v>16819</v>
      </c>
      <c r="B37" s="354"/>
      <c r="C37" s="196" t="s">
        <v>18</v>
      </c>
      <c r="D37" s="197">
        <f>IF(ISNUMBER($G37),SUM(D33:D36),"")</f>
        <v>287</v>
      </c>
      <c r="E37" s="198">
        <f>IF(ISNUMBER($G37),SUM(E33:E36),"")</f>
        <v>114</v>
      </c>
      <c r="F37" s="198">
        <f>IF(ISNUMBER($G37),SUM(F33:F36),"")</f>
        <v>12</v>
      </c>
      <c r="G37" s="199">
        <f>IF(SUM($G33:$G36)+SUM($Q33:$Q36)&gt;0,SUM(G33:G36),"")</f>
        <v>401</v>
      </c>
      <c r="H37" s="197">
        <f>IF(ISNUMBER($G37),SUM(H33:H36),"")</f>
        <v>0</v>
      </c>
      <c r="I37" s="366"/>
      <c r="K37" s="353">
        <v>20738</v>
      </c>
      <c r="L37" s="354"/>
      <c r="M37" s="196" t="s">
        <v>18</v>
      </c>
      <c r="N37" s="197">
        <f>IF(ISNUMBER($G37),SUM(N33:N36),"")</f>
        <v>277</v>
      </c>
      <c r="O37" s="198">
        <f>IF(ISNUMBER($G37),SUM(O33:O36),"")</f>
        <v>145</v>
      </c>
      <c r="P37" s="198">
        <f>IF(ISNUMBER($G37),SUM(P33:P36),"")</f>
        <v>7</v>
      </c>
      <c r="Q37" s="199">
        <f>IF(SUM($G33:$G36)+SUM($Q33:$Q36)&gt;0,SUM(Q33:Q36),"")</f>
        <v>422</v>
      </c>
      <c r="R37" s="197">
        <f>IF(ISNUMBER($G37),SUM(R33:R36),"")</f>
        <v>2</v>
      </c>
      <c r="S37" s="366"/>
    </row>
    <row r="38" ht="4.5" customHeight="1" thickBot="1"/>
    <row r="39" spans="1:19" ht="19.5" customHeight="1" thickBot="1">
      <c r="A39" s="200"/>
      <c r="B39" s="201"/>
      <c r="C39" s="202" t="s">
        <v>45</v>
      </c>
      <c r="D39" s="203">
        <f>IF(ISNUMBER($G39),SUM(D12,D17,D22,D27,D32,D37),"")</f>
        <v>1535</v>
      </c>
      <c r="E39" s="204">
        <f>IF(ISNUMBER($G39),SUM(E12,E17,E22,E27,E32,E37),"")</f>
        <v>551</v>
      </c>
      <c r="F39" s="204">
        <f>IF(ISNUMBER($G39),SUM(F12,F17,F22,F27,F32,F37),"")</f>
        <v>99</v>
      </c>
      <c r="G39" s="205">
        <f>IF(SUM($G$8:$G$37)+SUM($Q$8:$Q$37)&gt;0,SUM(G12,G17,G22,G27,G32,G37),"")</f>
        <v>2086</v>
      </c>
      <c r="H39" s="206">
        <f>IF(SUM($G$8:$G$37)+SUM($Q$8:$Q$37)&gt;0,SUM(H12,H17,H22,H27,H32,H37),"")</f>
        <v>1</v>
      </c>
      <c r="I39" s="207">
        <f>IF(ISNUMBER($G39),(SIGN($G39-$Q39)+1)/IF(COUNT(I$11,I$16,I$21,I$26,I$31,I$36)&gt;3,1,2),"")</f>
        <v>0</v>
      </c>
      <c r="K39" s="200"/>
      <c r="L39" s="201"/>
      <c r="M39" s="202" t="s">
        <v>45</v>
      </c>
      <c r="N39" s="203">
        <f>IF(ISNUMBER($G39),SUM(N12,N17,N22,N27,N32,N37),"")</f>
        <v>1682</v>
      </c>
      <c r="O39" s="204">
        <f>IF(ISNUMBER($G39),SUM(O12,O17,O22,O27,O32,O37),"")</f>
        <v>675</v>
      </c>
      <c r="P39" s="204">
        <f>IF(ISNUMBER($G39),SUM(P12,P17,P22,P27,P32,P37),"")</f>
        <v>63</v>
      </c>
      <c r="Q39" s="205">
        <f>IF(SUM($G$8:$G$37)+SUM($Q$8:$Q$37)&gt;0,SUM(Q12,Q17,Q22,Q27,Q32,Q37),"")</f>
        <v>2357</v>
      </c>
      <c r="R39" s="206">
        <f>IF(SUM($G$8:$G$37)+SUM($Q$8:$Q$37)&gt;0,SUM(R12,R17,R22,R27,R32,R37),"")</f>
        <v>11</v>
      </c>
      <c r="S39" s="20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53"/>
      <c r="B41" s="54" t="s">
        <v>46</v>
      </c>
      <c r="C41" s="320" t="s">
        <v>516</v>
      </c>
      <c r="D41" s="320"/>
      <c r="E41" s="320"/>
      <c r="G41" s="340"/>
      <c r="H41" s="340"/>
      <c r="I41" s="208">
        <f>IF(ISNUMBER(I$39),SUM(I11,I16,I21,I26,I31,I36,I39),"")</f>
        <v>0</v>
      </c>
      <c r="K41" s="53"/>
      <c r="L41" s="54" t="s">
        <v>46</v>
      </c>
      <c r="M41" s="320" t="s">
        <v>515</v>
      </c>
      <c r="N41" s="320"/>
      <c r="O41" s="320"/>
      <c r="Q41" s="340" t="s">
        <v>47</v>
      </c>
      <c r="R41" s="340"/>
      <c r="S41" s="208">
        <f>IF(ISNUMBER(S$39),SUM(S11,S16,S21,S26,S31,S36,S39),"")</f>
        <v>8</v>
      </c>
    </row>
    <row r="42" spans="1:19" ht="18" customHeight="1">
      <c r="A42" s="53"/>
      <c r="B42" s="54" t="s">
        <v>48</v>
      </c>
      <c r="C42" s="338"/>
      <c r="D42" s="338"/>
      <c r="E42" s="338"/>
      <c r="G42" s="209"/>
      <c r="H42" s="209"/>
      <c r="I42" s="209"/>
      <c r="K42" s="53"/>
      <c r="L42" s="54" t="s">
        <v>48</v>
      </c>
      <c r="M42" s="338"/>
      <c r="N42" s="338"/>
      <c r="O42" s="338"/>
      <c r="Q42" s="209"/>
      <c r="R42" s="209"/>
      <c r="S42" s="209"/>
    </row>
    <row r="43" spans="1:19" ht="19.5" customHeight="1">
      <c r="A43" s="54" t="s">
        <v>50</v>
      </c>
      <c r="B43" s="54" t="s">
        <v>51</v>
      </c>
      <c r="C43" s="323"/>
      <c r="D43" s="323"/>
      <c r="E43" s="323"/>
      <c r="F43" s="323"/>
      <c r="G43" s="323"/>
      <c r="H43" s="323"/>
      <c r="I43" s="54"/>
      <c r="J43" s="54"/>
      <c r="K43" s="54" t="s">
        <v>53</v>
      </c>
      <c r="L43" s="339"/>
      <c r="M43" s="339"/>
      <c r="O43" s="54" t="s">
        <v>48</v>
      </c>
      <c r="P43" s="323"/>
      <c r="Q43" s="323"/>
      <c r="R43" s="323"/>
      <c r="S43" s="323"/>
    </row>
    <row r="44" spans="5:8" ht="9.75" customHeight="1">
      <c r="E44" s="53"/>
      <c r="H44" s="53"/>
    </row>
    <row r="45" ht="30" customHeight="1">
      <c r="A45" s="60" t="str">
        <f>"Technické podmínky utkání:   "&amp;$B$3&amp;IF(ISBLANK($B$3),""," – ")&amp;$L$3</f>
        <v>Technické podmínky utkání:   TJ Sokol Rudná -  D – Praga -  B</v>
      </c>
    </row>
    <row r="46" spans="2:11" ht="19.5" customHeight="1">
      <c r="B46" s="3" t="s">
        <v>477</v>
      </c>
      <c r="C46" s="444">
        <v>0.7083333333333334</v>
      </c>
      <c r="D46" s="343"/>
      <c r="I46" s="3" t="s">
        <v>478</v>
      </c>
      <c r="J46" s="343">
        <v>22</v>
      </c>
      <c r="K46" s="343"/>
    </row>
    <row r="47" spans="2:19" ht="19.5" customHeight="1">
      <c r="B47" s="3" t="s">
        <v>479</v>
      </c>
      <c r="C47" s="445">
        <v>0.8923611111111112</v>
      </c>
      <c r="D47" s="344"/>
      <c r="I47" s="3" t="s">
        <v>480</v>
      </c>
      <c r="J47" s="344">
        <v>8</v>
      </c>
      <c r="K47" s="344"/>
      <c r="P47" s="3" t="s">
        <v>481</v>
      </c>
      <c r="Q47" s="341">
        <v>43329</v>
      </c>
      <c r="R47" s="342"/>
      <c r="S47" s="342"/>
    </row>
    <row r="48" ht="9.75" customHeight="1"/>
    <row r="49" spans="1:19" ht="15" customHeight="1">
      <c r="A49" s="332" t="s">
        <v>63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</row>
    <row r="50" spans="1:19" ht="81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7"/>
    </row>
    <row r="51" ht="4.5" customHeight="1"/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21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21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21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21" customHeight="1">
      <c r="A57" s="81"/>
      <c r="B57" s="321"/>
      <c r="C57" s="322"/>
      <c r="D57" s="210"/>
      <c r="E57" s="321"/>
      <c r="F57" s="324"/>
      <c r="G57" s="324"/>
      <c r="H57" s="322"/>
      <c r="I57" s="210"/>
      <c r="J57" s="63"/>
      <c r="K57" s="83"/>
      <c r="L57" s="321"/>
      <c r="M57" s="322"/>
      <c r="N57" s="210"/>
      <c r="O57" s="321"/>
      <c r="P57" s="324"/>
      <c r="Q57" s="324"/>
      <c r="R57" s="322"/>
      <c r="S57" s="211"/>
    </row>
    <row r="58" spans="1:19" ht="21" customHeight="1">
      <c r="A58" s="81"/>
      <c r="B58" s="321"/>
      <c r="C58" s="322"/>
      <c r="D58" s="210"/>
      <c r="E58" s="321"/>
      <c r="F58" s="324"/>
      <c r="G58" s="324"/>
      <c r="H58" s="322"/>
      <c r="I58" s="210"/>
      <c r="J58" s="63"/>
      <c r="K58" s="83"/>
      <c r="L58" s="321"/>
      <c r="M58" s="322"/>
      <c r="N58" s="210"/>
      <c r="O58" s="321"/>
      <c r="P58" s="324"/>
      <c r="Q58" s="324"/>
      <c r="R58" s="322"/>
      <c r="S58" s="211"/>
    </row>
    <row r="59" spans="1:19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ht="4.5" customHeight="1"/>
    <row r="61" spans="1:19" ht="15" customHeight="1">
      <c r="A61" s="326" t="s">
        <v>72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8"/>
    </row>
    <row r="62" spans="1:19" ht="81" customHeight="1">
      <c r="A62" s="329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1"/>
    </row>
    <row r="63" ht="4.5" customHeight="1"/>
    <row r="64" spans="1:19" ht="15" customHeight="1">
      <c r="A64" s="332" t="s">
        <v>73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4"/>
    </row>
    <row r="65" spans="1:19" ht="81" customHeight="1">
      <c r="A65" s="335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7"/>
    </row>
    <row r="66" spans="1:8" ht="30" customHeight="1">
      <c r="A66" s="212"/>
      <c r="B66" s="213" t="s">
        <v>482</v>
      </c>
      <c r="C66" s="325"/>
      <c r="D66" s="325"/>
      <c r="E66" s="325"/>
      <c r="F66" s="325"/>
      <c r="G66" s="325"/>
      <c r="H66" s="325"/>
    </row>
  </sheetData>
  <sheetProtection password="FC6B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3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/>
  <cols>
    <col min="1" max="1" width="10.75390625" style="14" customWidth="1"/>
    <col min="2" max="2" width="15.75390625" style="14" customWidth="1"/>
    <col min="3" max="3" width="5.75390625" style="14" customWidth="1"/>
    <col min="4" max="5" width="6.75390625" style="14" customWidth="1"/>
    <col min="6" max="6" width="4.75390625" style="14" customWidth="1"/>
    <col min="7" max="7" width="6.75390625" style="14" customWidth="1"/>
    <col min="8" max="8" width="5.75390625" style="14" customWidth="1"/>
    <col min="9" max="9" width="6.75390625" style="126" customWidth="1"/>
    <col min="10" max="10" width="1.75390625" style="126" customWidth="1"/>
    <col min="11" max="11" width="10.75390625" style="126" customWidth="1"/>
    <col min="12" max="12" width="15.75390625" style="126" customWidth="1"/>
    <col min="13" max="13" width="5.75390625" style="14" customWidth="1"/>
    <col min="14" max="15" width="6.75390625" style="14" customWidth="1"/>
    <col min="16" max="16" width="4.75390625" style="14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4" customWidth="1"/>
    <col min="22" max="22" width="9.125" style="7" hidden="1" customWidth="1"/>
    <col min="23" max="23" width="6.25390625" style="7" hidden="1" customWidth="1"/>
    <col min="24" max="24" width="21.375" style="7" hidden="1" customWidth="1"/>
    <col min="25" max="25" width="16.25390625" style="7" hidden="1" customWidth="1"/>
    <col min="26" max="26" width="28.125" style="7" hidden="1" customWidth="1"/>
    <col min="27" max="27" width="8.25390625" style="7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77" t="s">
        <v>0</v>
      </c>
      <c r="C1" s="377"/>
      <c r="D1" s="371" t="s">
        <v>1</v>
      </c>
      <c r="E1" s="371"/>
      <c r="F1" s="371"/>
      <c r="G1" s="371"/>
      <c r="H1" s="371"/>
      <c r="I1" s="371"/>
      <c r="J1" s="1"/>
      <c r="K1" s="2" t="s">
        <v>2</v>
      </c>
      <c r="L1" s="541" t="s">
        <v>172</v>
      </c>
      <c r="M1" s="541"/>
      <c r="N1" s="541"/>
      <c r="O1" s="363" t="s">
        <v>4</v>
      </c>
      <c r="P1" s="363"/>
      <c r="Q1" s="542">
        <v>43027</v>
      </c>
      <c r="R1" s="542"/>
      <c r="S1" s="542"/>
      <c r="V1" s="381"/>
      <c r="W1" s="381"/>
      <c r="X1" s="381"/>
      <c r="Y1" s="381"/>
      <c r="Z1" s="381"/>
      <c r="AA1" s="381"/>
      <c r="AB1" s="127"/>
    </row>
    <row r="2" spans="1:16" ht="9.75" customHeight="1" thickBot="1">
      <c r="A2" s="1"/>
      <c r="B2" s="378"/>
      <c r="C2" s="3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8" t="s">
        <v>5</v>
      </c>
      <c r="B3" s="382" t="s">
        <v>173</v>
      </c>
      <c r="C3" s="383"/>
      <c r="D3" s="383"/>
      <c r="E3" s="383"/>
      <c r="F3" s="383"/>
      <c r="G3" s="383"/>
      <c r="H3" s="383"/>
      <c r="I3" s="384"/>
      <c r="J3" s="1"/>
      <c r="K3" s="8" t="s">
        <v>7</v>
      </c>
      <c r="L3" s="382" t="s">
        <v>151</v>
      </c>
      <c r="M3" s="383"/>
      <c r="N3" s="383"/>
      <c r="O3" s="383"/>
      <c r="P3" s="383"/>
      <c r="Q3" s="383"/>
      <c r="R3" s="383"/>
      <c r="S3" s="384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85" t="s">
        <v>9</v>
      </c>
      <c r="B5" s="386"/>
      <c r="C5" s="387" t="s">
        <v>10</v>
      </c>
      <c r="D5" s="389" t="s">
        <v>11</v>
      </c>
      <c r="E5" s="390"/>
      <c r="F5" s="390"/>
      <c r="G5" s="391"/>
      <c r="H5" s="9" t="s">
        <v>12</v>
      </c>
      <c r="I5" s="9" t="s">
        <v>13</v>
      </c>
      <c r="J5" s="1"/>
      <c r="K5" s="385" t="s">
        <v>9</v>
      </c>
      <c r="L5" s="386"/>
      <c r="M5" s="387" t="s">
        <v>10</v>
      </c>
      <c r="N5" s="389" t="s">
        <v>11</v>
      </c>
      <c r="O5" s="390"/>
      <c r="P5" s="390"/>
      <c r="Q5" s="391"/>
      <c r="R5" s="9" t="s">
        <v>12</v>
      </c>
      <c r="S5" s="9" t="s">
        <v>13</v>
      </c>
    </row>
    <row r="6" spans="1:19" ht="12.75" customHeight="1">
      <c r="A6" s="392" t="s">
        <v>14</v>
      </c>
      <c r="B6" s="393"/>
      <c r="C6" s="388"/>
      <c r="D6" s="10" t="s">
        <v>15</v>
      </c>
      <c r="E6" s="11" t="s">
        <v>16</v>
      </c>
      <c r="F6" s="11" t="s">
        <v>17</v>
      </c>
      <c r="G6" s="12" t="s">
        <v>18</v>
      </c>
      <c r="H6" s="13" t="s">
        <v>19</v>
      </c>
      <c r="I6" s="13" t="s">
        <v>20</v>
      </c>
      <c r="J6" s="1"/>
      <c r="K6" s="392" t="s">
        <v>14</v>
      </c>
      <c r="L6" s="393"/>
      <c r="M6" s="388"/>
      <c r="N6" s="10" t="s">
        <v>15</v>
      </c>
      <c r="O6" s="11" t="s">
        <v>16</v>
      </c>
      <c r="P6" s="11" t="s">
        <v>17</v>
      </c>
      <c r="Q6" s="12" t="s">
        <v>18</v>
      </c>
      <c r="R6" s="13" t="s">
        <v>19</v>
      </c>
      <c r="S6" s="13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14"/>
      <c r="L7" s="14"/>
      <c r="M7" s="1"/>
      <c r="N7" s="1"/>
      <c r="O7" s="1"/>
      <c r="P7" s="1"/>
    </row>
    <row r="8" spans="1:19" ht="12.75" customHeight="1" thickTop="1">
      <c r="A8" s="528" t="str">
        <f>DGET('6.kod-vrc'!$A$127:$E$286,"příjmení",A113:A114)</f>
        <v>ČIHÁK</v>
      </c>
      <c r="B8" s="529"/>
      <c r="C8" s="15">
        <v>1</v>
      </c>
      <c r="D8" s="16">
        <v>161</v>
      </c>
      <c r="E8" s="17">
        <v>57</v>
      </c>
      <c r="F8" s="17">
        <v>5</v>
      </c>
      <c r="G8" s="18">
        <f>IF(ISBLANK(D8),"",D8+E8)</f>
        <v>218</v>
      </c>
      <c r="H8" s="19">
        <f>IF(ISNUMBER(G8),IF(G8&gt;Q8,1,IF(G8=Q8,0.5,0)),"")</f>
        <v>1</v>
      </c>
      <c r="I8" s="128" t="s">
        <v>22</v>
      </c>
      <c r="J8" s="1"/>
      <c r="K8" s="528" t="str">
        <f>DGET('6.kod-vrc'!$A$127:$E$286,"příjmení",K113:K114)</f>
        <v>WOLF</v>
      </c>
      <c r="L8" s="529"/>
      <c r="M8" s="15">
        <v>1</v>
      </c>
      <c r="N8" s="16">
        <v>109</v>
      </c>
      <c r="O8" s="17">
        <v>26</v>
      </c>
      <c r="P8" s="17">
        <v>14</v>
      </c>
      <c r="Q8" s="18">
        <f>IF(ISBLANK(N8),"",N8+O8)</f>
        <v>135</v>
      </c>
      <c r="R8" s="19">
        <f>IF(ISNUMBER(Q8),IF(G8&lt;Q8,1,IF(G8=Q8,0.5,0)),"")</f>
        <v>0</v>
      </c>
      <c r="S8" s="21"/>
    </row>
    <row r="9" spans="1:19" ht="12.75" customHeight="1" thickBot="1">
      <c r="A9" s="530"/>
      <c r="B9" s="531"/>
      <c r="C9" s="22">
        <v>2</v>
      </c>
      <c r="D9" s="23">
        <v>144</v>
      </c>
      <c r="E9" s="24">
        <v>52</v>
      </c>
      <c r="F9" s="24">
        <v>5</v>
      </c>
      <c r="G9" s="25">
        <f>IF(ISBLANK(D9),"",D9+E9)</f>
        <v>196</v>
      </c>
      <c r="H9" s="26">
        <f>IF(ISNUMBER(G9),IF(G9&gt;Q9,1,IF(G9=Q9,0.5,0)),"")</f>
        <v>0</v>
      </c>
      <c r="I9" s="129">
        <f>IF(COUNT(Q12),SUM(G12-Q12),"")</f>
        <v>74</v>
      </c>
      <c r="J9" s="1"/>
      <c r="K9" s="530"/>
      <c r="L9" s="531"/>
      <c r="M9" s="22">
        <v>2</v>
      </c>
      <c r="N9" s="23">
        <v>160</v>
      </c>
      <c r="O9" s="24">
        <v>45</v>
      </c>
      <c r="P9" s="24">
        <v>8</v>
      </c>
      <c r="Q9" s="25">
        <f>IF(ISBLANK(N9),"",N9+O9)</f>
        <v>205</v>
      </c>
      <c r="R9" s="26">
        <f>IF(ISNUMBER(Q9),IF(G9&lt;Q9,1,IF(G9=Q9,0.5,0)),"")</f>
        <v>1</v>
      </c>
      <c r="S9" s="21"/>
    </row>
    <row r="10" spans="1:19" ht="9.75" customHeight="1" thickTop="1">
      <c r="A10" s="534" t="str">
        <f>DGET('6.kod-vrc'!$A$127:$E$286,"jméno",A113:A114)</f>
        <v>Jiří</v>
      </c>
      <c r="B10" s="535"/>
      <c r="C10" s="28"/>
      <c r="D10" s="29"/>
      <c r="E10" s="29"/>
      <c r="F10" s="29"/>
      <c r="G10" s="29"/>
      <c r="H10" s="29"/>
      <c r="I10" s="30"/>
      <c r="J10" s="1"/>
      <c r="K10" s="534" t="str">
        <f>DGET('6.kod-vrc'!$A$127:$E$286,"jméno",K113:K114)</f>
        <v>Karel</v>
      </c>
      <c r="L10" s="535"/>
      <c r="M10" s="28"/>
      <c r="N10" s="29"/>
      <c r="O10" s="29"/>
      <c r="P10" s="29"/>
      <c r="Q10" s="29"/>
      <c r="R10" s="29"/>
      <c r="S10" s="30"/>
    </row>
    <row r="11" spans="1:19" ht="9.75" customHeight="1" thickBot="1">
      <c r="A11" s="536"/>
      <c r="B11" s="537"/>
      <c r="C11" s="31"/>
      <c r="D11" s="32"/>
      <c r="E11" s="32"/>
      <c r="F11" s="32"/>
      <c r="G11" s="33"/>
      <c r="H11" s="33"/>
      <c r="I11" s="402">
        <f>IF(ISNUMBER(G12),IF(G12&gt;Q12,1,IF(G12=Q12,0.5,0)),"")</f>
        <v>1</v>
      </c>
      <c r="J11" s="1"/>
      <c r="K11" s="536"/>
      <c r="L11" s="537"/>
      <c r="M11" s="31"/>
      <c r="N11" s="32"/>
      <c r="O11" s="32"/>
      <c r="P11" s="32"/>
      <c r="Q11" s="33"/>
      <c r="R11" s="33"/>
      <c r="S11" s="402">
        <f>IF(ISNUMBER(Q12),IF(G12&lt;Q12,1,IF(G12=Q12,0.5,0)),"")</f>
        <v>0</v>
      </c>
    </row>
    <row r="12" spans="1:19" ht="15.75" customHeight="1" thickBot="1">
      <c r="A12" s="539">
        <v>9891</v>
      </c>
      <c r="B12" s="540"/>
      <c r="C12" s="34" t="s">
        <v>18</v>
      </c>
      <c r="D12" s="35">
        <f>IF(ISNUMBER(D8),SUM(D8:D11),"")</f>
        <v>305</v>
      </c>
      <c r="E12" s="36">
        <f>IF(ISNUMBER(E8),SUM(E8:E11),"")</f>
        <v>109</v>
      </c>
      <c r="F12" s="37">
        <f>IF(ISNUMBER(F8),SUM(F8:F11),"")</f>
        <v>10</v>
      </c>
      <c r="G12" s="38">
        <f>IF(ISNUMBER(G8),SUM(G8:G11),"")</f>
        <v>414</v>
      </c>
      <c r="H12" s="39">
        <f>IF(ISNUMBER($G12),SUM(H8:H11),"")</f>
        <v>1</v>
      </c>
      <c r="I12" s="403"/>
      <c r="J12" s="1"/>
      <c r="K12" s="539">
        <v>13850</v>
      </c>
      <c r="L12" s="538"/>
      <c r="M12" s="34" t="s">
        <v>18</v>
      </c>
      <c r="N12" s="35">
        <f>IF(ISNUMBER(N8),SUM(N8:N11),"")</f>
        <v>269</v>
      </c>
      <c r="O12" s="36">
        <f>IF(ISNUMBER(O8),SUM(O8:O11),"")</f>
        <v>71</v>
      </c>
      <c r="P12" s="37">
        <f>IF(ISNUMBER(P8),SUM(P8:P11),"")</f>
        <v>22</v>
      </c>
      <c r="Q12" s="38">
        <f>IF(ISNUMBER(Q8),SUM(Q8:Q11),"")</f>
        <v>340</v>
      </c>
      <c r="R12" s="39">
        <f>IF(ISNUMBER($Q12),SUM(R7:R11),"")</f>
        <v>1</v>
      </c>
      <c r="S12" s="403"/>
    </row>
    <row r="13" spans="1:19" ht="12.75" customHeight="1" thickTop="1">
      <c r="A13" s="528" t="str">
        <f>DGET('6.kod-vrc'!$A$127:$E$286,"příjmení",A115:A116)</f>
        <v>VÁŇA</v>
      </c>
      <c r="B13" s="529"/>
      <c r="C13" s="15">
        <v>1</v>
      </c>
      <c r="D13" s="40">
        <v>133</v>
      </c>
      <c r="E13" s="41">
        <v>89</v>
      </c>
      <c r="F13" s="41">
        <v>2</v>
      </c>
      <c r="G13" s="42">
        <f>IF(ISBLANK(D13),"",D13+E13)</f>
        <v>222</v>
      </c>
      <c r="H13" s="19">
        <f>IF(ISNUMBER(G13),IF(G13&gt;Q13,1,IF(G13=Q13,0.5,0)),"")</f>
        <v>1</v>
      </c>
      <c r="I13" s="532">
        <f>IF(COUNT(Q17),SUM(I9+G17-Q17),"")</f>
        <v>87</v>
      </c>
      <c r="J13" s="1"/>
      <c r="K13" s="528" t="str">
        <f>DGET('6.kod-vrc'!$A$127:$E$286,"příjmení",K115:K116)</f>
        <v>STRNAD</v>
      </c>
      <c r="L13" s="529"/>
      <c r="M13" s="15">
        <v>1</v>
      </c>
      <c r="N13" s="40">
        <v>131</v>
      </c>
      <c r="O13" s="41">
        <v>69</v>
      </c>
      <c r="P13" s="41">
        <v>4</v>
      </c>
      <c r="Q13" s="42">
        <f>IF(ISBLANK(N13),"",N13+O13)</f>
        <v>200</v>
      </c>
      <c r="R13" s="19">
        <f>IF(ISNUMBER(Q13),IF(G13&lt;Q13,1,IF(G13=Q13,0.5,0)),"")</f>
        <v>0</v>
      </c>
      <c r="S13" s="21"/>
    </row>
    <row r="14" spans="1:19" ht="12.75" customHeight="1" thickBot="1">
      <c r="A14" s="530"/>
      <c r="B14" s="531"/>
      <c r="C14" s="22">
        <v>2</v>
      </c>
      <c r="D14" s="23">
        <v>156</v>
      </c>
      <c r="E14" s="24">
        <v>53</v>
      </c>
      <c r="F14" s="24">
        <v>4</v>
      </c>
      <c r="G14" s="25">
        <f>IF(ISBLANK(D14),"",D14+E14)</f>
        <v>209</v>
      </c>
      <c r="H14" s="26">
        <f>IF(ISNUMBER(G14),IF(G14&gt;Q14,1,IF(G14=Q14,0.5,0)),"")</f>
        <v>0</v>
      </c>
      <c r="I14" s="533"/>
      <c r="J14" s="1"/>
      <c r="K14" s="530"/>
      <c r="L14" s="531"/>
      <c r="M14" s="22">
        <v>2</v>
      </c>
      <c r="N14" s="23">
        <v>137</v>
      </c>
      <c r="O14" s="24">
        <v>81</v>
      </c>
      <c r="P14" s="24">
        <v>4</v>
      </c>
      <c r="Q14" s="25">
        <f>IF(ISBLANK(N14),"",N14+O14)</f>
        <v>218</v>
      </c>
      <c r="R14" s="26">
        <f>IF(ISNUMBER(Q14),IF(G14&lt;Q14,1,IF(G14=Q14,0.5,0)),"")</f>
        <v>1</v>
      </c>
      <c r="S14" s="21"/>
    </row>
    <row r="15" spans="1:19" ht="9.75" customHeight="1" thickTop="1">
      <c r="A15" s="534" t="str">
        <f>DGET('6.kod-vrc'!$A$127:$E$286,"jméno",A115:A116)</f>
        <v>Jan</v>
      </c>
      <c r="B15" s="535"/>
      <c r="C15" s="28"/>
      <c r="D15" s="29"/>
      <c r="E15" s="29"/>
      <c r="F15" s="29"/>
      <c r="G15" s="29"/>
      <c r="H15" s="29"/>
      <c r="I15" s="30"/>
      <c r="J15" s="1"/>
      <c r="K15" s="534" t="str">
        <f>DGET('6.kod-vrc'!$A$127:$E$286,"jméno",K115:K116)</f>
        <v>Vladimír</v>
      </c>
      <c r="L15" s="535"/>
      <c r="M15" s="28"/>
      <c r="N15" s="29"/>
      <c r="O15" s="29"/>
      <c r="P15" s="29"/>
      <c r="Q15" s="29"/>
      <c r="R15" s="29"/>
      <c r="S15" s="30"/>
    </row>
    <row r="16" spans="1:19" ht="9.75" customHeight="1" thickBot="1">
      <c r="A16" s="536"/>
      <c r="B16" s="537"/>
      <c r="C16" s="31"/>
      <c r="D16" s="32"/>
      <c r="E16" s="32"/>
      <c r="F16" s="32"/>
      <c r="G16" s="33"/>
      <c r="H16" s="33"/>
      <c r="I16" s="402">
        <f>IF(ISNUMBER(G17),IF(G17&gt;Q17,1,IF(G17=Q17,0.5,0)),"")</f>
        <v>1</v>
      </c>
      <c r="J16" s="1"/>
      <c r="K16" s="536"/>
      <c r="L16" s="537"/>
      <c r="M16" s="31"/>
      <c r="N16" s="32"/>
      <c r="O16" s="32"/>
      <c r="P16" s="32"/>
      <c r="Q16" s="33"/>
      <c r="R16" s="33"/>
      <c r="S16" s="402">
        <f>IF(ISNUMBER(Q17),IF(G17&lt;Q17,1,IF(G17=Q17,0.5,0)),"")</f>
        <v>0</v>
      </c>
    </row>
    <row r="17" spans="1:19" ht="15.75" customHeight="1" thickBot="1">
      <c r="A17" s="526">
        <v>865</v>
      </c>
      <c r="B17" s="527"/>
      <c r="C17" s="34" t="s">
        <v>18</v>
      </c>
      <c r="D17" s="35">
        <f>IF(ISNUMBER(D13),SUM(D13:D16),"")</f>
        <v>289</v>
      </c>
      <c r="E17" s="36">
        <f>IF(ISNUMBER(E13),SUM(E13:E16),"")</f>
        <v>142</v>
      </c>
      <c r="F17" s="37">
        <f>IF(ISNUMBER(F13),SUM(F13:F16),"")</f>
        <v>6</v>
      </c>
      <c r="G17" s="38">
        <f>IF(ISNUMBER(G13),SUM(G13:G16),"")</f>
        <v>431</v>
      </c>
      <c r="H17" s="39">
        <f>IF(ISNUMBER($G17),SUM(H13:H16),"")</f>
        <v>1</v>
      </c>
      <c r="I17" s="403"/>
      <c r="J17" s="1"/>
      <c r="K17" s="526">
        <v>1366</v>
      </c>
      <c r="L17" s="538"/>
      <c r="M17" s="34" t="s">
        <v>18</v>
      </c>
      <c r="N17" s="35">
        <f>IF(ISNUMBER(N13),SUM(N13:N16),"")</f>
        <v>268</v>
      </c>
      <c r="O17" s="36">
        <f>IF(ISNUMBER(O13),SUM(O13:O16),"")</f>
        <v>150</v>
      </c>
      <c r="P17" s="37">
        <f>IF(ISNUMBER(P13),SUM(P13:P16),"")</f>
        <v>8</v>
      </c>
      <c r="Q17" s="38">
        <f>IF(ISNUMBER(Q13),SUM(Q13:Q16),"")</f>
        <v>418</v>
      </c>
      <c r="R17" s="39">
        <f>IF(ISNUMBER($Q17),SUM(R13:R16),"")</f>
        <v>1</v>
      </c>
      <c r="S17" s="403"/>
    </row>
    <row r="18" spans="1:19" ht="12.75" customHeight="1" thickTop="1">
      <c r="A18" s="528" t="str">
        <f>DGET('6.kod-vrc'!$A$127:$E$286,"příjmení",A117:A118)</f>
        <v>MAŠEK </v>
      </c>
      <c r="B18" s="529"/>
      <c r="C18" s="15">
        <v>1</v>
      </c>
      <c r="D18" s="40">
        <v>126</v>
      </c>
      <c r="E18" s="41">
        <v>43</v>
      </c>
      <c r="F18" s="41">
        <v>12</v>
      </c>
      <c r="G18" s="42">
        <f>IF(ISBLANK(D18),"",D18+E18)</f>
        <v>169</v>
      </c>
      <c r="H18" s="19">
        <f>IF(ISNUMBER(G18),IF(G18&gt;Q18,1,IF(G18=Q18,0.5,0)),"")</f>
        <v>0</v>
      </c>
      <c r="I18" s="532">
        <f>IF(COUNT(Q22),SUM(I13+G22-Q22),"")</f>
        <v>20</v>
      </c>
      <c r="J18" s="1"/>
      <c r="K18" s="528" t="str">
        <f>DGET('6.kod-vrc'!$A$127:$E$286,"příjmení",K117:K118)</f>
        <v>MYŠIČKOVÁ</v>
      </c>
      <c r="L18" s="529"/>
      <c r="M18" s="15">
        <v>1</v>
      </c>
      <c r="N18" s="40">
        <v>138</v>
      </c>
      <c r="O18" s="41">
        <v>69</v>
      </c>
      <c r="P18" s="41">
        <v>4</v>
      </c>
      <c r="Q18" s="42">
        <f>IF(ISBLANK(N18),"",N18+O18)</f>
        <v>207</v>
      </c>
      <c r="R18" s="19">
        <f>IF(ISNUMBER(Q18),IF(G18&lt;Q18,1,IF(G18=Q18,0.5,0)),"")</f>
        <v>1</v>
      </c>
      <c r="S18" s="21"/>
    </row>
    <row r="19" spans="1:19" ht="12.75" customHeight="1" thickBot="1">
      <c r="A19" s="530"/>
      <c r="B19" s="531"/>
      <c r="C19" s="22">
        <v>2</v>
      </c>
      <c r="D19" s="23">
        <v>107</v>
      </c>
      <c r="E19" s="24">
        <v>36</v>
      </c>
      <c r="F19" s="24">
        <v>10</v>
      </c>
      <c r="G19" s="25">
        <f>IF(ISBLANK(D19),"",D19+E19)</f>
        <v>143</v>
      </c>
      <c r="H19" s="26">
        <f>IF(ISNUMBER(G19),IF(G19&gt;Q19,1,IF(G19=Q19,0.5,0)),"")</f>
        <v>0</v>
      </c>
      <c r="I19" s="533"/>
      <c r="J19" s="1"/>
      <c r="K19" s="530"/>
      <c r="L19" s="531"/>
      <c r="M19" s="22">
        <v>2</v>
      </c>
      <c r="N19" s="23">
        <v>127</v>
      </c>
      <c r="O19" s="24">
        <v>45</v>
      </c>
      <c r="P19" s="24">
        <v>7</v>
      </c>
      <c r="Q19" s="25">
        <f>IF(ISBLANK(N19),"",N19+O19)</f>
        <v>172</v>
      </c>
      <c r="R19" s="26">
        <f>IF(ISNUMBER(Q19),IF(G19&lt;Q19,1,IF(G19=Q19,0.5,0)),"")</f>
        <v>1</v>
      </c>
      <c r="S19" s="21"/>
    </row>
    <row r="20" spans="1:19" ht="9.75" customHeight="1" thickTop="1">
      <c r="A20" s="534" t="str">
        <f>DGET('6.kod-vrc'!$A$127:$E$286,"jméno",A117:A118)</f>
        <v>Petr</v>
      </c>
      <c r="B20" s="535"/>
      <c r="C20" s="28"/>
      <c r="D20" s="29"/>
      <c r="E20" s="29"/>
      <c r="F20" s="29"/>
      <c r="G20" s="29"/>
      <c r="H20" s="29"/>
      <c r="I20" s="30"/>
      <c r="J20" s="1"/>
      <c r="K20" s="534" t="str">
        <f>DGET('6.kod-vrc'!$A$127:$E$286,"jméno",K117:K118)</f>
        <v>Jana</v>
      </c>
      <c r="L20" s="535"/>
      <c r="M20" s="28"/>
      <c r="N20" s="29"/>
      <c r="O20" s="29"/>
      <c r="P20" s="29"/>
      <c r="Q20" s="29"/>
      <c r="R20" s="29"/>
      <c r="S20" s="30"/>
    </row>
    <row r="21" spans="1:19" ht="9.75" customHeight="1" thickBot="1">
      <c r="A21" s="536"/>
      <c r="B21" s="537"/>
      <c r="C21" s="31"/>
      <c r="D21" s="32"/>
      <c r="E21" s="32"/>
      <c r="F21" s="32"/>
      <c r="G21" s="33"/>
      <c r="H21" s="33"/>
      <c r="I21" s="402">
        <f>IF(ISNUMBER(G22),IF(G22&gt;Q22,1,IF(G22=Q22,0.5,0)),"")</f>
        <v>0</v>
      </c>
      <c r="J21" s="1"/>
      <c r="K21" s="536"/>
      <c r="L21" s="537"/>
      <c r="M21" s="31"/>
      <c r="N21" s="32"/>
      <c r="O21" s="32"/>
      <c r="P21" s="32"/>
      <c r="Q21" s="33"/>
      <c r="R21" s="33"/>
      <c r="S21" s="402">
        <f>IF(ISNUMBER(Q22),IF(G22&lt;Q22,1,IF(G22=Q22,0.5,0)),"")</f>
        <v>1</v>
      </c>
    </row>
    <row r="22" spans="1:19" ht="15.75" customHeight="1" thickBot="1">
      <c r="A22" s="526">
        <v>22753</v>
      </c>
      <c r="B22" s="527"/>
      <c r="C22" s="34" t="s">
        <v>18</v>
      </c>
      <c r="D22" s="35">
        <f>IF(ISNUMBER(D18),SUM(D18:D21),"")</f>
        <v>233</v>
      </c>
      <c r="E22" s="36">
        <f>IF(ISNUMBER(E18),SUM(E18:E21),"")</f>
        <v>79</v>
      </c>
      <c r="F22" s="37">
        <f>IF(ISNUMBER(F18),SUM(F18:F21),"")</f>
        <v>22</v>
      </c>
      <c r="G22" s="38">
        <f>IF(ISNUMBER(G18),SUM(G18:G21),"")</f>
        <v>312</v>
      </c>
      <c r="H22" s="39">
        <f>IF(ISNUMBER($G22),SUM(H18:H21),"")</f>
        <v>0</v>
      </c>
      <c r="I22" s="403"/>
      <c r="J22" s="1"/>
      <c r="K22" s="526">
        <v>823</v>
      </c>
      <c r="L22" s="538"/>
      <c r="M22" s="34" t="s">
        <v>18</v>
      </c>
      <c r="N22" s="35">
        <f>IF(ISNUMBER(N18),SUM(N18:N21),"")</f>
        <v>265</v>
      </c>
      <c r="O22" s="36">
        <f>IF(ISNUMBER(O18),SUM(O18:O21),"")</f>
        <v>114</v>
      </c>
      <c r="P22" s="37">
        <f>IF(ISNUMBER(P18),SUM(P18:P21),"")</f>
        <v>11</v>
      </c>
      <c r="Q22" s="38">
        <f>IF(ISNUMBER(Q18),SUM(Q18:Q21),"")</f>
        <v>379</v>
      </c>
      <c r="R22" s="39">
        <f>IF(ISNUMBER($Q22),SUM(R18:R21),"")</f>
        <v>2</v>
      </c>
      <c r="S22" s="403"/>
    </row>
    <row r="23" spans="1:19" ht="12.75" customHeight="1" thickTop="1">
      <c r="A23" s="528" t="str">
        <f>DGET('6.kod-vrc'!$A$127:$E$286,"příjmení",A119:A120)</f>
        <v>CACHOVÁ</v>
      </c>
      <c r="B23" s="529"/>
      <c r="C23" s="15">
        <v>1</v>
      </c>
      <c r="D23" s="40">
        <v>149</v>
      </c>
      <c r="E23" s="41">
        <v>45</v>
      </c>
      <c r="F23" s="41">
        <v>8</v>
      </c>
      <c r="G23" s="42">
        <f>IF(ISBLANK(D23),"",D23+E23)</f>
        <v>194</v>
      </c>
      <c r="H23" s="19">
        <f>IF(ISNUMBER(G23),IF(G23&gt;Q23,1,IF(G23=Q23,0.5,0)),"")</f>
        <v>1</v>
      </c>
      <c r="I23" s="532">
        <f>IF(COUNT(Q27),SUM(I18+G27-Q27),"")</f>
        <v>16</v>
      </c>
      <c r="J23" s="1"/>
      <c r="K23" s="528" t="str">
        <f>DGET('6.kod-vrc'!$A$127:$E$286,"příjmení",K119:K120)</f>
        <v>VÁVRA</v>
      </c>
      <c r="L23" s="529"/>
      <c r="M23" s="15">
        <v>1</v>
      </c>
      <c r="N23" s="40">
        <v>137</v>
      </c>
      <c r="O23" s="41">
        <v>53</v>
      </c>
      <c r="P23" s="41">
        <v>4</v>
      </c>
      <c r="Q23" s="42">
        <f>IF(ISBLANK(N23),"",N23+O23)</f>
        <v>190</v>
      </c>
      <c r="R23" s="19">
        <f>IF(ISNUMBER(Q23),IF(G23&lt;Q23,1,IF(G23=Q23,0.5,0)),"")</f>
        <v>0</v>
      </c>
      <c r="S23" s="21"/>
    </row>
    <row r="24" spans="1:19" ht="12.75" customHeight="1" thickBot="1">
      <c r="A24" s="530"/>
      <c r="B24" s="531"/>
      <c r="C24" s="22">
        <v>2</v>
      </c>
      <c r="D24" s="23">
        <v>145</v>
      </c>
      <c r="E24" s="24">
        <v>44</v>
      </c>
      <c r="F24" s="24">
        <v>10</v>
      </c>
      <c r="G24" s="25">
        <f>IF(ISBLANK(D24),"",D24+E24)</f>
        <v>189</v>
      </c>
      <c r="H24" s="26">
        <f>IF(ISNUMBER(G24),IF(G24&gt;Q24,1,IF(G24=Q24,0.5,0)),"")</f>
        <v>0</v>
      </c>
      <c r="I24" s="533"/>
      <c r="J24" s="1"/>
      <c r="K24" s="530"/>
      <c r="L24" s="531"/>
      <c r="M24" s="22">
        <v>2</v>
      </c>
      <c r="N24" s="23">
        <v>143</v>
      </c>
      <c r="O24" s="24">
        <v>54</v>
      </c>
      <c r="P24" s="24">
        <v>9</v>
      </c>
      <c r="Q24" s="25">
        <f>IF(ISBLANK(N24),"",N24+O24)</f>
        <v>197</v>
      </c>
      <c r="R24" s="26">
        <f>IF(ISNUMBER(Q24),IF(G24&lt;Q24,1,IF(G24=Q24,0.5,0)),"")</f>
        <v>1</v>
      </c>
      <c r="S24" s="21"/>
    </row>
    <row r="25" spans="1:19" ht="9.75" customHeight="1" thickTop="1">
      <c r="A25" s="534" t="str">
        <f>DGET('6.kod-vrc'!$A$127:$E$286,"jméno",A119:A120)</f>
        <v>Zdenka</v>
      </c>
      <c r="B25" s="535"/>
      <c r="C25" s="28"/>
      <c r="D25" s="29"/>
      <c r="E25" s="29"/>
      <c r="F25" s="29"/>
      <c r="G25" s="29"/>
      <c r="H25" s="29"/>
      <c r="I25" s="30"/>
      <c r="J25" s="1"/>
      <c r="K25" s="534" t="str">
        <f>DGET('6.kod-vrc'!$A$127:$E$286,"jméno",K119:K120)</f>
        <v>Ivo</v>
      </c>
      <c r="L25" s="535"/>
      <c r="M25" s="28"/>
      <c r="N25" s="29"/>
      <c r="O25" s="29"/>
      <c r="P25" s="29"/>
      <c r="Q25" s="29"/>
      <c r="R25" s="29"/>
      <c r="S25" s="30"/>
    </row>
    <row r="26" spans="1:19" ht="9.75" customHeight="1" thickBot="1">
      <c r="A26" s="536"/>
      <c r="B26" s="537"/>
      <c r="C26" s="31"/>
      <c r="D26" s="32"/>
      <c r="E26" s="32"/>
      <c r="F26" s="32"/>
      <c r="G26" s="33"/>
      <c r="H26" s="33"/>
      <c r="I26" s="402">
        <f>IF(ISNUMBER(G27),IF(G27&gt;Q27,1,IF(G27=Q27,0.5,0)),"")</f>
        <v>0</v>
      </c>
      <c r="J26" s="1"/>
      <c r="K26" s="536"/>
      <c r="L26" s="537"/>
      <c r="M26" s="31"/>
      <c r="N26" s="32"/>
      <c r="O26" s="32"/>
      <c r="P26" s="32"/>
      <c r="Q26" s="33"/>
      <c r="R26" s="33"/>
      <c r="S26" s="402">
        <f>IF(ISNUMBER(Q27),IF(G27&lt;Q27,1,IF(G27=Q27,0.5,0)),"")</f>
        <v>1</v>
      </c>
    </row>
    <row r="27" spans="1:19" ht="15.75" customHeight="1" thickBot="1">
      <c r="A27" s="526">
        <v>1556</v>
      </c>
      <c r="B27" s="527"/>
      <c r="C27" s="34" t="s">
        <v>18</v>
      </c>
      <c r="D27" s="35">
        <f>IF(ISNUMBER(D23),SUM(D23:D26),"")</f>
        <v>294</v>
      </c>
      <c r="E27" s="36">
        <f>IF(ISNUMBER(E23),SUM(E23:E26),"")</f>
        <v>89</v>
      </c>
      <c r="F27" s="37">
        <f>IF(ISNUMBER(F23),SUM(F23:F26),"")</f>
        <v>18</v>
      </c>
      <c r="G27" s="38">
        <f>IF(ISNUMBER(G23),SUM(G23:G26),"")</f>
        <v>383</v>
      </c>
      <c r="H27" s="39">
        <f>IF(ISNUMBER($G27),SUM(H23:H26),"")</f>
        <v>1</v>
      </c>
      <c r="I27" s="403"/>
      <c r="J27" s="1"/>
      <c r="K27" s="404">
        <v>19845</v>
      </c>
      <c r="L27" s="405"/>
      <c r="M27" s="34" t="s">
        <v>18</v>
      </c>
      <c r="N27" s="35">
        <f>IF(ISNUMBER(N23),SUM(N23:N26),"")</f>
        <v>280</v>
      </c>
      <c r="O27" s="36">
        <f>IF(ISNUMBER(O23),SUM(O23:O26),"")</f>
        <v>107</v>
      </c>
      <c r="P27" s="37">
        <f>IF(ISNUMBER(P23),SUM(P23:P26),"")</f>
        <v>13</v>
      </c>
      <c r="Q27" s="38">
        <f>IF(ISNUMBER(Q23),SUM(Q23:Q26),"")</f>
        <v>387</v>
      </c>
      <c r="R27" s="39">
        <f>IF(ISNUMBER($Q27),SUM(R23:R26),"")</f>
        <v>1</v>
      </c>
      <c r="S27" s="403"/>
    </row>
    <row r="28" spans="1:19" ht="12.75" customHeight="1" thickTop="1">
      <c r="A28" s="528" t="str">
        <f>DGET('6.kod-vrc'!$A$127:$E$286,"příjmení",A121:A122)</f>
        <v>PLETICHA</v>
      </c>
      <c r="B28" s="529"/>
      <c r="C28" s="15">
        <v>1</v>
      </c>
      <c r="D28" s="40">
        <v>158</v>
      </c>
      <c r="E28" s="41">
        <v>80</v>
      </c>
      <c r="F28" s="41">
        <v>2</v>
      </c>
      <c r="G28" s="42">
        <f>IF(ISBLANK(D28),"",D28+E28)</f>
        <v>238</v>
      </c>
      <c r="H28" s="19">
        <f>IF(ISNUMBER(G28),IF(G28&gt;Q28,1,IF(G28=Q28,0.5,0)),"")</f>
        <v>1</v>
      </c>
      <c r="I28" s="532">
        <f>IF(COUNT(Q32),SUM(I23+G32-Q32),"")</f>
        <v>109</v>
      </c>
      <c r="J28" s="1"/>
      <c r="K28" s="528" t="str">
        <f>DGET('6.kod-vrc'!$A$127:$E$286,"příjmení",K121:K122)</f>
        <v>Radil</v>
      </c>
      <c r="L28" s="529"/>
      <c r="M28" s="15">
        <v>1</v>
      </c>
      <c r="N28" s="40">
        <v>135</v>
      </c>
      <c r="O28" s="41">
        <v>34</v>
      </c>
      <c r="P28" s="41">
        <v>9</v>
      </c>
      <c r="Q28" s="42">
        <f>IF(ISBLANK(N28),"",N28+O28)</f>
        <v>169</v>
      </c>
      <c r="R28" s="19">
        <f>IF(ISNUMBER(Q28),IF(G28&lt;Q28,1,IF(G28=Q28,0.5,0)),"")</f>
        <v>0</v>
      </c>
      <c r="S28" s="21"/>
    </row>
    <row r="29" spans="1:19" ht="12.75" customHeight="1" thickBot="1">
      <c r="A29" s="530"/>
      <c r="B29" s="531"/>
      <c r="C29" s="22">
        <v>2</v>
      </c>
      <c r="D29" s="23">
        <v>136</v>
      </c>
      <c r="E29" s="24">
        <v>62</v>
      </c>
      <c r="F29" s="24">
        <v>6</v>
      </c>
      <c r="G29" s="25">
        <f>IF(ISBLANK(D29),"",D29+E29)</f>
        <v>198</v>
      </c>
      <c r="H29" s="26">
        <f>IF(ISNUMBER(G29),IF(G29&gt;Q29,1,IF(G29=Q29,0.5,0)),"")</f>
        <v>1</v>
      </c>
      <c r="I29" s="533"/>
      <c r="J29" s="1"/>
      <c r="K29" s="530"/>
      <c r="L29" s="531"/>
      <c r="M29" s="22">
        <v>2</v>
      </c>
      <c r="N29" s="23">
        <v>122</v>
      </c>
      <c r="O29" s="24">
        <v>52</v>
      </c>
      <c r="P29" s="24">
        <v>9</v>
      </c>
      <c r="Q29" s="25">
        <f>IF(ISBLANK(N29),"",N29+O29)</f>
        <v>174</v>
      </c>
      <c r="R29" s="26">
        <f>IF(ISNUMBER(Q29),IF(G29&lt;Q29,1,IF(G29=Q29,0.5,0)),"")</f>
        <v>0</v>
      </c>
      <c r="S29" s="21"/>
    </row>
    <row r="30" spans="1:19" ht="9.75" customHeight="1" thickTop="1">
      <c r="A30" s="534" t="str">
        <f>DGET('6.kod-vrc'!$A$127:$E$286,"jméno",A121:A122)</f>
        <v>Jaroslav</v>
      </c>
      <c r="B30" s="535"/>
      <c r="C30" s="28"/>
      <c r="D30" s="29"/>
      <c r="E30" s="29"/>
      <c r="F30" s="29"/>
      <c r="G30" s="29"/>
      <c r="H30" s="29"/>
      <c r="I30" s="30"/>
      <c r="J30" s="1"/>
      <c r="K30" s="534" t="str">
        <f>DGET('6.kod-vrc'!$A$127:$E$286,"jméno",K121:K122)</f>
        <v>Karel   (N)</v>
      </c>
      <c r="L30" s="535"/>
      <c r="M30" s="28"/>
      <c r="N30" s="29"/>
      <c r="O30" s="29"/>
      <c r="P30" s="29"/>
      <c r="Q30" s="29"/>
      <c r="R30" s="29"/>
      <c r="S30" s="30"/>
    </row>
    <row r="31" spans="1:19" ht="9.75" customHeight="1" thickBot="1">
      <c r="A31" s="536"/>
      <c r="B31" s="537"/>
      <c r="C31" s="31"/>
      <c r="D31" s="32"/>
      <c r="E31" s="32"/>
      <c r="F31" s="32"/>
      <c r="G31" s="33"/>
      <c r="H31" s="33"/>
      <c r="I31" s="402">
        <f>IF(ISNUMBER(G32),IF(G32&gt;Q32,1,IF(G32=Q32,0.5,0)),"")</f>
        <v>1</v>
      </c>
      <c r="J31" s="1"/>
      <c r="K31" s="536"/>
      <c r="L31" s="537"/>
      <c r="M31" s="31"/>
      <c r="N31" s="32"/>
      <c r="O31" s="32"/>
      <c r="P31" s="32"/>
      <c r="Q31" s="33"/>
      <c r="R31" s="33"/>
      <c r="S31" s="402">
        <f>IF(ISNUMBER(Q32),IF(G32&lt;Q32,1,IF(G32=Q32,0.5,0)),"")</f>
        <v>0</v>
      </c>
    </row>
    <row r="32" spans="1:19" ht="15.75" customHeight="1" thickBot="1">
      <c r="A32" s="526">
        <v>10877</v>
      </c>
      <c r="B32" s="527"/>
      <c r="C32" s="34" t="s">
        <v>18</v>
      </c>
      <c r="D32" s="35">
        <f>IF(ISNUMBER(D28),SUM(D28:D31),"")</f>
        <v>294</v>
      </c>
      <c r="E32" s="36">
        <f>IF(ISNUMBER(E28),SUM(E28:E31),"")</f>
        <v>142</v>
      </c>
      <c r="F32" s="37">
        <f>IF(ISNUMBER(F28),SUM(F28:F31),"")</f>
        <v>8</v>
      </c>
      <c r="G32" s="38">
        <f>IF(ISNUMBER(G28),SUM(G28:G31),"")</f>
        <v>436</v>
      </c>
      <c r="H32" s="39">
        <f>IF(ISNUMBER($G32),SUM(H28:H31),"")</f>
        <v>2</v>
      </c>
      <c r="I32" s="403"/>
      <c r="J32" s="1"/>
      <c r="K32" s="404">
        <v>25198</v>
      </c>
      <c r="L32" s="405"/>
      <c r="M32" s="34" t="s">
        <v>18</v>
      </c>
      <c r="N32" s="35">
        <f>IF(ISNUMBER(N28),SUM(N28:N31),"")</f>
        <v>257</v>
      </c>
      <c r="O32" s="36">
        <f>IF(ISNUMBER(O28),SUM(O28:O31),"")</f>
        <v>86</v>
      </c>
      <c r="P32" s="37">
        <f>IF(ISNUMBER(P28),SUM(P28:P31),"")</f>
        <v>18</v>
      </c>
      <c r="Q32" s="38">
        <f>IF(ISNUMBER(Q28),SUM(Q28:Q31),"")</f>
        <v>343</v>
      </c>
      <c r="R32" s="39">
        <f>IF(ISNUMBER($Q32),SUM(R28:R31),"")</f>
        <v>0</v>
      </c>
      <c r="S32" s="403"/>
    </row>
    <row r="33" spans="1:19" ht="12.75" customHeight="1" thickTop="1">
      <c r="A33" s="528" t="str">
        <f>DGET('6.kod-vrc'!$A$127:$E$286,"příjmení",A123:A124)</f>
        <v>SMUTNÁ</v>
      </c>
      <c r="B33" s="529"/>
      <c r="C33" s="15">
        <v>1</v>
      </c>
      <c r="D33" s="40">
        <v>153</v>
      </c>
      <c r="E33" s="41">
        <v>62</v>
      </c>
      <c r="F33" s="41">
        <v>5</v>
      </c>
      <c r="G33" s="42">
        <f>IF(ISBLANK(D33),"",D33+E33)</f>
        <v>215</v>
      </c>
      <c r="H33" s="19">
        <f>IF(ISNUMBER(G33),IF(G33&gt;Q33,1,IF(G33=Q33,0.5,0)),"")</f>
        <v>0</v>
      </c>
      <c r="I33" s="532">
        <f>IF(COUNT(Q37),SUM(I28+G37-Q37),"")</f>
        <v>94</v>
      </c>
      <c r="J33" s="1"/>
      <c r="K33" s="528" t="str">
        <f>DGET('6.kod-vrc'!$A$127:$E$286,"příjmení",K123:K124)</f>
        <v>RAUVOLF</v>
      </c>
      <c r="L33" s="529"/>
      <c r="M33" s="15">
        <v>1</v>
      </c>
      <c r="N33" s="40">
        <v>144</v>
      </c>
      <c r="O33" s="41">
        <v>79</v>
      </c>
      <c r="P33" s="41">
        <v>2</v>
      </c>
      <c r="Q33" s="42">
        <f>IF(ISBLANK(N33),"",N33+O33)</f>
        <v>223</v>
      </c>
      <c r="R33" s="19">
        <f>IF(ISNUMBER(Q33),IF(G33&lt;Q33,1,IF(G33=Q33,0.5,0)),"")</f>
        <v>1</v>
      </c>
      <c r="S33" s="21"/>
    </row>
    <row r="34" spans="1:19" ht="12.75" customHeight="1" thickBot="1">
      <c r="A34" s="530"/>
      <c r="B34" s="531"/>
      <c r="C34" s="22">
        <v>2</v>
      </c>
      <c r="D34" s="23">
        <v>154</v>
      </c>
      <c r="E34" s="24">
        <v>69</v>
      </c>
      <c r="F34" s="24">
        <v>4</v>
      </c>
      <c r="G34" s="25">
        <f>IF(ISBLANK(D34),"",D34+E34)</f>
        <v>223</v>
      </c>
      <c r="H34" s="26">
        <f>IF(ISNUMBER(G34),IF(G34&gt;Q34,1,IF(G34=Q34,0.5,0)),"")</f>
        <v>0</v>
      </c>
      <c r="I34" s="533"/>
      <c r="J34" s="1"/>
      <c r="K34" s="530"/>
      <c r="L34" s="531"/>
      <c r="M34" s="22">
        <v>2</v>
      </c>
      <c r="N34" s="23">
        <v>159</v>
      </c>
      <c r="O34" s="24">
        <v>71</v>
      </c>
      <c r="P34" s="24">
        <v>3</v>
      </c>
      <c r="Q34" s="25">
        <f>IF(ISBLANK(N34),"",N34+O34)</f>
        <v>230</v>
      </c>
      <c r="R34" s="26">
        <f>IF(ISNUMBER(Q34),IF(G34&lt;Q34,1,IF(G34=Q34,0.5,0)),"")</f>
        <v>1</v>
      </c>
      <c r="S34" s="21"/>
    </row>
    <row r="35" spans="1:19" ht="9.75" customHeight="1" thickTop="1">
      <c r="A35" s="534" t="str">
        <f>DGET('6.kod-vrc'!$A$127:$E$286,"jméno",A123:A124)</f>
        <v>Šarlota</v>
      </c>
      <c r="B35" s="535"/>
      <c r="C35" s="28"/>
      <c r="D35" s="29"/>
      <c r="E35" s="29"/>
      <c r="F35" s="29"/>
      <c r="G35" s="29"/>
      <c r="H35" s="29"/>
      <c r="I35" s="30"/>
      <c r="J35" s="1"/>
      <c r="K35" s="534" t="str">
        <f>DGET('6.kod-vrc'!$A$127:$E$286,"jméno",K123:K124)</f>
        <v>Václav</v>
      </c>
      <c r="L35" s="535"/>
      <c r="M35" s="28"/>
      <c r="N35" s="29"/>
      <c r="O35" s="29"/>
      <c r="P35" s="29"/>
      <c r="Q35" s="29"/>
      <c r="R35" s="29"/>
      <c r="S35" s="30"/>
    </row>
    <row r="36" spans="1:19" ht="9.75" customHeight="1" thickBot="1">
      <c r="A36" s="536"/>
      <c r="B36" s="537"/>
      <c r="C36" s="31"/>
      <c r="D36" s="32"/>
      <c r="E36" s="32"/>
      <c r="F36" s="32"/>
      <c r="G36" s="33"/>
      <c r="H36" s="33"/>
      <c r="I36" s="402">
        <f>IF(ISNUMBER(G37),IF(G37&gt;Q37,1,IF(G37=Q37,0.5,0)),"")</f>
        <v>0</v>
      </c>
      <c r="J36" s="1"/>
      <c r="K36" s="536"/>
      <c r="L36" s="537"/>
      <c r="M36" s="31"/>
      <c r="N36" s="32"/>
      <c r="O36" s="32"/>
      <c r="P36" s="32"/>
      <c r="Q36" s="33"/>
      <c r="R36" s="33"/>
      <c r="S36" s="402">
        <f>IF(ISNUMBER(Q37),IF(G37&lt;Q37,1,IF(G37=Q37,0.5,0)),"")</f>
        <v>1</v>
      </c>
    </row>
    <row r="37" spans="1:19" ht="15.75" customHeight="1" thickBot="1">
      <c r="A37" s="526">
        <v>16840</v>
      </c>
      <c r="B37" s="527"/>
      <c r="C37" s="34" t="s">
        <v>18</v>
      </c>
      <c r="D37" s="35">
        <f>IF(ISNUMBER(D33),SUM(D33:D36),"")</f>
        <v>307</v>
      </c>
      <c r="E37" s="36">
        <f>IF(ISNUMBER(E33),SUM(E33:E36),"")</f>
        <v>131</v>
      </c>
      <c r="F37" s="37">
        <f>IF(ISNUMBER(F33),SUM(F33:F36),"")</f>
        <v>9</v>
      </c>
      <c r="G37" s="38">
        <f>IF(ISNUMBER(G33),SUM(G33:G36),"")</f>
        <v>438</v>
      </c>
      <c r="H37" s="39">
        <f>IF(ISNUMBER($G37),SUM(H33:H36),"")</f>
        <v>0</v>
      </c>
      <c r="I37" s="403"/>
      <c r="J37" s="1"/>
      <c r="K37" s="409">
        <v>15623</v>
      </c>
      <c r="L37" s="410"/>
      <c r="M37" s="34" t="s">
        <v>18</v>
      </c>
      <c r="N37" s="35">
        <f>IF(ISNUMBER(N33),SUM(N33:N36),"")</f>
        <v>303</v>
      </c>
      <c r="O37" s="36">
        <f>IF(ISNUMBER(O33),SUM(O33:O36),"")</f>
        <v>150</v>
      </c>
      <c r="P37" s="37">
        <f>IF(ISNUMBER(P33),SUM(P33:P36),"")</f>
        <v>5</v>
      </c>
      <c r="Q37" s="38">
        <f>IF(ISNUMBER(Q33),SUM(Q33:Q36),"")</f>
        <v>453</v>
      </c>
      <c r="R37" s="39">
        <f>IF(ISNUMBER($Q37),SUM(R33:R36),"")</f>
        <v>2</v>
      </c>
      <c r="S37" s="403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44"/>
      <c r="B39" s="45"/>
      <c r="C39" s="46" t="s">
        <v>45</v>
      </c>
      <c r="D39" s="47">
        <f>IF(ISNUMBER(D12),SUM(D12,D17,D22,D27,D32,D37),"")</f>
        <v>1722</v>
      </c>
      <c r="E39" s="48">
        <f>IF(ISNUMBER(E12),SUM(E12,E17,E22,E27,E32,E37),"")</f>
        <v>692</v>
      </c>
      <c r="F39" s="49">
        <f>IF(ISNUMBER(F12),SUM(F12,F17,F22,F27,F32,F37),"")</f>
        <v>73</v>
      </c>
      <c r="G39" s="50">
        <f>IF(ISNUMBER(G12),SUM(G12,G17,G22,G27,G32,G37),"")</f>
        <v>2414</v>
      </c>
      <c r="H39" s="51">
        <f>IF(ISNUMBER($G39),SUM(H12,H17,H22,H27,H32,H37),"")</f>
        <v>5</v>
      </c>
      <c r="I39" s="52">
        <f>IF(ISNUMBER(G39),IF(G39&gt;Q39,2,IF(G39=Q39,1,0)),"")</f>
        <v>2</v>
      </c>
      <c r="J39" s="1"/>
      <c r="K39" s="44"/>
      <c r="L39" s="45"/>
      <c r="M39" s="46" t="s">
        <v>45</v>
      </c>
      <c r="N39" s="47">
        <f>IF(ISNUMBER(N12),SUM(N12,N17,N22,N27,N32,N37),"")</f>
        <v>1642</v>
      </c>
      <c r="O39" s="48">
        <f>IF(ISNUMBER(O12),SUM(O12,O17,O22,O27,O32,O37),"")</f>
        <v>678</v>
      </c>
      <c r="P39" s="49">
        <f>IF(ISNUMBER(P12),SUM(P12,P17,P22,P27,P32,P37),"")</f>
        <v>77</v>
      </c>
      <c r="Q39" s="50">
        <f>IF(ISNUMBER(Q12),SUM(Q12,Q17,Q22,Q27,Q32,Q37),"")</f>
        <v>2320</v>
      </c>
      <c r="R39" s="51">
        <f>IF(ISNUMBER($Q39),SUM(R12,R17,R22,R27,R32,R37),"")</f>
        <v>7</v>
      </c>
      <c r="S39" s="52">
        <f>IF(ISNUMBER(Q39),IF(G39&lt;Q39,2,IF(G39=Q39,1,0)),"")</f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53"/>
      <c r="B41" s="54" t="s">
        <v>46</v>
      </c>
      <c r="C41" s="411" t="s">
        <v>91</v>
      </c>
      <c r="D41" s="411"/>
      <c r="E41" s="411"/>
      <c r="F41" s="1"/>
      <c r="G41" s="412" t="s">
        <v>47</v>
      </c>
      <c r="H41" s="413"/>
      <c r="I41" s="55">
        <f>IF(ISNUMBER(I11),SUM(I11,I16,I21,I26,I31,I36,I39),"")</f>
        <v>5</v>
      </c>
      <c r="J41" s="1"/>
      <c r="K41" s="53"/>
      <c r="L41" s="54" t="s">
        <v>46</v>
      </c>
      <c r="M41" s="411" t="s">
        <v>174</v>
      </c>
      <c r="N41" s="411"/>
      <c r="O41" s="411"/>
      <c r="P41" s="1"/>
      <c r="Q41" s="412" t="s">
        <v>47</v>
      </c>
      <c r="R41" s="413"/>
      <c r="S41" s="55">
        <f>IF(ISNUMBER(S11),SUM(S11,S16,S21,S26,S31,S36,S39),"")</f>
        <v>3</v>
      </c>
    </row>
    <row r="42" spans="1:19" ht="19.5" customHeight="1">
      <c r="A42" s="53"/>
      <c r="B42" s="54" t="s">
        <v>48</v>
      </c>
      <c r="C42" s="414" t="s">
        <v>175</v>
      </c>
      <c r="D42" s="414"/>
      <c r="E42" s="414"/>
      <c r="F42" s="56"/>
      <c r="G42" s="56"/>
      <c r="H42" s="56"/>
      <c r="I42" s="56"/>
      <c r="J42" s="56"/>
      <c r="K42" s="53"/>
      <c r="L42" s="54" t="s">
        <v>48</v>
      </c>
      <c r="M42" s="414"/>
      <c r="N42" s="414"/>
      <c r="O42" s="414"/>
      <c r="P42" s="57"/>
      <c r="Q42" s="14"/>
      <c r="R42" s="14"/>
      <c r="S42" s="14"/>
    </row>
    <row r="43" spans="1:27" ht="20.25" customHeight="1">
      <c r="A43" s="54" t="s">
        <v>50</v>
      </c>
      <c r="B43" s="54" t="s">
        <v>51</v>
      </c>
      <c r="C43" s="415" t="s">
        <v>52</v>
      </c>
      <c r="D43" s="415"/>
      <c r="E43" s="415"/>
      <c r="F43" s="415"/>
      <c r="G43" s="415"/>
      <c r="H43" s="415"/>
      <c r="I43" s="54"/>
      <c r="J43" s="54"/>
      <c r="K43" s="54" t="s">
        <v>53</v>
      </c>
      <c r="L43" s="416"/>
      <c r="M43" s="416"/>
      <c r="N43" s="1"/>
      <c r="O43" s="54" t="s">
        <v>48</v>
      </c>
      <c r="P43" s="418"/>
      <c r="Q43" s="418"/>
      <c r="R43" s="418"/>
      <c r="S43" s="418"/>
      <c r="V43" s="58"/>
      <c r="W43" s="58"/>
      <c r="X43" s="58"/>
      <c r="Y43" s="58"/>
      <c r="Z43" s="58"/>
      <c r="AA43" s="58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56"/>
      <c r="M44" s="56"/>
      <c r="N44" s="1"/>
      <c r="O44" s="54"/>
      <c r="P44" s="59"/>
      <c r="Q44" s="59"/>
      <c r="R44" s="59"/>
      <c r="S44" s="59"/>
    </row>
    <row r="45" spans="1:16" ht="30" customHeight="1">
      <c r="A45" s="60" t="s">
        <v>54</v>
      </c>
      <c r="B45" s="1"/>
      <c r="C45" s="1"/>
      <c r="D45" s="1"/>
      <c r="E45" s="1"/>
      <c r="F45" s="61" t="str">
        <f>IF((B3=0)," ",(CONCATENATE(B3,"   vs   ",L3)))</f>
        <v>KK Konstruktiva Praha D   vs   TJ Sokol Praha - Vršovice C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3" t="s">
        <v>55</v>
      </c>
      <c r="C46" s="419" t="s">
        <v>108</v>
      </c>
      <c r="D46" s="419"/>
      <c r="E46" s="1"/>
      <c r="F46" s="1"/>
      <c r="G46" s="1"/>
      <c r="H46" s="1"/>
      <c r="I46" s="3" t="s">
        <v>57</v>
      </c>
      <c r="J46" s="420">
        <v>22</v>
      </c>
      <c r="K46" s="420"/>
      <c r="L46" s="1" t="s">
        <v>176</v>
      </c>
      <c r="M46" s="1"/>
      <c r="N46" s="1"/>
      <c r="O46" s="1"/>
      <c r="P46" s="1"/>
    </row>
    <row r="47" spans="1:19" ht="19.5" customHeight="1">
      <c r="A47" s="1"/>
      <c r="B47" s="3" t="s">
        <v>59</v>
      </c>
      <c r="C47" s="421" t="s">
        <v>159</v>
      </c>
      <c r="D47" s="421"/>
      <c r="E47" s="1"/>
      <c r="F47" s="1"/>
      <c r="G47" s="1"/>
      <c r="H47" s="1"/>
      <c r="I47" s="3" t="s">
        <v>61</v>
      </c>
      <c r="J47" s="422">
        <v>10</v>
      </c>
      <c r="K47" s="422"/>
      <c r="L47" s="1"/>
      <c r="M47" s="1"/>
      <c r="N47" s="1"/>
      <c r="O47" s="1"/>
      <c r="P47" s="3" t="s">
        <v>62</v>
      </c>
      <c r="Q47" s="341">
        <v>43334</v>
      </c>
      <c r="R47" s="342"/>
      <c r="S47" s="342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85" t="s">
        <v>63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</row>
    <row r="50" spans="1:19" ht="90" customHeight="1">
      <c r="A50" s="425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7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18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18" customHeight="1">
      <c r="A57" s="81"/>
      <c r="B57" s="484" t="e">
        <f>DGET('6.kod-vrc'!$A$127:$I$287,"celé",B114:B115)</f>
        <v>#NUM!</v>
      </c>
      <c r="C57" s="485"/>
      <c r="D57" s="82"/>
      <c r="E57" s="523" t="e">
        <f>DGET('6.kod-vrc'!$A$127:$L$282,"celé",B116:B117)</f>
        <v>#NUM!</v>
      </c>
      <c r="F57" s="524"/>
      <c r="G57" s="524" t="e">
        <f>DGET('6.kod-vrc'!$A$127:$L$282,"celé",G114:G115)</f>
        <v>#NUM!</v>
      </c>
      <c r="H57" s="525"/>
      <c r="I57" s="82"/>
      <c r="J57" s="63"/>
      <c r="K57" s="83"/>
      <c r="L57" s="484" t="e">
        <f>DGET('6.kod-vrc'!$A$127:$L$282,"celé",L114:L115)</f>
        <v>#NUM!</v>
      </c>
      <c r="M57" s="485"/>
      <c r="N57" s="82"/>
      <c r="O57" s="523" t="e">
        <f>DGET('6.kod-vrc'!$A$127:$L$282,"celé",L116:L117)</f>
        <v>#NUM!</v>
      </c>
      <c r="P57" s="524"/>
      <c r="Q57" s="524" t="e">
        <f>DGET('6.kod-vrc'!$A$127:$L$282,"celé",Q113:Q114)</f>
        <v>#NUM!</v>
      </c>
      <c r="R57" s="525"/>
      <c r="S57" s="84"/>
    </row>
    <row r="58" spans="1:19" ht="18" customHeight="1">
      <c r="A58" s="81"/>
      <c r="B58" s="484" t="e">
        <f>DGET('6.kod-vrc'!$A$127:$L$282,"celé",B118:B119)</f>
        <v>#NUM!</v>
      </c>
      <c r="C58" s="485"/>
      <c r="D58" s="82"/>
      <c r="E58" s="523" t="e">
        <f>DGET('6.kod-vrc'!$A$127:$L$282,"celé",B120:B121)</f>
        <v>#NUM!</v>
      </c>
      <c r="F58" s="524"/>
      <c r="G58" s="524" t="e">
        <f>DGET('6.kod-vrc'!$A$127:$L$282,"celé",G115:G116)</f>
        <v>#NUM!</v>
      </c>
      <c r="H58" s="525"/>
      <c r="I58" s="82"/>
      <c r="J58" s="63"/>
      <c r="K58" s="83"/>
      <c r="L58" s="484" t="e">
        <f>DGET('6.kod-vrc'!$A$127:$L$282,"celé",L118:L119)</f>
        <v>#NUM!</v>
      </c>
      <c r="M58" s="485"/>
      <c r="N58" s="82"/>
      <c r="O58" s="523" t="e">
        <f>DGET('6.kod-vrc'!$A$127:$L$282,"celé",L120:L121)</f>
        <v>#NUM!</v>
      </c>
      <c r="P58" s="524"/>
      <c r="Q58" s="524" t="e">
        <f>DGET('6.kod-vrc'!$A$127:$L$282,"celé",Q114:Q115)</f>
        <v>#NUM!</v>
      </c>
      <c r="R58" s="525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33" t="s">
        <v>72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434"/>
    </row>
    <row r="62" spans="1:19" ht="90" customHeight="1">
      <c r="A62" s="435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7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85" t="s">
        <v>73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4"/>
    </row>
    <row r="65" spans="1:19" ht="90" customHeight="1">
      <c r="A65" s="425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7"/>
    </row>
    <row r="66" spans="1:27" ht="30" customHeight="1">
      <c r="A66" s="438" t="s">
        <v>74</v>
      </c>
      <c r="B66" s="438"/>
      <c r="C66" s="325"/>
      <c r="D66" s="325"/>
      <c r="E66" s="325"/>
      <c r="F66" s="325"/>
      <c r="G66" s="325"/>
      <c r="H66" s="325"/>
      <c r="I66" s="1"/>
      <c r="J66" s="1"/>
      <c r="K66" s="1"/>
      <c r="L66" s="1"/>
      <c r="M66" s="1"/>
      <c r="N66" s="1"/>
      <c r="O66" s="1"/>
      <c r="P66" s="1"/>
      <c r="V66" s="381"/>
      <c r="W66" s="381"/>
      <c r="X66" s="381"/>
      <c r="Y66" s="381"/>
      <c r="Z66" s="381"/>
      <c r="AA66" s="381"/>
    </row>
    <row r="67" spans="1:27" ht="30" customHeight="1">
      <c r="A67" s="88"/>
      <c r="B67" s="88"/>
      <c r="C67" s="89"/>
      <c r="D67" s="89"/>
      <c r="E67" s="89"/>
      <c r="F67" s="89"/>
      <c r="G67" s="89"/>
      <c r="H67" s="89"/>
      <c r="I67" s="1"/>
      <c r="J67" s="1"/>
      <c r="K67" s="1"/>
      <c r="L67" s="1"/>
      <c r="M67" s="1"/>
      <c r="N67" s="1"/>
      <c r="O67" s="1"/>
      <c r="P67" s="1"/>
      <c r="V67" s="5"/>
      <c r="W67" s="90"/>
      <c r="X67" s="90"/>
      <c r="Y67" s="90"/>
      <c r="Z67" s="90"/>
      <c r="AA67" s="90"/>
    </row>
    <row r="68" spans="1:27" ht="11.25" customHeight="1">
      <c r="A68" s="130" t="s">
        <v>75</v>
      </c>
      <c r="B68" s="521" t="s">
        <v>76</v>
      </c>
      <c r="C68" s="521"/>
      <c r="D68" s="521"/>
      <c r="E68" s="522" t="s">
        <v>77</v>
      </c>
      <c r="F68" s="522"/>
      <c r="G68" s="522"/>
      <c r="H68" s="522"/>
      <c r="I68" s="522" t="s">
        <v>177</v>
      </c>
      <c r="J68" s="522"/>
      <c r="K68" s="131"/>
      <c r="L68" s="495" t="s">
        <v>178</v>
      </c>
      <c r="M68" s="495"/>
      <c r="N68" s="495"/>
      <c r="O68" s="519"/>
      <c r="P68" s="519"/>
      <c r="Q68" s="519"/>
      <c r="R68" s="519"/>
      <c r="V68" s="5"/>
      <c r="W68" s="90"/>
      <c r="X68" s="90"/>
      <c r="Y68" s="90"/>
      <c r="Z68" s="90"/>
      <c r="AA68" s="90"/>
    </row>
    <row r="69" spans="1:18" ht="5.25" customHeight="1">
      <c r="A69" s="91"/>
      <c r="B69" s="517"/>
      <c r="C69" s="517"/>
      <c r="D69" s="517"/>
      <c r="E69" s="439"/>
      <c r="F69" s="439"/>
      <c r="G69" s="439"/>
      <c r="H69" s="439"/>
      <c r="I69" s="439"/>
      <c r="J69" s="439"/>
      <c r="K69" s="439"/>
      <c r="L69" s="1"/>
      <c r="M69" s="518"/>
      <c r="N69" s="518"/>
      <c r="O69" s="519"/>
      <c r="P69" s="519"/>
      <c r="Q69" s="7"/>
      <c r="R69" s="132"/>
    </row>
    <row r="70" spans="1:27" ht="13.5" customHeight="1">
      <c r="A70" s="93">
        <v>1</v>
      </c>
      <c r="B70" s="95" t="s">
        <v>139</v>
      </c>
      <c r="C70" s="95"/>
      <c r="D70" s="95"/>
      <c r="E70" s="95" t="s">
        <v>106</v>
      </c>
      <c r="F70" s="95"/>
      <c r="G70" s="95"/>
      <c r="H70" s="95"/>
      <c r="I70" s="95" t="s">
        <v>128</v>
      </c>
      <c r="J70" s="95"/>
      <c r="K70" s="95"/>
      <c r="L70" s="93" t="s">
        <v>179</v>
      </c>
      <c r="M70" s="95" t="s">
        <v>180</v>
      </c>
      <c r="N70" s="95"/>
      <c r="O70" s="133"/>
      <c r="P70" s="134"/>
      <c r="Q70" s="133"/>
      <c r="R70" s="134"/>
      <c r="S70" s="113"/>
      <c r="V70" s="101"/>
      <c r="W70" s="102"/>
      <c r="X70" s="103"/>
      <c r="Y70" s="104"/>
      <c r="Z70" s="105"/>
      <c r="AA70" s="106"/>
    </row>
    <row r="71" spans="1:27" ht="13.5" customHeight="1">
      <c r="A71" s="93">
        <v>2</v>
      </c>
      <c r="B71" s="95" t="s">
        <v>109</v>
      </c>
      <c r="C71" s="95"/>
      <c r="D71" s="95"/>
      <c r="E71" s="95" t="s">
        <v>130</v>
      </c>
      <c r="F71" s="95"/>
      <c r="G71" s="95"/>
      <c r="H71" s="95"/>
      <c r="I71" s="95" t="s">
        <v>181</v>
      </c>
      <c r="J71" s="95"/>
      <c r="K71" s="95"/>
      <c r="L71" s="93" t="s">
        <v>179</v>
      </c>
      <c r="M71" s="95" t="s">
        <v>180</v>
      </c>
      <c r="N71" s="95"/>
      <c r="O71" s="133"/>
      <c r="P71" s="134"/>
      <c r="Q71" s="133"/>
      <c r="R71" s="134"/>
      <c r="S71" s="113"/>
      <c r="V71" s="101"/>
      <c r="W71" s="102"/>
      <c r="X71" s="103"/>
      <c r="Y71" s="104"/>
      <c r="Z71" s="105"/>
      <c r="AA71" s="106"/>
    </row>
    <row r="72" spans="1:27" ht="13.5" customHeight="1">
      <c r="A72" s="93">
        <v>4</v>
      </c>
      <c r="B72" s="95" t="s">
        <v>133</v>
      </c>
      <c r="C72" s="95"/>
      <c r="D72" s="95"/>
      <c r="E72" s="95" t="s">
        <v>124</v>
      </c>
      <c r="F72" s="95"/>
      <c r="G72" s="95"/>
      <c r="H72" s="95"/>
      <c r="I72" s="95" t="s">
        <v>116</v>
      </c>
      <c r="J72" s="95"/>
      <c r="K72" s="95"/>
      <c r="L72" s="93" t="s">
        <v>182</v>
      </c>
      <c r="M72" s="95" t="s">
        <v>180</v>
      </c>
      <c r="N72" s="95"/>
      <c r="O72" s="133"/>
      <c r="P72" s="134"/>
      <c r="Q72" s="133"/>
      <c r="R72" s="134"/>
      <c r="S72" s="113"/>
      <c r="V72" s="101"/>
      <c r="W72" s="102"/>
      <c r="X72" s="103"/>
      <c r="Y72" s="104"/>
      <c r="Z72" s="105"/>
      <c r="AA72" s="106"/>
    </row>
    <row r="73" spans="1:27" ht="13.5" customHeight="1">
      <c r="A73" s="93">
        <v>6</v>
      </c>
      <c r="B73" s="95" t="s">
        <v>151</v>
      </c>
      <c r="C73" s="95"/>
      <c r="D73" s="95"/>
      <c r="E73" s="95" t="s">
        <v>174</v>
      </c>
      <c r="F73" s="95"/>
      <c r="G73" s="95"/>
      <c r="H73" s="95"/>
      <c r="I73" s="95" t="s">
        <v>122</v>
      </c>
      <c r="J73" s="95"/>
      <c r="K73" s="95"/>
      <c r="L73" s="93" t="s">
        <v>183</v>
      </c>
      <c r="M73" s="95" t="s">
        <v>184</v>
      </c>
      <c r="N73" s="95"/>
      <c r="O73" s="133"/>
      <c r="P73" s="134"/>
      <c r="Q73" s="133"/>
      <c r="R73" s="134"/>
      <c r="S73" s="113"/>
      <c r="V73" s="101"/>
      <c r="W73" s="102"/>
      <c r="X73" s="103"/>
      <c r="Y73" s="104"/>
      <c r="Z73" s="105"/>
      <c r="AA73" s="106"/>
    </row>
    <row r="74" spans="1:27" ht="13.5" customHeight="1">
      <c r="A74" s="93">
        <v>8</v>
      </c>
      <c r="B74" s="95" t="s">
        <v>185</v>
      </c>
      <c r="C74" s="95"/>
      <c r="D74" s="95"/>
      <c r="E74" s="95" t="s">
        <v>154</v>
      </c>
      <c r="F74" s="95"/>
      <c r="G74" s="95"/>
      <c r="H74" s="95"/>
      <c r="I74" s="95" t="s">
        <v>186</v>
      </c>
      <c r="J74" s="95"/>
      <c r="K74" s="95"/>
      <c r="L74" s="93" t="s">
        <v>182</v>
      </c>
      <c r="M74" s="95" t="s">
        <v>180</v>
      </c>
      <c r="N74" s="95"/>
      <c r="O74" s="133"/>
      <c r="P74" s="134"/>
      <c r="Q74" s="133"/>
      <c r="R74" s="134"/>
      <c r="S74" s="113"/>
      <c r="V74" s="101"/>
      <c r="W74" s="102"/>
      <c r="X74" s="103"/>
      <c r="Y74" s="104"/>
      <c r="Z74" s="105"/>
      <c r="AA74" s="106"/>
    </row>
    <row r="75" spans="1:27" ht="13.5" customHeight="1">
      <c r="A75" s="93">
        <v>10</v>
      </c>
      <c r="B75" s="95" t="s">
        <v>187</v>
      </c>
      <c r="C75" s="95"/>
      <c r="D75" s="95"/>
      <c r="E75" s="95" t="s">
        <v>101</v>
      </c>
      <c r="F75" s="95"/>
      <c r="G75" s="95"/>
      <c r="H75" s="95"/>
      <c r="I75" s="95" t="s">
        <v>134</v>
      </c>
      <c r="J75" s="95"/>
      <c r="K75" s="95"/>
      <c r="L75" s="93" t="s">
        <v>182</v>
      </c>
      <c r="M75" s="95" t="s">
        <v>180</v>
      </c>
      <c r="N75" s="95"/>
      <c r="O75" s="133"/>
      <c r="P75" s="134"/>
      <c r="Q75" s="133"/>
      <c r="R75" s="135"/>
      <c r="S75" s="113"/>
      <c r="V75" s="101"/>
      <c r="W75" s="102"/>
      <c r="X75" s="103"/>
      <c r="Y75" s="104"/>
      <c r="Z75" s="105"/>
      <c r="AA75" s="106"/>
    </row>
    <row r="76" spans="1:27" ht="13.5" customHeight="1">
      <c r="A76" s="93">
        <v>12</v>
      </c>
      <c r="B76" s="95" t="s">
        <v>188</v>
      </c>
      <c r="C76" s="95"/>
      <c r="D76" s="95"/>
      <c r="E76" s="95" t="s">
        <v>95</v>
      </c>
      <c r="F76" s="95"/>
      <c r="G76" s="95"/>
      <c r="H76" s="95"/>
      <c r="I76" s="95" t="s">
        <v>3</v>
      </c>
      <c r="J76" s="95"/>
      <c r="K76" s="95"/>
      <c r="L76" s="93" t="s">
        <v>179</v>
      </c>
      <c r="M76" s="95" t="s">
        <v>184</v>
      </c>
      <c r="N76" s="95"/>
      <c r="O76" s="133"/>
      <c r="P76" s="134"/>
      <c r="Q76" s="133"/>
      <c r="R76" s="134"/>
      <c r="S76" s="113"/>
      <c r="V76" s="101"/>
      <c r="W76" s="102"/>
      <c r="X76" s="103"/>
      <c r="Y76" s="104"/>
      <c r="Z76" s="105"/>
      <c r="AA76" s="106"/>
    </row>
    <row r="77" spans="1:27" ht="13.5" customHeight="1">
      <c r="A77" s="93">
        <v>16</v>
      </c>
      <c r="B77" s="95" t="s">
        <v>189</v>
      </c>
      <c r="C77" s="95"/>
      <c r="D77" s="95"/>
      <c r="E77" s="95" t="s">
        <v>85</v>
      </c>
      <c r="F77" s="95"/>
      <c r="G77" s="95"/>
      <c r="H77" s="95"/>
      <c r="I77" s="95" t="s">
        <v>190</v>
      </c>
      <c r="J77" s="95"/>
      <c r="K77" s="95"/>
      <c r="L77" s="93" t="s">
        <v>191</v>
      </c>
      <c r="M77" s="95" t="s">
        <v>192</v>
      </c>
      <c r="N77" s="95"/>
      <c r="O77" s="133"/>
      <c r="P77" s="134"/>
      <c r="Q77" s="133"/>
      <c r="R77" s="134"/>
      <c r="S77" s="113"/>
      <c r="V77" s="101"/>
      <c r="W77" s="102"/>
      <c r="X77" s="103"/>
      <c r="Y77" s="104"/>
      <c r="Z77" s="105"/>
      <c r="AA77" s="106"/>
    </row>
    <row r="78" spans="1:27" ht="13.5" customHeight="1">
      <c r="A78" s="93">
        <v>18</v>
      </c>
      <c r="B78" s="95" t="s">
        <v>193</v>
      </c>
      <c r="C78" s="95"/>
      <c r="D78" s="95"/>
      <c r="E78" s="95" t="s">
        <v>80</v>
      </c>
      <c r="F78" s="95"/>
      <c r="G78" s="95"/>
      <c r="H78" s="95"/>
      <c r="I78" s="95" t="s">
        <v>3</v>
      </c>
      <c r="J78" s="95"/>
      <c r="K78" s="95"/>
      <c r="L78" s="93" t="s">
        <v>179</v>
      </c>
      <c r="M78" s="95" t="s">
        <v>180</v>
      </c>
      <c r="N78" s="95"/>
      <c r="O78" s="133"/>
      <c r="P78" s="134"/>
      <c r="Q78" s="133"/>
      <c r="R78" s="134"/>
      <c r="S78" s="113"/>
      <c r="V78" s="101"/>
      <c r="W78" s="102"/>
      <c r="X78" s="103"/>
      <c r="Y78" s="104"/>
      <c r="Z78" s="105"/>
      <c r="AA78" s="106"/>
    </row>
    <row r="79" spans="1:27" ht="13.5" customHeight="1">
      <c r="A79" s="93">
        <v>20</v>
      </c>
      <c r="B79" s="95" t="s">
        <v>194</v>
      </c>
      <c r="C79" s="95"/>
      <c r="D79" s="95"/>
      <c r="E79" s="95" t="s">
        <v>112</v>
      </c>
      <c r="F79" s="95"/>
      <c r="G79" s="95"/>
      <c r="H79" s="95"/>
      <c r="I79" s="95" t="s">
        <v>99</v>
      </c>
      <c r="J79" s="95"/>
      <c r="K79" s="95"/>
      <c r="L79" s="93" t="s">
        <v>182</v>
      </c>
      <c r="M79" s="95" t="s">
        <v>195</v>
      </c>
      <c r="N79" s="95"/>
      <c r="O79" s="133"/>
      <c r="P79" s="134"/>
      <c r="Q79" s="133"/>
      <c r="R79" s="134"/>
      <c r="S79" s="113"/>
      <c r="V79" s="101"/>
      <c r="W79" s="102"/>
      <c r="X79" s="103"/>
      <c r="Y79" s="104"/>
      <c r="Z79" s="105"/>
      <c r="AA79" s="106"/>
    </row>
    <row r="80" spans="1:27" ht="13.5" customHeight="1">
      <c r="A80" s="93">
        <v>22</v>
      </c>
      <c r="B80" s="95" t="s">
        <v>115</v>
      </c>
      <c r="C80" s="95"/>
      <c r="D80" s="95"/>
      <c r="E80" s="95" t="s">
        <v>148</v>
      </c>
      <c r="F80" s="95"/>
      <c r="G80" s="95"/>
      <c r="H80" s="95"/>
      <c r="I80" s="95" t="s">
        <v>104</v>
      </c>
      <c r="J80" s="95"/>
      <c r="K80" s="95"/>
      <c r="L80" s="93" t="s">
        <v>182</v>
      </c>
      <c r="M80" s="95" t="s">
        <v>184</v>
      </c>
      <c r="N80" s="95"/>
      <c r="O80" s="133"/>
      <c r="P80" s="134"/>
      <c r="Q80" s="133"/>
      <c r="R80" s="134"/>
      <c r="S80" s="113"/>
      <c r="V80" s="101"/>
      <c r="W80" s="102"/>
      <c r="X80" s="103"/>
      <c r="Y80" s="105"/>
      <c r="Z80" s="105"/>
      <c r="AA80" s="106"/>
    </row>
    <row r="81" spans="1:27" ht="13.5" customHeight="1">
      <c r="A81" s="93">
        <v>24</v>
      </c>
      <c r="B81" s="95" t="s">
        <v>82</v>
      </c>
      <c r="C81" s="95"/>
      <c r="D81" s="95"/>
      <c r="E81" s="95" t="s">
        <v>142</v>
      </c>
      <c r="F81" s="95"/>
      <c r="G81" s="95"/>
      <c r="H81" s="95"/>
      <c r="I81" s="95" t="s">
        <v>172</v>
      </c>
      <c r="J81" s="95"/>
      <c r="K81" s="95"/>
      <c r="L81" s="93" t="s">
        <v>191</v>
      </c>
      <c r="M81" s="95" t="s">
        <v>184</v>
      </c>
      <c r="N81" s="95"/>
      <c r="O81" s="133"/>
      <c r="P81" s="134"/>
      <c r="Q81" s="133"/>
      <c r="R81" s="134"/>
      <c r="S81" s="113"/>
      <c r="V81" s="101"/>
      <c r="W81" s="102"/>
      <c r="X81" s="103"/>
      <c r="Y81" s="105"/>
      <c r="Z81" s="105"/>
      <c r="AA81" s="106"/>
    </row>
    <row r="82" spans="1:27" ht="13.5" customHeight="1">
      <c r="A82" s="93">
        <v>26</v>
      </c>
      <c r="B82" s="95" t="s">
        <v>157</v>
      </c>
      <c r="C82" s="95"/>
      <c r="D82" s="95"/>
      <c r="E82" s="95" t="s">
        <v>136</v>
      </c>
      <c r="F82" s="95"/>
      <c r="G82" s="95"/>
      <c r="H82" s="95"/>
      <c r="I82" s="95" t="s">
        <v>196</v>
      </c>
      <c r="J82" s="95"/>
      <c r="K82" s="95"/>
      <c r="L82" s="93" t="s">
        <v>197</v>
      </c>
      <c r="M82" s="95" t="s">
        <v>184</v>
      </c>
      <c r="N82" s="95"/>
      <c r="O82" s="133"/>
      <c r="P82" s="134"/>
      <c r="Q82" s="133"/>
      <c r="R82" s="134"/>
      <c r="S82" s="113"/>
      <c r="V82" s="101"/>
      <c r="W82" s="102"/>
      <c r="X82" s="103"/>
      <c r="Y82" s="104"/>
      <c r="Z82" s="105"/>
      <c r="AA82" s="106"/>
    </row>
    <row r="83" spans="1:27" ht="13.5" customHeight="1">
      <c r="A83" s="93"/>
      <c r="B83" s="95" t="s">
        <v>173</v>
      </c>
      <c r="C83" s="95"/>
      <c r="D83" s="95"/>
      <c r="E83" s="95" t="s">
        <v>91</v>
      </c>
      <c r="F83" s="95"/>
      <c r="G83" s="95"/>
      <c r="H83" s="95"/>
      <c r="I83" s="95" t="s">
        <v>172</v>
      </c>
      <c r="J83" s="95"/>
      <c r="K83" s="95"/>
      <c r="L83" s="93" t="s">
        <v>182</v>
      </c>
      <c r="M83" s="95" t="s">
        <v>198</v>
      </c>
      <c r="N83" s="95"/>
      <c r="O83" s="133"/>
      <c r="P83" s="134"/>
      <c r="Q83" s="133"/>
      <c r="R83" s="134"/>
      <c r="S83" s="113"/>
      <c r="V83" s="101"/>
      <c r="W83" s="102"/>
      <c r="X83" s="103"/>
      <c r="Y83" s="104"/>
      <c r="Z83" s="105"/>
      <c r="AA83" s="106"/>
    </row>
    <row r="84" spans="1:27" ht="12.7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4"/>
      <c r="S84" s="113"/>
      <c r="V84" s="101"/>
      <c r="W84" s="102"/>
      <c r="X84" s="103"/>
      <c r="Y84" s="108"/>
      <c r="Z84" s="105"/>
      <c r="AA84" s="106"/>
    </row>
    <row r="85" spans="1:27" ht="12.75" hidden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4"/>
      <c r="S85" s="113"/>
      <c r="V85" s="101"/>
      <c r="W85" s="102"/>
      <c r="X85" s="103"/>
      <c r="Y85" s="104"/>
      <c r="Z85" s="105"/>
      <c r="AA85" s="106"/>
    </row>
    <row r="86" spans="1:27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09"/>
      <c r="M86" s="109"/>
      <c r="N86" s="109"/>
      <c r="O86" s="4"/>
      <c r="P86" s="4"/>
      <c r="R86" s="4"/>
      <c r="S86" s="4"/>
      <c r="V86" s="101"/>
      <c r="W86" s="102"/>
      <c r="X86" s="103"/>
      <c r="Y86" s="104"/>
      <c r="Z86" s="105"/>
      <c r="AA86" s="106"/>
    </row>
    <row r="87" spans="1:27" ht="12.75">
      <c r="A87" s="1"/>
      <c r="B87" s="111"/>
      <c r="C87" s="96" t="s">
        <v>161</v>
      </c>
      <c r="D87" s="1"/>
      <c r="E87" s="1" t="s">
        <v>162</v>
      </c>
      <c r="F87" s="96"/>
      <c r="G87" s="96"/>
      <c r="H87" s="96"/>
      <c r="I87" s="520">
        <v>606179306</v>
      </c>
      <c r="J87" s="520"/>
      <c r="K87" s="520"/>
      <c r="L87" s="96" t="s">
        <v>163</v>
      </c>
      <c r="M87" s="109"/>
      <c r="N87" s="109"/>
      <c r="O87" s="4"/>
      <c r="P87" s="4"/>
      <c r="R87" s="4"/>
      <c r="S87" s="4"/>
      <c r="V87" s="101"/>
      <c r="W87" s="102"/>
      <c r="X87" s="103"/>
      <c r="Y87" s="104"/>
      <c r="Z87" s="105"/>
      <c r="AA87" s="106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09"/>
      <c r="M88" s="109"/>
      <c r="N88" s="109"/>
      <c r="O88" s="4"/>
      <c r="P88" s="4"/>
      <c r="R88" s="4"/>
      <c r="S88" s="4"/>
      <c r="V88" s="101"/>
      <c r="W88" s="102"/>
      <c r="X88" s="103"/>
      <c r="Y88" s="104"/>
      <c r="Z88" s="105"/>
      <c r="AA88" s="106"/>
    </row>
    <row r="89" spans="1:27" ht="16.5">
      <c r="A89" s="506" t="s">
        <v>199</v>
      </c>
      <c r="B89" s="507"/>
      <c r="C89" s="507"/>
      <c r="D89" s="507"/>
      <c r="E89" s="507"/>
      <c r="F89" s="507"/>
      <c r="G89" s="507"/>
      <c r="H89" s="508"/>
      <c r="I89" s="509" t="s">
        <v>200</v>
      </c>
      <c r="J89" s="1"/>
      <c r="K89" s="4"/>
      <c r="L89" s="1"/>
      <c r="M89" s="1"/>
      <c r="N89" s="1"/>
      <c r="O89" s="4"/>
      <c r="P89" s="4"/>
      <c r="R89" s="4"/>
      <c r="S89" s="4"/>
      <c r="V89" s="101"/>
      <c r="W89" s="102"/>
      <c r="X89" s="103"/>
      <c r="Y89" s="104"/>
      <c r="Z89" s="105"/>
      <c r="AA89" s="106"/>
    </row>
    <row r="90" spans="1:27" ht="16.5">
      <c r="A90" s="512" t="s">
        <v>201</v>
      </c>
      <c r="B90" s="513"/>
      <c r="C90" s="513"/>
      <c r="D90" s="513"/>
      <c r="E90" s="513"/>
      <c r="F90" s="513"/>
      <c r="G90" s="513"/>
      <c r="H90" s="514"/>
      <c r="I90" s="510"/>
      <c r="J90" s="1"/>
      <c r="K90" s="4"/>
      <c r="L90" s="1"/>
      <c r="M90" s="1"/>
      <c r="N90" s="1"/>
      <c r="O90" s="4"/>
      <c r="P90" s="4"/>
      <c r="R90" s="4"/>
      <c r="S90" s="4"/>
      <c r="V90" s="101"/>
      <c r="W90" s="102"/>
      <c r="X90" s="103"/>
      <c r="Y90" s="104"/>
      <c r="Z90" s="105"/>
      <c r="AA90" s="106"/>
    </row>
    <row r="91" spans="1:27" ht="14.25">
      <c r="A91" s="137" t="s">
        <v>202</v>
      </c>
      <c r="B91" s="515" t="s">
        <v>203</v>
      </c>
      <c r="C91" s="515"/>
      <c r="D91" s="515" t="s">
        <v>68</v>
      </c>
      <c r="E91" s="515"/>
      <c r="F91" s="516" t="s">
        <v>204</v>
      </c>
      <c r="G91" s="516"/>
      <c r="H91" s="516"/>
      <c r="I91" s="511"/>
      <c r="J91" s="1"/>
      <c r="K91" s="138"/>
      <c r="L91" s="495" t="s">
        <v>205</v>
      </c>
      <c r="M91" s="495"/>
      <c r="N91" s="495"/>
      <c r="O91" s="138"/>
      <c r="P91" s="138"/>
      <c r="Q91" s="139"/>
      <c r="R91" s="4"/>
      <c r="S91" s="4"/>
      <c r="V91" s="101"/>
      <c r="W91" s="102"/>
      <c r="X91" s="103"/>
      <c r="Y91" s="104"/>
      <c r="Z91" s="105"/>
      <c r="AA91" s="106"/>
    </row>
    <row r="92" spans="1:27" ht="14.25">
      <c r="A92" s="140"/>
      <c r="B92" s="496" t="s">
        <v>206</v>
      </c>
      <c r="C92" s="497"/>
      <c r="D92" s="496" t="s">
        <v>24</v>
      </c>
      <c r="E92" s="497"/>
      <c r="F92" s="498">
        <v>44594</v>
      </c>
      <c r="G92" s="499"/>
      <c r="H92" s="500"/>
      <c r="I92" s="141" t="s">
        <v>207</v>
      </c>
      <c r="J92" s="1"/>
      <c r="K92" s="4"/>
      <c r="L92" s="1"/>
      <c r="M92" s="1"/>
      <c r="N92" s="1"/>
      <c r="O92" s="4"/>
      <c r="P92" s="4"/>
      <c r="R92" s="4"/>
      <c r="S92" s="4"/>
      <c r="V92" s="101"/>
      <c r="W92" s="102"/>
      <c r="X92" s="103"/>
      <c r="Y92" s="104"/>
      <c r="Z92" s="105"/>
      <c r="AA92" s="106"/>
    </row>
    <row r="93" spans="1:27" ht="14.25">
      <c r="A93" s="142"/>
      <c r="B93" s="501" t="s">
        <v>208</v>
      </c>
      <c r="C93" s="502"/>
      <c r="D93" s="501" t="s">
        <v>209</v>
      </c>
      <c r="E93" s="502"/>
      <c r="F93" s="503"/>
      <c r="G93" s="504"/>
      <c r="H93" s="505"/>
      <c r="I93" s="143"/>
      <c r="J93" s="1"/>
      <c r="K93" s="144" t="s">
        <v>210</v>
      </c>
      <c r="L93" s="145" t="s">
        <v>211</v>
      </c>
      <c r="M93" s="146" t="s">
        <v>212</v>
      </c>
      <c r="N93" s="1"/>
      <c r="O93" s="4"/>
      <c r="P93" s="4"/>
      <c r="R93" s="4"/>
      <c r="S93" s="4"/>
      <c r="V93" s="101"/>
      <c r="W93" s="102"/>
      <c r="X93" s="103"/>
      <c r="Y93" s="104"/>
      <c r="Z93" s="105"/>
      <c r="AA93" s="106"/>
    </row>
    <row r="94" spans="1:27" ht="15" customHeight="1">
      <c r="A94" s="147">
        <v>25198</v>
      </c>
      <c r="B94" s="489" t="s">
        <v>213</v>
      </c>
      <c r="C94" s="490"/>
      <c r="D94" s="489" t="s">
        <v>214</v>
      </c>
      <c r="E94" s="490"/>
      <c r="F94" s="491"/>
      <c r="G94" s="492"/>
      <c r="H94" s="493"/>
      <c r="I94" s="153" t="s">
        <v>215</v>
      </c>
      <c r="J94" s="1"/>
      <c r="K94" s="144" t="s">
        <v>216</v>
      </c>
      <c r="L94" s="145" t="s">
        <v>217</v>
      </c>
      <c r="M94" s="154" t="s">
        <v>81</v>
      </c>
      <c r="N94" s="1"/>
      <c r="O94" s="4"/>
      <c r="P94" s="4"/>
      <c r="R94" s="4"/>
      <c r="S94" s="4"/>
      <c r="V94" s="101"/>
      <c r="W94" s="102"/>
      <c r="X94" s="103"/>
      <c r="Y94" s="104"/>
      <c r="Z94" s="105"/>
      <c r="AA94" s="106"/>
    </row>
    <row r="95" spans="1:27" ht="15" customHeight="1">
      <c r="A95" s="147"/>
      <c r="B95" s="489"/>
      <c r="C95" s="490"/>
      <c r="D95" s="489"/>
      <c r="E95" s="490"/>
      <c r="F95" s="491"/>
      <c r="G95" s="492"/>
      <c r="H95" s="493"/>
      <c r="I95" s="153"/>
      <c r="J95" s="1"/>
      <c r="K95" s="144" t="s">
        <v>218</v>
      </c>
      <c r="L95" s="145" t="s">
        <v>219</v>
      </c>
      <c r="M95" s="154" t="s">
        <v>96</v>
      </c>
      <c r="N95" s="1"/>
      <c r="O95" s="4"/>
      <c r="P95" s="4"/>
      <c r="R95" s="4"/>
      <c r="S95" s="4"/>
      <c r="V95" s="101"/>
      <c r="W95" s="102"/>
      <c r="X95" s="103"/>
      <c r="Y95" s="104"/>
      <c r="Z95" s="105"/>
      <c r="AA95" s="106"/>
    </row>
    <row r="96" spans="1:27" ht="15" customHeight="1">
      <c r="A96" s="147"/>
      <c r="B96" s="489"/>
      <c r="C96" s="490"/>
      <c r="D96" s="489"/>
      <c r="E96" s="490"/>
      <c r="F96" s="491"/>
      <c r="G96" s="492"/>
      <c r="H96" s="493"/>
      <c r="I96" s="153"/>
      <c r="J96" s="1"/>
      <c r="K96" s="144" t="s">
        <v>220</v>
      </c>
      <c r="L96" s="145" t="s">
        <v>221</v>
      </c>
      <c r="M96" s="154" t="s">
        <v>92</v>
      </c>
      <c r="N96" s="1"/>
      <c r="O96" s="4"/>
      <c r="P96" s="4"/>
      <c r="R96" s="4"/>
      <c r="S96" s="4"/>
      <c r="V96" s="101"/>
      <c r="W96" s="102"/>
      <c r="X96" s="103"/>
      <c r="Y96" s="104"/>
      <c r="Z96" s="105"/>
      <c r="AA96" s="106"/>
    </row>
    <row r="97" spans="1:27" ht="15" customHeight="1">
      <c r="A97" s="147"/>
      <c r="B97" s="489"/>
      <c r="C97" s="490"/>
      <c r="D97" s="489"/>
      <c r="E97" s="490"/>
      <c r="F97" s="491"/>
      <c r="G97" s="492"/>
      <c r="H97" s="493"/>
      <c r="I97" s="153"/>
      <c r="J97" s="1"/>
      <c r="K97" s="144" t="s">
        <v>222</v>
      </c>
      <c r="L97" s="145" t="s">
        <v>223</v>
      </c>
      <c r="M97" s="154" t="s">
        <v>155</v>
      </c>
      <c r="N97" s="1"/>
      <c r="O97" s="4"/>
      <c r="P97" s="4"/>
      <c r="R97" s="4"/>
      <c r="S97" s="4"/>
      <c r="V97" s="101"/>
      <c r="W97" s="102"/>
      <c r="X97" s="103"/>
      <c r="Y97" s="104"/>
      <c r="Z97" s="105"/>
      <c r="AA97" s="106"/>
    </row>
    <row r="98" spans="1:27" ht="15" customHeight="1">
      <c r="A98" s="147"/>
      <c r="B98" s="489"/>
      <c r="C98" s="490"/>
      <c r="D98" s="489"/>
      <c r="E98" s="490"/>
      <c r="F98" s="491"/>
      <c r="G98" s="492"/>
      <c r="H98" s="493"/>
      <c r="I98" s="153"/>
      <c r="J98" s="1"/>
      <c r="K98" s="144" t="s">
        <v>224</v>
      </c>
      <c r="L98" s="145" t="s">
        <v>225</v>
      </c>
      <c r="M98" s="154" t="s">
        <v>149</v>
      </c>
      <c r="N98" s="1"/>
      <c r="O98" s="4"/>
      <c r="P98" s="4"/>
      <c r="R98" s="4"/>
      <c r="S98" s="4"/>
      <c r="V98" s="101"/>
      <c r="W98" s="102"/>
      <c r="X98" s="103"/>
      <c r="Y98" s="104"/>
      <c r="Z98" s="105"/>
      <c r="AA98" s="106"/>
    </row>
    <row r="99" spans="1:27" ht="15" customHeight="1">
      <c r="A99" s="147"/>
      <c r="B99" s="489"/>
      <c r="C99" s="490"/>
      <c r="D99" s="489"/>
      <c r="E99" s="490"/>
      <c r="F99" s="491"/>
      <c r="G99" s="492"/>
      <c r="H99" s="493"/>
      <c r="I99" s="153"/>
      <c r="J99" s="1"/>
      <c r="K99" s="144" t="s">
        <v>226</v>
      </c>
      <c r="L99" s="145" t="s">
        <v>227</v>
      </c>
      <c r="M99" s="154" t="s">
        <v>113</v>
      </c>
      <c r="N99" s="1"/>
      <c r="O99" s="4"/>
      <c r="P99" s="4"/>
      <c r="R99" s="4"/>
      <c r="S99" s="4"/>
      <c r="V99" s="101"/>
      <c r="W99" s="102"/>
      <c r="X99" s="103"/>
      <c r="Y99" s="104"/>
      <c r="Z99" s="105"/>
      <c r="AA99" s="106"/>
    </row>
    <row r="100" spans="1:27" ht="15" customHeight="1">
      <c r="A100" s="147"/>
      <c r="B100" s="489"/>
      <c r="C100" s="490"/>
      <c r="D100" s="489"/>
      <c r="E100" s="490"/>
      <c r="F100" s="491"/>
      <c r="G100" s="492"/>
      <c r="H100" s="493"/>
      <c r="I100" s="153"/>
      <c r="J100" s="1"/>
      <c r="K100" s="144" t="s">
        <v>228</v>
      </c>
      <c r="L100" s="145" t="s">
        <v>229</v>
      </c>
      <c r="M100" s="154" t="s">
        <v>131</v>
      </c>
      <c r="N100" s="1"/>
      <c r="O100" s="4"/>
      <c r="P100" s="4"/>
      <c r="R100" s="4"/>
      <c r="S100" s="4"/>
      <c r="V100" s="101"/>
      <c r="W100" s="102"/>
      <c r="X100" s="103"/>
      <c r="Y100" s="104"/>
      <c r="Z100" s="105"/>
      <c r="AA100" s="106"/>
    </row>
    <row r="101" spans="1:27" ht="15" customHeight="1">
      <c r="A101" s="147"/>
      <c r="B101" s="489"/>
      <c r="C101" s="490"/>
      <c r="D101" s="489"/>
      <c r="E101" s="490"/>
      <c r="F101" s="491"/>
      <c r="G101" s="492"/>
      <c r="H101" s="493"/>
      <c r="I101" s="153"/>
      <c r="J101" s="1"/>
      <c r="K101" s="144" t="s">
        <v>230</v>
      </c>
      <c r="L101" s="145" t="s">
        <v>231</v>
      </c>
      <c r="M101" s="154" t="s">
        <v>86</v>
      </c>
      <c r="N101" s="1"/>
      <c r="O101" s="4"/>
      <c r="P101" s="4"/>
      <c r="R101" s="4"/>
      <c r="S101" s="4"/>
      <c r="V101" s="101"/>
      <c r="W101" s="102"/>
      <c r="X101" s="103"/>
      <c r="Y101" s="104"/>
      <c r="Z101" s="105"/>
      <c r="AA101" s="106"/>
    </row>
    <row r="102" spans="1:27" ht="15" customHeight="1">
      <c r="A102" s="147"/>
      <c r="B102" s="148"/>
      <c r="C102" s="149"/>
      <c r="D102" s="148"/>
      <c r="E102" s="149"/>
      <c r="F102" s="150"/>
      <c r="G102" s="151"/>
      <c r="H102" s="152"/>
      <c r="I102" s="153"/>
      <c r="J102" s="1"/>
      <c r="K102" s="144" t="s">
        <v>232</v>
      </c>
      <c r="L102" s="145" t="s">
        <v>233</v>
      </c>
      <c r="M102" s="154" t="s">
        <v>137</v>
      </c>
      <c r="N102" s="1"/>
      <c r="O102" s="4"/>
      <c r="P102" s="4"/>
      <c r="R102" s="4"/>
      <c r="S102" s="4"/>
      <c r="V102" s="101"/>
      <c r="W102" s="102"/>
      <c r="X102" s="103"/>
      <c r="Y102" s="104"/>
      <c r="Z102" s="105"/>
      <c r="AA102" s="106"/>
    </row>
    <row r="103" spans="1:27" ht="15" customHeight="1">
      <c r="A103" s="147"/>
      <c r="B103" s="489"/>
      <c r="C103" s="490"/>
      <c r="D103" s="489"/>
      <c r="E103" s="490"/>
      <c r="F103" s="491"/>
      <c r="G103" s="492"/>
      <c r="H103" s="493"/>
      <c r="I103" s="153"/>
      <c r="J103" s="1"/>
      <c r="K103" s="144" t="s">
        <v>234</v>
      </c>
      <c r="L103" s="145" t="s">
        <v>235</v>
      </c>
      <c r="M103" s="154" t="s">
        <v>143</v>
      </c>
      <c r="N103" s="1"/>
      <c r="O103" s="4"/>
      <c r="P103" s="4"/>
      <c r="R103" s="4"/>
      <c r="S103" s="4"/>
      <c r="V103" s="101"/>
      <c r="W103" s="102"/>
      <c r="X103" s="103"/>
      <c r="Y103" s="104"/>
      <c r="Z103" s="105"/>
      <c r="AA103" s="106"/>
    </row>
    <row r="104" spans="1:27" ht="15" customHeight="1">
      <c r="A104" s="147"/>
      <c r="B104" s="489"/>
      <c r="C104" s="490"/>
      <c r="D104" s="489"/>
      <c r="E104" s="490"/>
      <c r="F104" s="491"/>
      <c r="G104" s="492"/>
      <c r="H104" s="493"/>
      <c r="I104" s="153"/>
      <c r="J104" s="1"/>
      <c r="K104" s="144" t="s">
        <v>236</v>
      </c>
      <c r="L104" s="145" t="s">
        <v>237</v>
      </c>
      <c r="M104" s="154" t="s">
        <v>102</v>
      </c>
      <c r="N104" s="1"/>
      <c r="O104" s="4"/>
      <c r="P104" s="4"/>
      <c r="R104" s="4"/>
      <c r="S104" s="4"/>
      <c r="V104" s="101"/>
      <c r="W104" s="102"/>
      <c r="X104" s="103"/>
      <c r="Y104" s="104"/>
      <c r="Z104" s="105"/>
      <c r="AA104" s="106"/>
    </row>
    <row r="105" spans="1:27" ht="15" customHeight="1">
      <c r="A105" s="147"/>
      <c r="B105" s="489"/>
      <c r="C105" s="490"/>
      <c r="D105" s="489"/>
      <c r="E105" s="490"/>
      <c r="F105" s="491"/>
      <c r="G105" s="492"/>
      <c r="H105" s="493"/>
      <c r="I105" s="153"/>
      <c r="J105" s="1"/>
      <c r="K105" s="144" t="s">
        <v>238</v>
      </c>
      <c r="L105" s="145" t="s">
        <v>239</v>
      </c>
      <c r="M105" s="154" t="s">
        <v>125</v>
      </c>
      <c r="N105" s="1"/>
      <c r="O105" s="4"/>
      <c r="P105" s="4"/>
      <c r="R105" s="4"/>
      <c r="S105" s="4"/>
      <c r="V105" s="101"/>
      <c r="W105" s="102"/>
      <c r="X105" s="103"/>
      <c r="Y105" s="104"/>
      <c r="Z105" s="105"/>
      <c r="AA105" s="106"/>
    </row>
    <row r="106" spans="1:27" ht="15" customHeight="1">
      <c r="A106" s="147"/>
      <c r="B106" s="489"/>
      <c r="C106" s="490"/>
      <c r="D106" s="489"/>
      <c r="E106" s="490"/>
      <c r="F106" s="494"/>
      <c r="G106" s="492"/>
      <c r="H106" s="493"/>
      <c r="I106" s="153"/>
      <c r="J106" s="1"/>
      <c r="K106" s="144" t="s">
        <v>240</v>
      </c>
      <c r="L106" s="145" t="s">
        <v>241</v>
      </c>
      <c r="M106" s="154" t="s">
        <v>242</v>
      </c>
      <c r="N106" s="1"/>
      <c r="O106" s="4"/>
      <c r="P106" s="4"/>
      <c r="R106" s="4"/>
      <c r="S106" s="4"/>
      <c r="V106" s="101"/>
      <c r="W106" s="102"/>
      <c r="X106" s="103"/>
      <c r="Y106" s="104"/>
      <c r="Z106" s="105"/>
      <c r="AA106" s="106"/>
    </row>
    <row r="107" spans="1:27" ht="15" customHeight="1">
      <c r="A107" s="147"/>
      <c r="B107" s="489"/>
      <c r="C107" s="490"/>
      <c r="D107" s="489"/>
      <c r="E107" s="490"/>
      <c r="F107" s="491"/>
      <c r="G107" s="492"/>
      <c r="H107" s="493"/>
      <c r="I107" s="153"/>
      <c r="J107" s="1"/>
      <c r="K107" s="4"/>
      <c r="L107" s="1"/>
      <c r="M107" s="1"/>
      <c r="N107" s="1"/>
      <c r="O107" s="4"/>
      <c r="P107" s="4"/>
      <c r="R107" s="4"/>
      <c r="S107" s="4"/>
      <c r="V107" s="101"/>
      <c r="W107" s="102"/>
      <c r="X107" s="103"/>
      <c r="Y107" s="104"/>
      <c r="Z107" s="105"/>
      <c r="AA107" s="106"/>
    </row>
    <row r="108" spans="1:27" ht="15" customHeight="1">
      <c r="A108" s="155"/>
      <c r="B108" s="489"/>
      <c r="C108" s="490"/>
      <c r="D108" s="489"/>
      <c r="E108" s="490"/>
      <c r="F108" s="494"/>
      <c r="G108" s="492"/>
      <c r="H108" s="493"/>
      <c r="I108" s="153"/>
      <c r="J108" s="1"/>
      <c r="K108" s="4"/>
      <c r="L108" s="1"/>
      <c r="M108" s="1"/>
      <c r="N108" s="1"/>
      <c r="O108" s="4"/>
      <c r="P108" s="4"/>
      <c r="R108" s="4"/>
      <c r="S108" s="4"/>
      <c r="V108" s="101"/>
      <c r="W108" s="102"/>
      <c r="X108" s="103"/>
      <c r="Y108" s="104"/>
      <c r="Z108" s="105"/>
      <c r="AA108" s="106"/>
    </row>
    <row r="109" spans="1:27" ht="15" customHeight="1">
      <c r="A109" s="156"/>
      <c r="B109" s="479"/>
      <c r="C109" s="480"/>
      <c r="D109" s="479"/>
      <c r="E109" s="480"/>
      <c r="F109" s="481"/>
      <c r="G109" s="482"/>
      <c r="H109" s="483"/>
      <c r="I109" s="157"/>
      <c r="J109" s="1"/>
      <c r="K109" s="4"/>
      <c r="L109" s="1"/>
      <c r="M109" s="1"/>
      <c r="N109" s="1"/>
      <c r="O109" s="4"/>
      <c r="P109" s="4"/>
      <c r="R109" s="4"/>
      <c r="S109" s="4"/>
      <c r="V109" s="101"/>
      <c r="W109" s="102"/>
      <c r="X109" s="103"/>
      <c r="Y109" s="104"/>
      <c r="Z109" s="105"/>
      <c r="AA109" s="106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4"/>
      <c r="P110" s="4"/>
      <c r="R110" s="4"/>
      <c r="S110" s="4"/>
      <c r="V110" s="101"/>
      <c r="W110" s="102"/>
      <c r="X110" s="103"/>
      <c r="Y110" s="104"/>
      <c r="Z110" s="105"/>
      <c r="AA110" s="106"/>
    </row>
    <row r="111" spans="1:27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96"/>
      <c r="O111" s="96"/>
      <c r="P111" s="4"/>
      <c r="R111" s="4"/>
      <c r="S111" s="4"/>
      <c r="V111" s="101"/>
      <c r="W111" s="102"/>
      <c r="X111" s="103"/>
      <c r="Y111" s="105"/>
      <c r="Z111" s="105"/>
      <c r="AA111" s="106"/>
    </row>
    <row r="112" spans="1:27" ht="12.75" hidden="1">
      <c r="A112" s="158" t="s">
        <v>243</v>
      </c>
      <c r="B112" s="1"/>
      <c r="C112" s="1"/>
      <c r="D112" s="1"/>
      <c r="E112" s="1"/>
      <c r="F112" s="1"/>
      <c r="G112" s="1"/>
      <c r="H112" s="1"/>
      <c r="I112" s="96"/>
      <c r="J112" s="96"/>
      <c r="K112" s="158" t="s">
        <v>243</v>
      </c>
      <c r="L112" s="1"/>
      <c r="M112" s="96"/>
      <c r="N112" s="96"/>
      <c r="O112" s="96"/>
      <c r="P112" s="4"/>
      <c r="R112" s="4"/>
      <c r="S112" s="4"/>
      <c r="V112" s="101"/>
      <c r="W112" s="102"/>
      <c r="X112" s="103"/>
      <c r="Y112" s="105"/>
      <c r="Z112" s="105"/>
      <c r="AA112" s="106"/>
    </row>
    <row r="113" spans="1:27" ht="12.75" hidden="1">
      <c r="A113" s="159" t="s">
        <v>244</v>
      </c>
      <c r="B113" s="160" t="s">
        <v>245</v>
      </c>
      <c r="C113" s="1"/>
      <c r="D113" s="1"/>
      <c r="E113" s="1"/>
      <c r="F113" s="1"/>
      <c r="G113" s="1"/>
      <c r="H113" s="1"/>
      <c r="I113" s="96"/>
      <c r="J113" s="96"/>
      <c r="K113" s="159" t="s">
        <v>244</v>
      </c>
      <c r="L113" s="160" t="s">
        <v>245</v>
      </c>
      <c r="M113" s="96"/>
      <c r="N113" s="96"/>
      <c r="O113" s="96"/>
      <c r="P113" s="136" t="s">
        <v>172</v>
      </c>
      <c r="R113" s="4"/>
      <c r="S113" s="4"/>
      <c r="V113" s="101"/>
      <c r="W113" s="102"/>
      <c r="X113" s="103"/>
      <c r="Y113" s="108"/>
      <c r="Z113" s="105"/>
      <c r="AA113" s="106"/>
    </row>
    <row r="114" spans="1:27" ht="15.75" customHeight="1" hidden="1">
      <c r="A114" s="161">
        <f>A12</f>
        <v>9891</v>
      </c>
      <c r="B114" s="162" t="s">
        <v>244</v>
      </c>
      <c r="C114" s="1"/>
      <c r="D114" s="1"/>
      <c r="E114" s="1"/>
      <c r="F114" s="1"/>
      <c r="G114" s="1"/>
      <c r="H114" s="1"/>
      <c r="I114" s="96"/>
      <c r="J114" s="96"/>
      <c r="K114" s="161">
        <f>K12</f>
        <v>13850</v>
      </c>
      <c r="L114" s="162" t="s">
        <v>244</v>
      </c>
      <c r="M114" s="96"/>
      <c r="N114" s="96"/>
      <c r="O114" s="96"/>
      <c r="P114" s="136" t="s">
        <v>186</v>
      </c>
      <c r="R114" s="4" t="s">
        <v>56</v>
      </c>
      <c r="S114" s="4"/>
      <c r="V114" s="101"/>
      <c r="W114" s="102"/>
      <c r="X114" s="103"/>
      <c r="Y114" s="104"/>
      <c r="Z114" s="105"/>
      <c r="AA114" s="106"/>
    </row>
    <row r="115" spans="1:27" ht="15.75" customHeight="1" hidden="1">
      <c r="A115" s="159" t="s">
        <v>244</v>
      </c>
      <c r="B115" s="163">
        <f>D57</f>
        <v>0</v>
      </c>
      <c r="C115" s="1"/>
      <c r="D115" s="1"/>
      <c r="E115" s="1"/>
      <c r="F115" s="1"/>
      <c r="G115" s="1"/>
      <c r="H115" s="1"/>
      <c r="I115" s="96"/>
      <c r="J115" s="96"/>
      <c r="K115" s="159" t="s">
        <v>244</v>
      </c>
      <c r="L115" s="164">
        <f>N57</f>
        <v>0</v>
      </c>
      <c r="M115" s="96"/>
      <c r="N115" s="96"/>
      <c r="O115" s="96"/>
      <c r="P115" s="136" t="s">
        <v>3</v>
      </c>
      <c r="R115" s="4" t="s">
        <v>87</v>
      </c>
      <c r="S115" s="4"/>
      <c r="V115" s="101"/>
      <c r="W115" s="102"/>
      <c r="X115" s="103"/>
      <c r="Y115" s="104"/>
      <c r="Z115" s="105"/>
      <c r="AA115" s="106"/>
    </row>
    <row r="116" spans="1:27" ht="15.75" customHeight="1" hidden="1">
      <c r="A116" s="161">
        <f>A17</f>
        <v>865</v>
      </c>
      <c r="B116" s="162" t="s">
        <v>244</v>
      </c>
      <c r="I116" s="96"/>
      <c r="J116" s="96"/>
      <c r="K116" s="161">
        <f>K17</f>
        <v>1366</v>
      </c>
      <c r="L116" s="162" t="s">
        <v>244</v>
      </c>
      <c r="M116" s="96"/>
      <c r="N116" s="96"/>
      <c r="O116" s="96"/>
      <c r="P116" s="136" t="s">
        <v>99</v>
      </c>
      <c r="R116" s="4" t="s">
        <v>93</v>
      </c>
      <c r="S116" s="113"/>
      <c r="V116" s="101"/>
      <c r="W116" s="102"/>
      <c r="X116" s="103"/>
      <c r="Y116" s="104"/>
      <c r="Z116" s="105"/>
      <c r="AA116" s="106"/>
    </row>
    <row r="117" spans="1:27" ht="15.75" customHeight="1" hidden="1">
      <c r="A117" s="159" t="s">
        <v>244</v>
      </c>
      <c r="B117" s="165">
        <f>I57</f>
        <v>0</v>
      </c>
      <c r="I117" s="96"/>
      <c r="J117" s="96"/>
      <c r="K117" s="159" t="s">
        <v>244</v>
      </c>
      <c r="L117" s="164">
        <f>S57</f>
        <v>0</v>
      </c>
      <c r="M117" s="96"/>
      <c r="N117" s="96"/>
      <c r="O117" s="96"/>
      <c r="P117" s="136" t="s">
        <v>104</v>
      </c>
      <c r="R117" s="4" t="s">
        <v>97</v>
      </c>
      <c r="S117" s="113"/>
      <c r="V117" s="101"/>
      <c r="W117" s="102"/>
      <c r="X117" s="103"/>
      <c r="Y117" s="104"/>
      <c r="Z117" s="105"/>
      <c r="AA117" s="106"/>
    </row>
    <row r="118" spans="1:26" ht="15.75" customHeight="1" hidden="1">
      <c r="A118" s="161">
        <f>A22</f>
        <v>22753</v>
      </c>
      <c r="B118" s="162" t="s">
        <v>244</v>
      </c>
      <c r="I118" s="96"/>
      <c r="J118" s="96"/>
      <c r="K118" s="161">
        <f>K22</f>
        <v>823</v>
      </c>
      <c r="L118" s="162" t="s">
        <v>244</v>
      </c>
      <c r="M118" s="96"/>
      <c r="N118" s="96"/>
      <c r="O118" s="96"/>
      <c r="P118" s="136" t="s">
        <v>181</v>
      </c>
      <c r="R118" s="4" t="s">
        <v>103</v>
      </c>
      <c r="V118" s="121"/>
      <c r="W118" s="102"/>
      <c r="X118" s="103"/>
      <c r="Y118" s="105"/>
      <c r="Z118" s="121"/>
    </row>
    <row r="119" spans="1:26" ht="15.75" customHeight="1" hidden="1">
      <c r="A119" s="159" t="s">
        <v>244</v>
      </c>
      <c r="B119" s="165">
        <f>D58</f>
        <v>0</v>
      </c>
      <c r="I119" s="96"/>
      <c r="J119" s="96"/>
      <c r="K119" s="159" t="s">
        <v>244</v>
      </c>
      <c r="L119" s="164">
        <f>N58</f>
        <v>0</v>
      </c>
      <c r="M119" s="96"/>
      <c r="N119" s="96"/>
      <c r="O119" s="96"/>
      <c r="P119" s="136" t="s">
        <v>196</v>
      </c>
      <c r="R119" s="4" t="s">
        <v>108</v>
      </c>
      <c r="V119" s="121"/>
      <c r="W119" s="102"/>
      <c r="X119" s="103"/>
      <c r="Y119" s="105"/>
      <c r="Z119" s="121"/>
    </row>
    <row r="120" spans="1:26" ht="15.75" customHeight="1" hidden="1">
      <c r="A120" s="161">
        <f>A27</f>
        <v>1556</v>
      </c>
      <c r="B120" s="162" t="s">
        <v>244</v>
      </c>
      <c r="I120" s="96"/>
      <c r="J120" s="96"/>
      <c r="K120" s="161">
        <f>K27</f>
        <v>19845</v>
      </c>
      <c r="L120" s="162" t="s">
        <v>244</v>
      </c>
      <c r="M120" s="96"/>
      <c r="N120" s="96"/>
      <c r="O120" s="96"/>
      <c r="P120" s="136" t="s">
        <v>116</v>
      </c>
      <c r="R120" s="4" t="s">
        <v>114</v>
      </c>
      <c r="V120" s="121"/>
      <c r="W120" s="102"/>
      <c r="X120" s="103"/>
      <c r="Y120" s="105"/>
      <c r="Z120" s="121"/>
    </row>
    <row r="121" spans="1:26" ht="15.75" customHeight="1" hidden="1">
      <c r="A121" s="159" t="s">
        <v>244</v>
      </c>
      <c r="B121" s="165">
        <f>I58</f>
        <v>0</v>
      </c>
      <c r="I121" s="96"/>
      <c r="J121" s="96"/>
      <c r="K121" s="159" t="s">
        <v>244</v>
      </c>
      <c r="L121" s="164">
        <f>S58</f>
        <v>0</v>
      </c>
      <c r="M121" s="96"/>
      <c r="N121" s="96"/>
      <c r="O121" s="96"/>
      <c r="P121" s="136" t="s">
        <v>122</v>
      </c>
      <c r="R121" s="4" t="s">
        <v>120</v>
      </c>
      <c r="V121" s="121"/>
      <c r="W121" s="102"/>
      <c r="X121" s="103"/>
      <c r="Y121" s="105"/>
      <c r="Z121" s="121"/>
    </row>
    <row r="122" spans="1:26" ht="15.75" customHeight="1" hidden="1">
      <c r="A122" s="161">
        <f>A32</f>
        <v>10877</v>
      </c>
      <c r="I122" s="96"/>
      <c r="J122" s="96"/>
      <c r="K122" s="161">
        <f>K32</f>
        <v>25198</v>
      </c>
      <c r="L122" s="96"/>
      <c r="M122" s="96"/>
      <c r="N122" s="96"/>
      <c r="O122" s="96"/>
      <c r="P122" s="136" t="s">
        <v>128</v>
      </c>
      <c r="R122" s="4" t="s">
        <v>126</v>
      </c>
      <c r="V122" s="121"/>
      <c r="W122" s="102"/>
      <c r="X122" s="103"/>
      <c r="Y122" s="105"/>
      <c r="Z122" s="121"/>
    </row>
    <row r="123" spans="1:26" ht="15.75" customHeight="1" hidden="1">
      <c r="A123" s="159" t="s">
        <v>244</v>
      </c>
      <c r="I123" s="96"/>
      <c r="J123" s="96"/>
      <c r="K123" s="159" t="s">
        <v>244</v>
      </c>
      <c r="L123" s="96"/>
      <c r="M123" s="96"/>
      <c r="N123" s="96"/>
      <c r="O123" s="96"/>
      <c r="P123" s="136" t="s">
        <v>134</v>
      </c>
      <c r="R123" s="4" t="s">
        <v>132</v>
      </c>
      <c r="V123" s="121"/>
      <c r="W123" s="102"/>
      <c r="X123" s="103"/>
      <c r="Y123" s="105"/>
      <c r="Z123" s="121"/>
    </row>
    <row r="124" spans="1:26" ht="15.75" customHeight="1" hidden="1">
      <c r="A124" s="161">
        <f>A37</f>
        <v>16840</v>
      </c>
      <c r="I124" s="96"/>
      <c r="J124" s="96"/>
      <c r="K124" s="161">
        <f>K37</f>
        <v>15623</v>
      </c>
      <c r="L124" s="96"/>
      <c r="M124" s="96"/>
      <c r="N124" s="120"/>
      <c r="O124" s="1"/>
      <c r="P124" s="136" t="s">
        <v>190</v>
      </c>
      <c r="R124" s="4" t="s">
        <v>138</v>
      </c>
      <c r="V124" s="121"/>
      <c r="W124" s="102"/>
      <c r="X124" s="103"/>
      <c r="Y124" s="105"/>
      <c r="Z124" s="121"/>
    </row>
    <row r="125" spans="1:26" ht="14.25" customHeight="1" hidden="1">
      <c r="A125" s="166"/>
      <c r="B125" s="484" t="e">
        <f>DGET('6.kod-vrc'!$A$127:$L$282,"celé",B114:C115)</f>
        <v>#NUM!</v>
      </c>
      <c r="C125" s="485"/>
      <c r="I125" s="119"/>
      <c r="J125" s="119"/>
      <c r="K125" s="119"/>
      <c r="L125" s="119"/>
      <c r="M125" s="120"/>
      <c r="N125" s="120"/>
      <c r="O125" s="1"/>
      <c r="P125" s="136"/>
      <c r="R125" s="4" t="s">
        <v>144</v>
      </c>
      <c r="V125" s="121"/>
      <c r="W125" s="102"/>
      <c r="X125" s="103"/>
      <c r="Y125" s="105"/>
      <c r="Z125" s="121"/>
    </row>
    <row r="126" spans="1:26" ht="14.25" customHeight="1" hidden="1">
      <c r="A126" s="166"/>
      <c r="I126" s="119"/>
      <c r="J126" s="119"/>
      <c r="K126" s="119"/>
      <c r="L126" s="119"/>
      <c r="M126" s="120"/>
      <c r="N126" s="1"/>
      <c r="O126" s="1"/>
      <c r="P126" s="136"/>
      <c r="R126" s="4" t="s">
        <v>150</v>
      </c>
      <c r="V126" s="121"/>
      <c r="W126" s="102"/>
      <c r="X126" s="103"/>
      <c r="Y126" s="105"/>
      <c r="Z126" s="121"/>
    </row>
    <row r="127" spans="1:27" ht="14.25" customHeight="1" hidden="1" thickBot="1">
      <c r="A127" s="167" t="s">
        <v>244</v>
      </c>
      <c r="B127" s="486" t="s">
        <v>246</v>
      </c>
      <c r="C127" s="486"/>
      <c r="D127" s="487" t="s">
        <v>247</v>
      </c>
      <c r="E127" s="487"/>
      <c r="F127" s="168"/>
      <c r="G127" s="488" t="s">
        <v>248</v>
      </c>
      <c r="H127" s="488"/>
      <c r="I127" s="488"/>
      <c r="J127" s="488"/>
      <c r="K127" s="441"/>
      <c r="L127" s="441"/>
      <c r="M127" s="1"/>
      <c r="N127" s="1"/>
      <c r="O127" s="1"/>
      <c r="P127" s="1"/>
      <c r="R127" s="4" t="s">
        <v>156</v>
      </c>
      <c r="S127" s="4"/>
      <c r="T127" s="121"/>
      <c r="U127" s="102"/>
      <c r="V127" s="103"/>
      <c r="W127" s="105"/>
      <c r="X127" s="121"/>
      <c r="Z127" s="1"/>
      <c r="AA127" s="1"/>
    </row>
    <row r="128" spans="1:27" ht="14.25" customHeight="1" hidden="1">
      <c r="A128" s="169">
        <v>2541</v>
      </c>
      <c r="B128" s="475" t="s">
        <v>249</v>
      </c>
      <c r="C128" s="476"/>
      <c r="D128" s="477" t="s">
        <v>250</v>
      </c>
      <c r="E128" s="478"/>
      <c r="F128" s="170"/>
      <c r="G128" s="462" t="str">
        <f>CONCATENATE(B128," ",D128)</f>
        <v>BAREŠ Einar</v>
      </c>
      <c r="H128" s="462"/>
      <c r="I128" s="462"/>
      <c r="J128" s="462"/>
      <c r="K128" s="171" t="s">
        <v>251</v>
      </c>
      <c r="L128" s="120"/>
      <c r="M128" s="1"/>
      <c r="N128" s="1"/>
      <c r="O128" s="1"/>
      <c r="P128" s="1"/>
      <c r="R128" s="4" t="s">
        <v>158</v>
      </c>
      <c r="S128" s="4"/>
      <c r="T128" s="121"/>
      <c r="U128" s="102"/>
      <c r="V128" s="103"/>
      <c r="W128" s="105"/>
      <c r="X128" s="121"/>
      <c r="Z128" s="1"/>
      <c r="AA128" s="1"/>
    </row>
    <row r="129" spans="1:27" ht="14.25" customHeight="1" hidden="1">
      <c r="A129" s="169">
        <v>10207</v>
      </c>
      <c r="B129" s="458" t="s">
        <v>252</v>
      </c>
      <c r="C129" s="459"/>
      <c r="D129" s="460" t="s">
        <v>253</v>
      </c>
      <c r="E129" s="461"/>
      <c r="F129" s="170"/>
      <c r="G129" s="462" t="str">
        <f aca="true" t="shared" si="0" ref="G129:G161">CONCATENATE(B129," ",D129)</f>
        <v>HABADA Jindřich</v>
      </c>
      <c r="H129" s="462"/>
      <c r="I129" s="462"/>
      <c r="J129" s="462"/>
      <c r="K129" s="171" t="s">
        <v>254</v>
      </c>
      <c r="L129" s="120"/>
      <c r="M129" s="1"/>
      <c r="N129" s="1"/>
      <c r="O129" s="1"/>
      <c r="P129" s="1"/>
      <c r="R129" s="4" t="s">
        <v>159</v>
      </c>
      <c r="S129" s="4"/>
      <c r="T129" s="121"/>
      <c r="U129" s="102"/>
      <c r="V129" s="103"/>
      <c r="W129" s="105"/>
      <c r="X129" s="121"/>
      <c r="Z129" s="1"/>
      <c r="AA129" s="1"/>
    </row>
    <row r="130" spans="1:27" ht="14.25" customHeight="1" hidden="1">
      <c r="A130" s="169">
        <v>4389</v>
      </c>
      <c r="B130" s="458" t="s">
        <v>255</v>
      </c>
      <c r="C130" s="459"/>
      <c r="D130" s="460" t="s">
        <v>256</v>
      </c>
      <c r="E130" s="461"/>
      <c r="F130" s="170"/>
      <c r="G130" s="462" t="str">
        <f t="shared" si="0"/>
        <v>HNÁTEK Karel st.</v>
      </c>
      <c r="H130" s="462"/>
      <c r="I130" s="462"/>
      <c r="J130" s="462"/>
      <c r="K130" s="171" t="s">
        <v>257</v>
      </c>
      <c r="L130" s="120"/>
      <c r="M130" s="1"/>
      <c r="N130" s="1"/>
      <c r="O130" s="1"/>
      <c r="P130" s="1"/>
      <c r="R130" s="4" t="s">
        <v>160</v>
      </c>
      <c r="S130" s="4"/>
      <c r="T130" s="121"/>
      <c r="U130" s="102"/>
      <c r="V130" s="103"/>
      <c r="W130" s="105"/>
      <c r="X130" s="121"/>
      <c r="Z130" s="1"/>
      <c r="AA130" s="1"/>
    </row>
    <row r="131" spans="1:27" ht="14.25" customHeight="1" hidden="1">
      <c r="A131" s="169">
        <v>831</v>
      </c>
      <c r="B131" s="458" t="s">
        <v>258</v>
      </c>
      <c r="C131" s="459"/>
      <c r="D131" s="460" t="s">
        <v>259</v>
      </c>
      <c r="E131" s="461"/>
      <c r="F131" s="170"/>
      <c r="G131" s="462" t="str">
        <f t="shared" si="0"/>
        <v>SVOBODOVÁ  Dagmar</v>
      </c>
      <c r="H131" s="462"/>
      <c r="I131" s="462"/>
      <c r="J131" s="462"/>
      <c r="K131" s="171" t="s">
        <v>260</v>
      </c>
      <c r="L131" s="120"/>
      <c r="M131" s="1"/>
      <c r="N131" s="1"/>
      <c r="O131" s="1"/>
      <c r="P131" s="1"/>
      <c r="R131" s="4" t="s">
        <v>164</v>
      </c>
      <c r="S131" s="4"/>
      <c r="T131" s="121"/>
      <c r="U131" s="102"/>
      <c r="V131" s="103"/>
      <c r="W131" s="105"/>
      <c r="X131" s="121"/>
      <c r="Z131" s="1"/>
      <c r="AA131" s="1"/>
    </row>
    <row r="132" spans="1:27" ht="14.25" customHeight="1" hidden="1">
      <c r="A132" s="169">
        <v>13361</v>
      </c>
      <c r="B132" s="458" t="s">
        <v>261</v>
      </c>
      <c r="C132" s="459"/>
      <c r="D132" s="460" t="s">
        <v>262</v>
      </c>
      <c r="E132" s="461"/>
      <c r="F132" s="170"/>
      <c r="G132" s="462" t="str">
        <f t="shared" si="0"/>
        <v>ŠTOCHL Martin</v>
      </c>
      <c r="H132" s="462"/>
      <c r="I132" s="462"/>
      <c r="J132" s="462"/>
      <c r="K132" s="171" t="s">
        <v>263</v>
      </c>
      <c r="L132" s="120"/>
      <c r="M132" s="1"/>
      <c r="N132" s="1"/>
      <c r="O132" s="1"/>
      <c r="P132" s="1"/>
      <c r="R132" s="4" t="s">
        <v>60</v>
      </c>
      <c r="S132" s="4"/>
      <c r="T132" s="121"/>
      <c r="U132" s="102"/>
      <c r="V132" s="103"/>
      <c r="W132" s="105"/>
      <c r="X132" s="121"/>
      <c r="Z132" s="1"/>
      <c r="AA132" s="1"/>
    </row>
    <row r="133" spans="1:27" ht="14.25" customHeight="1" hidden="1">
      <c r="A133" s="169">
        <v>836</v>
      </c>
      <c r="B133" s="458" t="s">
        <v>264</v>
      </c>
      <c r="C133" s="459"/>
      <c r="D133" s="460" t="s">
        <v>265</v>
      </c>
      <c r="E133" s="461"/>
      <c r="F133" s="170"/>
      <c r="G133" s="462" t="str">
        <f t="shared" si="0"/>
        <v>ŠVARC Antonín</v>
      </c>
      <c r="H133" s="462"/>
      <c r="I133" s="462"/>
      <c r="J133" s="462"/>
      <c r="K133" s="171" t="s">
        <v>266</v>
      </c>
      <c r="L133" s="120"/>
      <c r="M133" s="1"/>
      <c r="N133" s="1"/>
      <c r="O133" s="1"/>
      <c r="P133" s="1"/>
      <c r="R133" s="4" t="s">
        <v>165</v>
      </c>
      <c r="S133" s="4"/>
      <c r="T133" s="121"/>
      <c r="U133" s="102"/>
      <c r="V133" s="103"/>
      <c r="W133" s="105"/>
      <c r="X133" s="121"/>
      <c r="Z133" s="1"/>
      <c r="AA133" s="1"/>
    </row>
    <row r="134" spans="1:27" ht="14.25" customHeight="1" hidden="1">
      <c r="A134" s="169">
        <v>751</v>
      </c>
      <c r="B134" s="458" t="s">
        <v>267</v>
      </c>
      <c r="C134" s="459"/>
      <c r="D134" s="460" t="s">
        <v>36</v>
      </c>
      <c r="E134" s="461"/>
      <c r="F134" s="170"/>
      <c r="G134" s="462" t="str">
        <f t="shared" si="0"/>
        <v>TOMEŠ Miroslav</v>
      </c>
      <c r="H134" s="462"/>
      <c r="I134" s="462"/>
      <c r="J134" s="462"/>
      <c r="K134" s="171" t="s">
        <v>268</v>
      </c>
      <c r="L134" s="120"/>
      <c r="M134" s="1"/>
      <c r="N134" s="1"/>
      <c r="O134" s="1"/>
      <c r="P134" s="1"/>
      <c r="R134" s="4" t="s">
        <v>166</v>
      </c>
      <c r="S134" s="4"/>
      <c r="T134" s="121"/>
      <c r="U134" s="102"/>
      <c r="V134" s="103"/>
      <c r="W134" s="105"/>
      <c r="X134" s="121"/>
      <c r="Z134" s="1"/>
      <c r="AA134" s="1"/>
    </row>
    <row r="135" spans="1:27" ht="14.25" customHeight="1" hidden="1">
      <c r="A135" s="169"/>
      <c r="B135" s="471"/>
      <c r="C135" s="472"/>
      <c r="D135" s="460"/>
      <c r="E135" s="461"/>
      <c r="F135" s="170"/>
      <c r="G135" s="462" t="str">
        <f t="shared" si="0"/>
        <v> </v>
      </c>
      <c r="H135" s="462"/>
      <c r="I135" s="462"/>
      <c r="J135" s="462"/>
      <c r="K135" s="171" t="s">
        <v>269</v>
      </c>
      <c r="L135" s="120"/>
      <c r="M135" s="1"/>
      <c r="N135" s="1"/>
      <c r="O135" s="1"/>
      <c r="P135" s="1"/>
      <c r="R135" s="4" t="s">
        <v>167</v>
      </c>
      <c r="S135" s="4"/>
      <c r="T135" s="121"/>
      <c r="U135" s="102"/>
      <c r="V135" s="103"/>
      <c r="W135" s="105"/>
      <c r="X135" s="121"/>
      <c r="Z135" s="1"/>
      <c r="AA135" s="1"/>
    </row>
    <row r="136" spans="1:27" ht="14.25" customHeight="1" hidden="1">
      <c r="A136" s="169"/>
      <c r="B136" s="471"/>
      <c r="C136" s="472"/>
      <c r="D136" s="460"/>
      <c r="E136" s="461"/>
      <c r="F136" s="170"/>
      <c r="G136" s="462" t="str">
        <f t="shared" si="0"/>
        <v> </v>
      </c>
      <c r="H136" s="462"/>
      <c r="I136" s="462"/>
      <c r="J136" s="462"/>
      <c r="K136" s="171" t="s">
        <v>270</v>
      </c>
      <c r="L136" s="120"/>
      <c r="M136" s="1"/>
      <c r="N136" s="1"/>
      <c r="O136" s="1"/>
      <c r="P136" s="1"/>
      <c r="R136" s="4" t="s">
        <v>168</v>
      </c>
      <c r="S136" s="4"/>
      <c r="T136" s="121"/>
      <c r="U136" s="102"/>
      <c r="V136" s="103"/>
      <c r="W136" s="105"/>
      <c r="X136" s="121"/>
      <c r="Z136" s="1"/>
      <c r="AA136" s="1"/>
    </row>
    <row r="137" spans="1:27" ht="14.25" customHeight="1" hidden="1">
      <c r="A137" s="169"/>
      <c r="B137" s="471"/>
      <c r="C137" s="472"/>
      <c r="D137" s="460"/>
      <c r="E137" s="461"/>
      <c r="F137" s="170"/>
      <c r="G137" s="462" t="str">
        <f t="shared" si="0"/>
        <v> </v>
      </c>
      <c r="H137" s="462"/>
      <c r="I137" s="462"/>
      <c r="J137" s="462"/>
      <c r="K137" s="171" t="s">
        <v>271</v>
      </c>
      <c r="L137" s="120"/>
      <c r="M137" s="1"/>
      <c r="N137" s="1"/>
      <c r="O137" s="1"/>
      <c r="P137" s="1"/>
      <c r="R137" s="4" t="s">
        <v>169</v>
      </c>
      <c r="S137" s="4"/>
      <c r="T137" s="121"/>
      <c r="U137" s="102"/>
      <c r="V137" s="103"/>
      <c r="W137" s="105"/>
      <c r="X137" s="121"/>
      <c r="Z137" s="1"/>
      <c r="AA137" s="1"/>
    </row>
    <row r="138" spans="1:27" ht="14.25" customHeight="1" hidden="1">
      <c r="A138" s="172">
        <v>10073</v>
      </c>
      <c r="B138" s="454" t="s">
        <v>255</v>
      </c>
      <c r="C138" s="455"/>
      <c r="D138" s="456" t="s">
        <v>272</v>
      </c>
      <c r="E138" s="457"/>
      <c r="F138" s="173"/>
      <c r="G138" s="441" t="str">
        <f t="shared" si="0"/>
        <v>HNÁTEK Karel ml.</v>
      </c>
      <c r="H138" s="441"/>
      <c r="I138" s="441"/>
      <c r="J138" s="441"/>
      <c r="K138" s="120" t="s">
        <v>273</v>
      </c>
      <c r="L138" s="120"/>
      <c r="M138" s="1"/>
      <c r="N138" s="1"/>
      <c r="O138" s="1"/>
      <c r="P138" s="1"/>
      <c r="R138" s="113" t="s">
        <v>170</v>
      </c>
      <c r="S138" s="4"/>
      <c r="T138" s="121"/>
      <c r="U138" s="102"/>
      <c r="V138" s="103"/>
      <c r="W138" s="105"/>
      <c r="X138" s="121"/>
      <c r="Z138" s="1"/>
      <c r="AA138" s="1"/>
    </row>
    <row r="139" spans="1:27" ht="14.25" customHeight="1" hidden="1">
      <c r="A139" s="172">
        <v>782</v>
      </c>
      <c r="B139" s="454" t="s">
        <v>274</v>
      </c>
      <c r="C139" s="455"/>
      <c r="D139" s="456" t="s">
        <v>36</v>
      </c>
      <c r="E139" s="457"/>
      <c r="F139" s="173"/>
      <c r="G139" s="441" t="str">
        <f t="shared" si="0"/>
        <v>MÁLEK Miroslav</v>
      </c>
      <c r="H139" s="441"/>
      <c r="I139" s="441"/>
      <c r="J139" s="441"/>
      <c r="K139" s="120" t="s">
        <v>254</v>
      </c>
      <c r="L139" s="120"/>
      <c r="M139" s="1"/>
      <c r="N139" s="1"/>
      <c r="O139" s="1"/>
      <c r="P139" s="1"/>
      <c r="R139" s="113" t="s">
        <v>171</v>
      </c>
      <c r="S139" s="4"/>
      <c r="T139" s="121"/>
      <c r="U139" s="121"/>
      <c r="V139" s="121"/>
      <c r="W139" s="121"/>
      <c r="X139" s="121"/>
      <c r="Z139" s="1"/>
      <c r="AA139" s="1"/>
    </row>
    <row r="140" spans="1:27" ht="14.25" customHeight="1" hidden="1">
      <c r="A140" s="172">
        <v>14500</v>
      </c>
      <c r="B140" s="454" t="s">
        <v>275</v>
      </c>
      <c r="C140" s="455"/>
      <c r="D140" s="456" t="s">
        <v>28</v>
      </c>
      <c r="E140" s="457"/>
      <c r="F140" s="173"/>
      <c r="G140" s="441" t="str">
        <f t="shared" si="0"/>
        <v>MICHÁLEK Jaroslav</v>
      </c>
      <c r="H140" s="441"/>
      <c r="I140" s="441"/>
      <c r="J140" s="441"/>
      <c r="K140" s="120" t="s">
        <v>257</v>
      </c>
      <c r="L140" s="120"/>
      <c r="M140" s="1"/>
      <c r="N140" s="1"/>
      <c r="O140" s="1"/>
      <c r="P140" s="1"/>
      <c r="S140" s="4"/>
      <c r="T140" s="7"/>
      <c r="U140" s="7"/>
      <c r="Z140" s="1"/>
      <c r="AA140" s="1"/>
    </row>
    <row r="141" spans="1:27" ht="14.25" customHeight="1" hidden="1">
      <c r="A141" s="172">
        <v>11242</v>
      </c>
      <c r="B141" s="454" t="s">
        <v>276</v>
      </c>
      <c r="C141" s="455"/>
      <c r="D141" s="456" t="s">
        <v>24</v>
      </c>
      <c r="E141" s="457"/>
      <c r="F141" s="173"/>
      <c r="G141" s="441" t="str">
        <f t="shared" si="0"/>
        <v>STOKLASA Petr</v>
      </c>
      <c r="H141" s="441"/>
      <c r="I141" s="441"/>
      <c r="J141" s="441"/>
      <c r="K141" s="120" t="s">
        <v>260</v>
      </c>
      <c r="L141" s="120"/>
      <c r="M141" s="1"/>
      <c r="N141" s="1"/>
      <c r="O141" s="1"/>
      <c r="P141" s="1"/>
      <c r="S141" s="4"/>
      <c r="T141" s="7"/>
      <c r="U141" s="7"/>
      <c r="Z141" s="1"/>
      <c r="AA141" s="1"/>
    </row>
    <row r="142" spans="1:27" ht="14.25" customHeight="1" hidden="1">
      <c r="A142" s="172">
        <v>14519</v>
      </c>
      <c r="B142" s="454" t="s">
        <v>264</v>
      </c>
      <c r="C142" s="455"/>
      <c r="D142" s="456" t="s">
        <v>33</v>
      </c>
      <c r="E142" s="457"/>
      <c r="F142" s="173"/>
      <c r="G142" s="441" t="str">
        <f t="shared" si="0"/>
        <v>ŠVARC Milan</v>
      </c>
      <c r="H142" s="441"/>
      <c r="I142" s="441"/>
      <c r="J142" s="441"/>
      <c r="K142" s="120" t="s">
        <v>263</v>
      </c>
      <c r="L142" s="120"/>
      <c r="M142" s="1"/>
      <c r="N142" s="1"/>
      <c r="O142" s="1"/>
      <c r="P142" s="1"/>
      <c r="S142" s="4"/>
      <c r="T142" s="7"/>
      <c r="U142" s="7"/>
      <c r="Z142" s="1"/>
      <c r="AA142" s="1"/>
    </row>
    <row r="143" spans="1:27" ht="14.25" customHeight="1" hidden="1">
      <c r="A143" s="172">
        <v>14518</v>
      </c>
      <c r="B143" s="454" t="s">
        <v>277</v>
      </c>
      <c r="C143" s="455"/>
      <c r="D143" s="456" t="s">
        <v>40</v>
      </c>
      <c r="E143" s="457"/>
      <c r="F143" s="173"/>
      <c r="G143" s="441" t="str">
        <f t="shared" si="0"/>
        <v>ŠVARCOVÁ  Petra</v>
      </c>
      <c r="H143" s="441"/>
      <c r="I143" s="441"/>
      <c r="J143" s="441"/>
      <c r="K143" s="120" t="s">
        <v>266</v>
      </c>
      <c r="L143" s="120"/>
      <c r="M143" s="1"/>
      <c r="N143" s="1"/>
      <c r="O143" s="1"/>
      <c r="P143" s="1"/>
      <c r="S143" s="4"/>
      <c r="T143" s="7"/>
      <c r="U143" s="7"/>
      <c r="Z143" s="1"/>
      <c r="AA143" s="1"/>
    </row>
    <row r="144" spans="1:27" ht="14.25" customHeight="1" hidden="1">
      <c r="A144" s="172">
        <v>22958</v>
      </c>
      <c r="B144" s="454" t="s">
        <v>278</v>
      </c>
      <c r="C144" s="455"/>
      <c r="D144" s="456" t="s">
        <v>32</v>
      </c>
      <c r="E144" s="457"/>
      <c r="F144" s="173"/>
      <c r="G144" s="441" t="str">
        <f t="shared" si="0"/>
        <v>ŠTOČEK Jiří</v>
      </c>
      <c r="H144" s="441"/>
      <c r="I144" s="441"/>
      <c r="J144" s="441"/>
      <c r="K144" s="120" t="s">
        <v>268</v>
      </c>
      <c r="L144" s="120"/>
      <c r="M144" s="1"/>
      <c r="N144" s="1"/>
      <c r="O144" s="1"/>
      <c r="P144" s="1"/>
      <c r="S144" s="4"/>
      <c r="T144" s="7"/>
      <c r="U144" s="7"/>
      <c r="Z144" s="1"/>
      <c r="AA144" s="1"/>
    </row>
    <row r="145" spans="1:27" ht="14.25" customHeight="1" hidden="1">
      <c r="A145" s="172"/>
      <c r="B145" s="473"/>
      <c r="C145" s="474"/>
      <c r="D145" s="456"/>
      <c r="E145" s="457"/>
      <c r="F145" s="173"/>
      <c r="G145" s="441" t="str">
        <f t="shared" si="0"/>
        <v> </v>
      </c>
      <c r="H145" s="441"/>
      <c r="I145" s="441"/>
      <c r="J145" s="441"/>
      <c r="K145" s="120" t="s">
        <v>269</v>
      </c>
      <c r="L145" s="120"/>
      <c r="M145" s="1"/>
      <c r="N145" s="1"/>
      <c r="O145" s="1"/>
      <c r="P145" s="1"/>
      <c r="S145" s="4"/>
      <c r="T145" s="7"/>
      <c r="U145" s="7"/>
      <c r="Z145" s="1"/>
      <c r="AA145" s="1"/>
    </row>
    <row r="146" spans="1:27" ht="14.25" customHeight="1" hidden="1">
      <c r="A146" s="172"/>
      <c r="B146" s="473"/>
      <c r="C146" s="474"/>
      <c r="D146" s="456"/>
      <c r="E146" s="457"/>
      <c r="F146" s="173"/>
      <c r="G146" s="441" t="str">
        <f t="shared" si="0"/>
        <v> </v>
      </c>
      <c r="H146" s="441"/>
      <c r="I146" s="441"/>
      <c r="J146" s="441"/>
      <c r="K146" s="120" t="s">
        <v>270</v>
      </c>
      <c r="L146" s="120"/>
      <c r="M146" s="1"/>
      <c r="N146" s="1"/>
      <c r="O146" s="1"/>
      <c r="P146" s="1"/>
      <c r="S146" s="4"/>
      <c r="T146" s="7"/>
      <c r="U146" s="7"/>
      <c r="Z146" s="1"/>
      <c r="AA146" s="1"/>
    </row>
    <row r="147" spans="1:27" ht="14.25" customHeight="1" hidden="1">
      <c r="A147" s="172"/>
      <c r="B147" s="473"/>
      <c r="C147" s="474"/>
      <c r="D147" s="456"/>
      <c r="E147" s="457"/>
      <c r="F147" s="173"/>
      <c r="G147" s="441" t="str">
        <f t="shared" si="0"/>
        <v> </v>
      </c>
      <c r="H147" s="441"/>
      <c r="I147" s="441"/>
      <c r="J147" s="441"/>
      <c r="K147" s="120" t="s">
        <v>271</v>
      </c>
      <c r="L147" s="120"/>
      <c r="M147" s="1"/>
      <c r="O147" s="1"/>
      <c r="P147" s="1"/>
      <c r="S147" s="4"/>
      <c r="T147" s="7"/>
      <c r="U147" s="7"/>
      <c r="Z147" s="1"/>
      <c r="AA147" s="1"/>
    </row>
    <row r="148" spans="1:27" ht="14.25" customHeight="1" hidden="1">
      <c r="A148" s="169">
        <v>5883</v>
      </c>
      <c r="B148" s="458" t="s">
        <v>279</v>
      </c>
      <c r="C148" s="459"/>
      <c r="D148" s="460" t="s">
        <v>32</v>
      </c>
      <c r="E148" s="461"/>
      <c r="F148" s="170"/>
      <c r="G148" s="462" t="str">
        <f t="shared" si="0"/>
        <v>CERNSTEIN Jiří</v>
      </c>
      <c r="H148" s="462"/>
      <c r="I148" s="462"/>
      <c r="J148" s="462"/>
      <c r="K148" s="171" t="s">
        <v>280</v>
      </c>
      <c r="L148" s="92"/>
      <c r="O148" s="1"/>
      <c r="P148" s="1"/>
      <c r="S148" s="4"/>
      <c r="T148" s="7"/>
      <c r="U148" s="7"/>
      <c r="Z148" s="1"/>
      <c r="AA148" s="1"/>
    </row>
    <row r="149" spans="1:27" ht="14.25" customHeight="1" hidden="1">
      <c r="A149" s="169">
        <v>5879</v>
      </c>
      <c r="B149" s="458" t="s">
        <v>281</v>
      </c>
      <c r="C149" s="459"/>
      <c r="D149" s="460" t="s">
        <v>282</v>
      </c>
      <c r="E149" s="461"/>
      <c r="F149" s="170"/>
      <c r="G149" s="462" t="str">
        <f t="shared" si="0"/>
        <v>MAŠEK  Karel</v>
      </c>
      <c r="H149" s="462"/>
      <c r="I149" s="462"/>
      <c r="J149" s="462"/>
      <c r="K149" s="171" t="s">
        <v>254</v>
      </c>
      <c r="L149" s="92"/>
      <c r="O149" s="1"/>
      <c r="P149" s="1"/>
      <c r="S149" s="4"/>
      <c r="T149" s="7"/>
      <c r="U149" s="7"/>
      <c r="Z149" s="1"/>
      <c r="AA149" s="1"/>
    </row>
    <row r="150" spans="1:27" ht="14.25" customHeight="1" hidden="1">
      <c r="A150" s="169">
        <v>10844</v>
      </c>
      <c r="B150" s="458" t="s">
        <v>283</v>
      </c>
      <c r="C150" s="459"/>
      <c r="D150" s="460" t="s">
        <v>284</v>
      </c>
      <c r="E150" s="461"/>
      <c r="F150" s="170"/>
      <c r="G150" s="462" t="str">
        <f t="shared" si="0"/>
        <v>MIKA Zdeněk</v>
      </c>
      <c r="H150" s="462"/>
      <c r="I150" s="462"/>
      <c r="J150" s="462"/>
      <c r="K150" s="171" t="s">
        <v>257</v>
      </c>
      <c r="L150" s="92"/>
      <c r="O150" s="1"/>
      <c r="P150" s="1"/>
      <c r="S150" s="4"/>
      <c r="T150" s="7"/>
      <c r="U150" s="7"/>
      <c r="Z150" s="1"/>
      <c r="AA150" s="1"/>
    </row>
    <row r="151" spans="1:27" ht="14.25" customHeight="1" hidden="1">
      <c r="A151" s="169">
        <v>18966</v>
      </c>
      <c r="B151" s="458" t="s">
        <v>285</v>
      </c>
      <c r="C151" s="459"/>
      <c r="D151" s="460" t="s">
        <v>28</v>
      </c>
      <c r="E151" s="461"/>
      <c r="F151" s="170"/>
      <c r="G151" s="462" t="str">
        <f t="shared" si="0"/>
        <v>NOVÁK Jaroslav</v>
      </c>
      <c r="H151" s="462"/>
      <c r="I151" s="462"/>
      <c r="J151" s="462"/>
      <c r="K151" s="171" t="s">
        <v>260</v>
      </c>
      <c r="L151" s="92"/>
      <c r="O151" s="1"/>
      <c r="P151" s="1"/>
      <c r="S151" s="4"/>
      <c r="T151" s="7"/>
      <c r="U151" s="7"/>
      <c r="Z151" s="1"/>
      <c r="AA151" s="1"/>
    </row>
    <row r="152" spans="1:27" ht="14.25" customHeight="1" hidden="1">
      <c r="A152" s="169">
        <v>9477</v>
      </c>
      <c r="B152" s="458" t="s">
        <v>286</v>
      </c>
      <c r="C152" s="459"/>
      <c r="D152" s="460" t="s">
        <v>287</v>
      </c>
      <c r="E152" s="461"/>
      <c r="F152" s="170"/>
      <c r="G152" s="462" t="str">
        <f t="shared" si="0"/>
        <v>PETRÁČEK Jan</v>
      </c>
      <c r="H152" s="462"/>
      <c r="I152" s="462"/>
      <c r="J152" s="462"/>
      <c r="K152" s="171" t="s">
        <v>263</v>
      </c>
      <c r="L152" s="92"/>
      <c r="O152" s="1"/>
      <c r="P152" s="1"/>
      <c r="S152" s="4"/>
      <c r="T152" s="7"/>
      <c r="U152" s="7"/>
      <c r="Z152" s="1"/>
      <c r="AA152" s="1"/>
    </row>
    <row r="153" spans="1:27" ht="14.25" customHeight="1" hidden="1">
      <c r="A153" s="169">
        <v>5880</v>
      </c>
      <c r="B153" s="458" t="s">
        <v>288</v>
      </c>
      <c r="C153" s="459"/>
      <c r="D153" s="460" t="s">
        <v>32</v>
      </c>
      <c r="E153" s="461"/>
      <c r="F153" s="170"/>
      <c r="G153" s="462" t="str">
        <f t="shared" si="0"/>
        <v>SVOBODA Jiří</v>
      </c>
      <c r="H153" s="462"/>
      <c r="I153" s="462"/>
      <c r="J153" s="462"/>
      <c r="K153" s="171" t="s">
        <v>266</v>
      </c>
      <c r="L153" s="92"/>
      <c r="O153" s="1"/>
      <c r="P153" s="1"/>
      <c r="S153" s="4"/>
      <c r="T153" s="7"/>
      <c r="U153" s="7"/>
      <c r="Z153" s="1"/>
      <c r="AA153" s="1"/>
    </row>
    <row r="154" spans="1:27" ht="14.25" customHeight="1" hidden="1">
      <c r="A154" s="169">
        <v>9626</v>
      </c>
      <c r="B154" s="458" t="s">
        <v>289</v>
      </c>
      <c r="C154" s="459"/>
      <c r="D154" s="460" t="s">
        <v>32</v>
      </c>
      <c r="E154" s="461"/>
      <c r="F154" s="170"/>
      <c r="G154" s="462" t="str">
        <f t="shared" si="0"/>
        <v>TŘEŠŇÁK  Jiří</v>
      </c>
      <c r="H154" s="462"/>
      <c r="I154" s="462"/>
      <c r="J154" s="462"/>
      <c r="K154" s="171" t="s">
        <v>268</v>
      </c>
      <c r="L154" s="92"/>
      <c r="O154" s="1"/>
      <c r="P154" s="1"/>
      <c r="S154" s="4"/>
      <c r="T154" s="7"/>
      <c r="U154" s="7"/>
      <c r="Z154" s="1"/>
      <c r="AA154" s="1"/>
    </row>
    <row r="155" spans="1:27" ht="14.25" customHeight="1" hidden="1">
      <c r="A155" s="169">
        <v>5881</v>
      </c>
      <c r="B155" s="467" t="s">
        <v>290</v>
      </c>
      <c r="C155" s="468"/>
      <c r="D155" s="469" t="s">
        <v>291</v>
      </c>
      <c r="E155" s="470"/>
      <c r="F155" s="170"/>
      <c r="G155" s="462" t="str">
        <f t="shared" si="0"/>
        <v>ŠRAJER Václav</v>
      </c>
      <c r="H155" s="462"/>
      <c r="I155" s="462"/>
      <c r="J155" s="462"/>
      <c r="K155" s="171" t="s">
        <v>269</v>
      </c>
      <c r="L155" s="92"/>
      <c r="O155" s="1"/>
      <c r="P155" s="1"/>
      <c r="S155" s="4"/>
      <c r="T155" s="7"/>
      <c r="U155" s="7"/>
      <c r="Z155" s="1"/>
      <c r="AA155" s="1"/>
    </row>
    <row r="156" spans="1:27" ht="14.25" customHeight="1" hidden="1">
      <c r="A156" s="169"/>
      <c r="B156" s="471"/>
      <c r="C156" s="472"/>
      <c r="D156" s="460"/>
      <c r="E156" s="461"/>
      <c r="F156" s="170"/>
      <c r="G156" s="462" t="str">
        <f t="shared" si="0"/>
        <v> </v>
      </c>
      <c r="H156" s="462"/>
      <c r="I156" s="462"/>
      <c r="J156" s="462"/>
      <c r="K156" s="171" t="s">
        <v>270</v>
      </c>
      <c r="L156" s="92"/>
      <c r="O156" s="1"/>
      <c r="P156" s="1"/>
      <c r="S156" s="4"/>
      <c r="T156" s="7"/>
      <c r="U156" s="7"/>
      <c r="Z156" s="1"/>
      <c r="AA156" s="1"/>
    </row>
    <row r="157" spans="1:27" ht="14.25" customHeight="1" hidden="1">
      <c r="A157" s="169"/>
      <c r="B157" s="471"/>
      <c r="C157" s="472"/>
      <c r="D157" s="460"/>
      <c r="E157" s="461"/>
      <c r="F157" s="170"/>
      <c r="G157" s="462" t="str">
        <f t="shared" si="0"/>
        <v> </v>
      </c>
      <c r="H157" s="462"/>
      <c r="I157" s="462"/>
      <c r="J157" s="462"/>
      <c r="K157" s="171" t="s">
        <v>271</v>
      </c>
      <c r="L157" s="92"/>
      <c r="O157" s="1"/>
      <c r="P157" s="1"/>
      <c r="S157" s="4"/>
      <c r="T157" s="7"/>
      <c r="U157" s="7"/>
      <c r="Z157" s="1"/>
      <c r="AA157" s="1"/>
    </row>
    <row r="158" spans="1:27" ht="14.25" customHeight="1" hidden="1">
      <c r="A158" s="172">
        <v>20738</v>
      </c>
      <c r="B158" s="454" t="s">
        <v>292</v>
      </c>
      <c r="C158" s="455"/>
      <c r="D158" s="456" t="s">
        <v>24</v>
      </c>
      <c r="E158" s="457"/>
      <c r="F158" s="173"/>
      <c r="G158" s="441" t="str">
        <f t="shared" si="0"/>
        <v>KŠÍR Petr</v>
      </c>
      <c r="H158" s="441"/>
      <c r="I158" s="441"/>
      <c r="J158" s="441"/>
      <c r="K158" s="120" t="s">
        <v>293</v>
      </c>
      <c r="L158" s="92"/>
      <c r="O158" s="1"/>
      <c r="P158" s="1"/>
      <c r="S158" s="4"/>
      <c r="T158" s="7"/>
      <c r="U158" s="7"/>
      <c r="Z158" s="1"/>
      <c r="AA158" s="1"/>
    </row>
    <row r="159" spans="1:27" ht="14.25" customHeight="1" hidden="1">
      <c r="A159" s="172">
        <v>20740</v>
      </c>
      <c r="B159" s="454" t="s">
        <v>294</v>
      </c>
      <c r="C159" s="455"/>
      <c r="D159" s="456" t="s">
        <v>262</v>
      </c>
      <c r="E159" s="457"/>
      <c r="F159" s="173"/>
      <c r="G159" s="441" t="str">
        <f t="shared" si="0"/>
        <v>KOVÁŘ Martin</v>
      </c>
      <c r="H159" s="441"/>
      <c r="I159" s="441"/>
      <c r="J159" s="441"/>
      <c r="K159" s="120" t="s">
        <v>254</v>
      </c>
      <c r="L159" s="92"/>
      <c r="O159" s="1"/>
      <c r="P159" s="1"/>
      <c r="S159" s="4"/>
      <c r="T159" s="7"/>
      <c r="U159" s="7"/>
      <c r="Z159" s="1"/>
      <c r="AA159" s="1"/>
    </row>
    <row r="160" spans="1:27" ht="14.25" customHeight="1" hidden="1">
      <c r="A160" s="172">
        <v>17966</v>
      </c>
      <c r="B160" s="454" t="s">
        <v>295</v>
      </c>
      <c r="C160" s="455"/>
      <c r="D160" s="456" t="s">
        <v>296</v>
      </c>
      <c r="E160" s="457"/>
      <c r="F160" s="173"/>
      <c r="G160" s="441" t="str">
        <f t="shared" si="0"/>
        <v>SMÉKAL Tomáš</v>
      </c>
      <c r="H160" s="441"/>
      <c r="I160" s="441"/>
      <c r="J160" s="441"/>
      <c r="K160" s="120" t="s">
        <v>257</v>
      </c>
      <c r="L160" s="92"/>
      <c r="O160" s="1"/>
      <c r="P160" s="1"/>
      <c r="S160" s="4"/>
      <c r="T160" s="7"/>
      <c r="U160" s="7"/>
      <c r="Z160" s="1"/>
      <c r="AA160" s="1"/>
    </row>
    <row r="161" spans="1:27" ht="14.25" customHeight="1" hidden="1">
      <c r="A161" s="172">
        <v>24518</v>
      </c>
      <c r="B161" s="454" t="s">
        <v>297</v>
      </c>
      <c r="C161" s="455"/>
      <c r="D161" s="456" t="s">
        <v>298</v>
      </c>
      <c r="E161" s="457"/>
      <c r="F161" s="173"/>
      <c r="G161" s="441" t="str">
        <f t="shared" si="0"/>
        <v>JIRSA Lukáš</v>
      </c>
      <c r="H161" s="441"/>
      <c r="I161" s="441"/>
      <c r="J161" s="441"/>
      <c r="K161" s="120" t="s">
        <v>260</v>
      </c>
      <c r="L161" s="92"/>
      <c r="O161" s="1"/>
      <c r="P161" s="1"/>
      <c r="S161" s="4"/>
      <c r="T161" s="7"/>
      <c r="U161" s="7"/>
      <c r="Z161" s="1"/>
      <c r="AA161" s="1"/>
    </row>
    <row r="162" spans="1:27" ht="14.25" customHeight="1" hidden="1">
      <c r="A162" s="172">
        <v>1070</v>
      </c>
      <c r="B162" s="454" t="s">
        <v>299</v>
      </c>
      <c r="C162" s="455"/>
      <c r="D162" s="456" t="s">
        <v>300</v>
      </c>
      <c r="E162" s="457"/>
      <c r="F162" s="173"/>
      <c r="G162" s="441" t="str">
        <f>CONCATENATE(B162," ",D162)</f>
        <v>KLUGANOST Vít</v>
      </c>
      <c r="H162" s="441"/>
      <c r="I162" s="441"/>
      <c r="J162" s="441"/>
      <c r="K162" s="120" t="s">
        <v>263</v>
      </c>
      <c r="L162" s="92"/>
      <c r="O162" s="1"/>
      <c r="P162" s="1"/>
      <c r="S162" s="4"/>
      <c r="T162" s="7"/>
      <c r="U162" s="7"/>
      <c r="Z162" s="1"/>
      <c r="AA162" s="1"/>
    </row>
    <row r="163" spans="1:27" ht="14.25" customHeight="1" hidden="1">
      <c r="A163" s="172">
        <v>18159</v>
      </c>
      <c r="B163" s="454" t="s">
        <v>301</v>
      </c>
      <c r="C163" s="455"/>
      <c r="D163" s="456" t="s">
        <v>262</v>
      </c>
      <c r="E163" s="457"/>
      <c r="F163" s="173"/>
      <c r="G163" s="441" t="str">
        <f>CONCATENATE(B163," ",D163)</f>
        <v>JELÍNEK Martin</v>
      </c>
      <c r="H163" s="441"/>
      <c r="I163" s="441"/>
      <c r="J163" s="441"/>
      <c r="K163" s="120" t="s">
        <v>266</v>
      </c>
      <c r="L163" s="92"/>
      <c r="O163" s="1"/>
      <c r="P163" s="1"/>
      <c r="S163" s="4"/>
      <c r="T163" s="7"/>
      <c r="U163" s="7"/>
      <c r="Z163" s="1"/>
      <c r="AA163" s="1"/>
    </row>
    <row r="164" spans="1:27" ht="14.25" customHeight="1" hidden="1">
      <c r="A164" s="172">
        <v>21157</v>
      </c>
      <c r="B164" s="454" t="s">
        <v>302</v>
      </c>
      <c r="C164" s="455"/>
      <c r="D164" s="456" t="s">
        <v>287</v>
      </c>
      <c r="E164" s="457"/>
      <c r="F164" s="173"/>
      <c r="G164" s="441" t="str">
        <f>CONCATENATE(B164," ",D164)</f>
        <v>LUKÁŠ Jan</v>
      </c>
      <c r="H164" s="441"/>
      <c r="I164" s="441"/>
      <c r="J164" s="441"/>
      <c r="K164" s="120" t="s">
        <v>268</v>
      </c>
      <c r="L164" s="92"/>
      <c r="O164" s="1"/>
      <c r="P164" s="1"/>
      <c r="S164" s="4"/>
      <c r="T164" s="7"/>
      <c r="U164" s="7"/>
      <c r="Z164" s="1"/>
      <c r="AA164" s="1"/>
    </row>
    <row r="165" spans="1:27" ht="12.75" hidden="1">
      <c r="A165" s="172">
        <v>20739</v>
      </c>
      <c r="B165" s="454" t="s">
        <v>303</v>
      </c>
      <c r="C165" s="455"/>
      <c r="D165" s="456" t="s">
        <v>304</v>
      </c>
      <c r="E165" s="457"/>
      <c r="F165" s="173"/>
      <c r="G165" s="441" t="str">
        <f>CONCATENATE(B165," ",D165)</f>
        <v>MAŇOUR Ondřej</v>
      </c>
      <c r="H165" s="441"/>
      <c r="I165" s="441"/>
      <c r="J165" s="441"/>
      <c r="K165" s="120" t="s">
        <v>269</v>
      </c>
      <c r="L165" s="173"/>
      <c r="O165" s="1"/>
      <c r="P165" s="1"/>
      <c r="S165" s="4"/>
      <c r="T165" s="7"/>
      <c r="U165" s="7"/>
      <c r="Z165" s="1"/>
      <c r="AA165" s="1"/>
    </row>
    <row r="166" spans="1:27" ht="12.75" hidden="1">
      <c r="A166" s="172"/>
      <c r="B166" s="454"/>
      <c r="C166" s="455"/>
      <c r="D166" s="456"/>
      <c r="E166" s="457"/>
      <c r="F166" s="173"/>
      <c r="G166" s="441" t="str">
        <f aca="true" t="shared" si="1" ref="G166:G229">CONCATENATE(B166," ",D166)</f>
        <v> </v>
      </c>
      <c r="H166" s="441"/>
      <c r="I166" s="441"/>
      <c r="J166" s="441"/>
      <c r="K166" s="120" t="s">
        <v>270</v>
      </c>
      <c r="L166" s="173"/>
      <c r="O166" s="1"/>
      <c r="P166" s="1"/>
      <c r="S166" s="4"/>
      <c r="T166" s="7"/>
      <c r="U166" s="7"/>
      <c r="Z166" s="1"/>
      <c r="AA166" s="1"/>
    </row>
    <row r="167" spans="1:27" ht="12.75" hidden="1">
      <c r="A167" s="169">
        <v>24713</v>
      </c>
      <c r="B167" s="458" t="s">
        <v>305</v>
      </c>
      <c r="C167" s="459"/>
      <c r="D167" s="460" t="s">
        <v>306</v>
      </c>
      <c r="E167" s="461"/>
      <c r="F167" s="170"/>
      <c r="G167" s="462" t="str">
        <f t="shared" si="1"/>
        <v>BANDASOVÁ Ivana</v>
      </c>
      <c r="H167" s="462"/>
      <c r="I167" s="462"/>
      <c r="J167" s="462"/>
      <c r="K167" s="171" t="s">
        <v>307</v>
      </c>
      <c r="L167" s="173"/>
      <c r="O167" s="1"/>
      <c r="P167" s="1"/>
      <c r="S167" s="4"/>
      <c r="T167" s="7"/>
      <c r="U167" s="7"/>
      <c r="Z167" s="1"/>
      <c r="AA167" s="1"/>
    </row>
    <row r="168" spans="1:27" ht="12.75" hidden="1">
      <c r="A168" s="169">
        <v>18910</v>
      </c>
      <c r="B168" s="458" t="s">
        <v>308</v>
      </c>
      <c r="C168" s="459"/>
      <c r="D168" s="460" t="s">
        <v>309</v>
      </c>
      <c r="E168" s="461"/>
      <c r="F168" s="170"/>
      <c r="G168" s="462" t="str">
        <f t="shared" si="1"/>
        <v>DYMÁČKOVÁ Markéta</v>
      </c>
      <c r="H168" s="462"/>
      <c r="I168" s="462"/>
      <c r="J168" s="462"/>
      <c r="K168" s="171" t="s">
        <v>254</v>
      </c>
      <c r="L168" s="173"/>
      <c r="O168" s="1"/>
      <c r="P168" s="1"/>
      <c r="S168" s="4"/>
      <c r="T168" s="7"/>
      <c r="U168" s="7"/>
      <c r="Z168" s="1"/>
      <c r="AA168" s="1"/>
    </row>
    <row r="169" spans="1:27" ht="12.75" hidden="1">
      <c r="A169" s="169">
        <v>10264</v>
      </c>
      <c r="B169" s="458" t="s">
        <v>310</v>
      </c>
      <c r="C169" s="459"/>
      <c r="D169" s="460" t="s">
        <v>287</v>
      </c>
      <c r="E169" s="461"/>
      <c r="F169" s="170"/>
      <c r="G169" s="462" t="str">
        <f t="shared" si="1"/>
        <v>KRATOCHVIL Jan</v>
      </c>
      <c r="H169" s="462"/>
      <c r="I169" s="462"/>
      <c r="J169" s="462"/>
      <c r="K169" s="171" t="s">
        <v>257</v>
      </c>
      <c r="L169" s="173"/>
      <c r="O169" s="1"/>
      <c r="P169" s="1"/>
      <c r="S169" s="4"/>
      <c r="T169" s="7"/>
      <c r="U169" s="7"/>
      <c r="Z169" s="1"/>
      <c r="AA169" s="1"/>
    </row>
    <row r="170" spans="1:27" ht="12.75" hidden="1">
      <c r="A170" s="169">
        <v>21451</v>
      </c>
      <c r="B170" s="458" t="s">
        <v>311</v>
      </c>
      <c r="C170" s="459"/>
      <c r="D170" s="460" t="s">
        <v>24</v>
      </c>
      <c r="E170" s="461"/>
      <c r="F170" s="170"/>
      <c r="G170" s="462" t="str">
        <f t="shared" si="1"/>
        <v>JANATA Petr</v>
      </c>
      <c r="H170" s="462"/>
      <c r="I170" s="462"/>
      <c r="J170" s="462"/>
      <c r="K170" s="171" t="s">
        <v>260</v>
      </c>
      <c r="L170" s="173"/>
      <c r="O170" s="1"/>
      <c r="P170" s="1"/>
      <c r="S170" s="4"/>
      <c r="T170" s="7"/>
      <c r="U170" s="7"/>
      <c r="Z170" s="1"/>
      <c r="AA170" s="1"/>
    </row>
    <row r="171" spans="1:27" ht="12.75" hidden="1">
      <c r="A171" s="169">
        <v>12386</v>
      </c>
      <c r="B171" s="458" t="s">
        <v>312</v>
      </c>
      <c r="C171" s="459"/>
      <c r="D171" s="460" t="s">
        <v>296</v>
      </c>
      <c r="E171" s="461"/>
      <c r="F171" s="170"/>
      <c r="G171" s="462" t="str">
        <f t="shared" si="1"/>
        <v>JÍCHA Tomáš</v>
      </c>
      <c r="H171" s="462"/>
      <c r="I171" s="462"/>
      <c r="J171" s="462"/>
      <c r="K171" s="171" t="s">
        <v>263</v>
      </c>
      <c r="L171" s="173"/>
      <c r="O171" s="1"/>
      <c r="P171" s="1"/>
      <c r="S171" s="4"/>
      <c r="T171" s="7"/>
      <c r="U171" s="7"/>
      <c r="Z171" s="1"/>
      <c r="AA171" s="1"/>
    </row>
    <row r="172" spans="1:27" ht="12.75" hidden="1">
      <c r="A172" s="169">
        <v>24714</v>
      </c>
      <c r="B172" s="458" t="s">
        <v>313</v>
      </c>
      <c r="C172" s="459"/>
      <c r="D172" s="460" t="s">
        <v>314</v>
      </c>
      <c r="E172" s="461"/>
      <c r="F172" s="170"/>
      <c r="G172" s="462" t="str">
        <f t="shared" si="1"/>
        <v>JIRÁSKOVÁ Gabriela</v>
      </c>
      <c r="H172" s="462"/>
      <c r="I172" s="462"/>
      <c r="J172" s="462"/>
      <c r="K172" s="171" t="s">
        <v>266</v>
      </c>
      <c r="L172" s="173"/>
      <c r="O172" s="1"/>
      <c r="P172" s="1"/>
      <c r="S172" s="4"/>
      <c r="T172" s="7"/>
      <c r="U172" s="7"/>
      <c r="Z172" s="1"/>
      <c r="AA172" s="1"/>
    </row>
    <row r="173" spans="1:27" ht="12.75" hidden="1">
      <c r="A173" s="169">
        <v>2590</v>
      </c>
      <c r="B173" s="458" t="s">
        <v>315</v>
      </c>
      <c r="C173" s="459"/>
      <c r="D173" s="460" t="s">
        <v>24</v>
      </c>
      <c r="E173" s="461"/>
      <c r="F173" s="170"/>
      <c r="G173" s="462" t="str">
        <f t="shared" si="1"/>
        <v>KAPAL  Petr</v>
      </c>
      <c r="H173" s="462"/>
      <c r="I173" s="462"/>
      <c r="J173" s="462"/>
      <c r="K173" s="171" t="s">
        <v>268</v>
      </c>
      <c r="L173" s="173"/>
      <c r="O173" s="1"/>
      <c r="P173" s="1"/>
      <c r="S173" s="4"/>
      <c r="T173" s="7"/>
      <c r="U173" s="7"/>
      <c r="Z173" s="1"/>
      <c r="AA173" s="1"/>
    </row>
    <row r="174" spans="1:27" ht="12.75" hidden="1">
      <c r="A174" s="169">
        <v>23611</v>
      </c>
      <c r="B174" s="458" t="s">
        <v>316</v>
      </c>
      <c r="C174" s="459"/>
      <c r="D174" s="460" t="s">
        <v>28</v>
      </c>
      <c r="E174" s="461"/>
      <c r="F174" s="170"/>
      <c r="G174" s="462" t="str">
        <f t="shared" si="1"/>
        <v>KYKAL  Jaroslav</v>
      </c>
      <c r="H174" s="462"/>
      <c r="I174" s="462"/>
      <c r="J174" s="462"/>
      <c r="K174" s="171" t="s">
        <v>269</v>
      </c>
      <c r="L174" s="173"/>
      <c r="O174" s="1"/>
      <c r="P174" s="1"/>
      <c r="S174" s="4"/>
      <c r="T174" s="7"/>
      <c r="U174" s="7"/>
      <c r="Z174" s="1"/>
      <c r="AA174" s="1"/>
    </row>
    <row r="175" spans="1:27" ht="12.75" hidden="1">
      <c r="A175" s="169">
        <v>13398</v>
      </c>
      <c r="B175" s="458" t="s">
        <v>317</v>
      </c>
      <c r="C175" s="459"/>
      <c r="D175" s="460" t="s">
        <v>318</v>
      </c>
      <c r="E175" s="461"/>
      <c r="F175" s="170"/>
      <c r="G175" s="462" t="str">
        <f t="shared" si="1"/>
        <v>MUSIL Ladislav</v>
      </c>
      <c r="H175" s="462"/>
      <c r="I175" s="462"/>
      <c r="J175" s="462"/>
      <c r="K175" s="171" t="s">
        <v>270</v>
      </c>
      <c r="L175" s="173"/>
      <c r="O175" s="1"/>
      <c r="P175" s="1"/>
      <c r="S175" s="4"/>
      <c r="T175" s="7"/>
      <c r="U175" s="7"/>
      <c r="Z175" s="1"/>
      <c r="AA175" s="1"/>
    </row>
    <row r="176" spans="1:27" ht="12.75" hidden="1">
      <c r="A176" s="169">
        <v>20059</v>
      </c>
      <c r="B176" s="458" t="s">
        <v>319</v>
      </c>
      <c r="C176" s="459"/>
      <c r="D176" s="460" t="s">
        <v>320</v>
      </c>
      <c r="E176" s="461"/>
      <c r="F176" s="170"/>
      <c r="G176" s="462" t="str">
        <f t="shared" si="1"/>
        <v>SOMOLÍKOVÁ  Emílie</v>
      </c>
      <c r="H176" s="462"/>
      <c r="I176" s="462"/>
      <c r="J176" s="462"/>
      <c r="K176" s="171" t="s">
        <v>271</v>
      </c>
      <c r="L176" s="173"/>
      <c r="O176" s="1"/>
      <c r="P176" s="1"/>
      <c r="S176" s="4"/>
      <c r="T176" s="7"/>
      <c r="U176" s="7"/>
      <c r="Z176" s="1"/>
      <c r="AA176" s="1"/>
    </row>
    <row r="177" spans="1:27" ht="12.75" hidden="1">
      <c r="A177" s="169">
        <v>21028</v>
      </c>
      <c r="B177" s="458" t="s">
        <v>321</v>
      </c>
      <c r="C177" s="459"/>
      <c r="D177" s="460" t="s">
        <v>322</v>
      </c>
      <c r="E177" s="461"/>
      <c r="F177" s="170"/>
      <c r="G177" s="462" t="str">
        <f t="shared" si="1"/>
        <v>ŠŤOVÍČEK  Pavel</v>
      </c>
      <c r="H177" s="462"/>
      <c r="I177" s="462"/>
      <c r="J177" s="462"/>
      <c r="K177" s="171" t="s">
        <v>323</v>
      </c>
      <c r="L177" s="173"/>
      <c r="O177" s="1"/>
      <c r="P177" s="1"/>
      <c r="S177" s="4"/>
      <c r="T177" s="7"/>
      <c r="U177" s="7"/>
      <c r="Z177" s="1"/>
      <c r="AA177" s="1"/>
    </row>
    <row r="178" spans="1:27" ht="12.75" hidden="1">
      <c r="A178" s="169">
        <v>24715</v>
      </c>
      <c r="B178" s="458" t="s">
        <v>324</v>
      </c>
      <c r="C178" s="459"/>
      <c r="D178" s="460" t="s">
        <v>325</v>
      </c>
      <c r="E178" s="461"/>
      <c r="F178" s="170"/>
      <c r="G178" s="462" t="str">
        <f t="shared" si="1"/>
        <v>VÁCLAVKOVÁ Eva</v>
      </c>
      <c r="H178" s="462"/>
      <c r="I178" s="462"/>
      <c r="J178" s="462"/>
      <c r="K178" s="171" t="s">
        <v>326</v>
      </c>
      <c r="L178" s="173"/>
      <c r="O178" s="1"/>
      <c r="P178" s="1"/>
      <c r="S178" s="4"/>
      <c r="T178" s="7"/>
      <c r="U178" s="7"/>
      <c r="Z178" s="1"/>
      <c r="AA178" s="1"/>
    </row>
    <row r="179" spans="1:27" ht="12.75" hidden="1">
      <c r="A179" s="169">
        <v>10974</v>
      </c>
      <c r="B179" s="458" t="s">
        <v>327</v>
      </c>
      <c r="C179" s="459"/>
      <c r="D179" s="460" t="s">
        <v>328</v>
      </c>
      <c r="E179" s="461"/>
      <c r="F179" s="170"/>
      <c r="G179" s="462" t="str">
        <f t="shared" si="1"/>
        <v>ZACHAŘ Čeněk</v>
      </c>
      <c r="H179" s="462"/>
      <c r="I179" s="462"/>
      <c r="J179" s="462"/>
      <c r="K179" s="171" t="s">
        <v>329</v>
      </c>
      <c r="L179" s="173"/>
      <c r="O179" s="1"/>
      <c r="P179" s="1"/>
      <c r="S179" s="4"/>
      <c r="T179" s="7"/>
      <c r="U179" s="7"/>
      <c r="Z179" s="1"/>
      <c r="AA179" s="1"/>
    </row>
    <row r="180" spans="1:27" ht="12.75" hidden="1">
      <c r="A180" s="172">
        <v>19205</v>
      </c>
      <c r="B180" s="454" t="s">
        <v>330</v>
      </c>
      <c r="C180" s="455"/>
      <c r="D180" s="456" t="s">
        <v>331</v>
      </c>
      <c r="E180" s="457"/>
      <c r="F180" s="173"/>
      <c r="G180" s="441" t="str">
        <f t="shared" si="1"/>
        <v>DVOŘÁK Miloslav</v>
      </c>
      <c r="H180" s="441"/>
      <c r="I180" s="441"/>
      <c r="J180" s="441"/>
      <c r="K180" s="120" t="s">
        <v>332</v>
      </c>
      <c r="L180" s="173"/>
      <c r="O180" s="1"/>
      <c r="P180" s="1"/>
      <c r="S180" s="4"/>
      <c r="T180" s="7"/>
      <c r="U180" s="7"/>
      <c r="Z180" s="1"/>
      <c r="AA180" s="1"/>
    </row>
    <row r="181" spans="1:27" ht="12.75" hidden="1">
      <c r="A181" s="172">
        <v>10964</v>
      </c>
      <c r="B181" s="454" t="s">
        <v>333</v>
      </c>
      <c r="C181" s="455"/>
      <c r="D181" s="456" t="s">
        <v>24</v>
      </c>
      <c r="E181" s="457"/>
      <c r="F181" s="173"/>
      <c r="G181" s="441" t="str">
        <f t="shared" si="1"/>
        <v>FIŠER Petr</v>
      </c>
      <c r="H181" s="441"/>
      <c r="I181" s="441"/>
      <c r="J181" s="441"/>
      <c r="K181" s="120" t="s">
        <v>254</v>
      </c>
      <c r="L181" s="173"/>
      <c r="O181" s="1"/>
      <c r="P181" s="1"/>
      <c r="S181" s="4"/>
      <c r="T181" s="7"/>
      <c r="U181" s="7"/>
      <c r="Z181" s="1"/>
      <c r="AA181" s="1"/>
    </row>
    <row r="182" spans="1:27" ht="12.75" hidden="1">
      <c r="A182" s="172">
        <v>15375</v>
      </c>
      <c r="B182" s="454" t="s">
        <v>334</v>
      </c>
      <c r="C182" s="455"/>
      <c r="D182" s="456" t="s">
        <v>335</v>
      </c>
      <c r="E182" s="457"/>
      <c r="F182" s="173"/>
      <c r="G182" s="441" t="str">
        <f t="shared" si="1"/>
        <v>FIŠEROVÁ  Jana</v>
      </c>
      <c r="H182" s="441"/>
      <c r="I182" s="441"/>
      <c r="J182" s="441"/>
      <c r="K182" s="120" t="s">
        <v>257</v>
      </c>
      <c r="L182" s="173"/>
      <c r="O182" s="1"/>
      <c r="P182" s="1"/>
      <c r="S182" s="4"/>
      <c r="T182" s="7"/>
      <c r="U182" s="7"/>
      <c r="Z182" s="1"/>
      <c r="AA182" s="1"/>
    </row>
    <row r="183" spans="1:27" ht="12.75" hidden="1">
      <c r="A183" s="172">
        <v>16819</v>
      </c>
      <c r="B183" s="454" t="s">
        <v>336</v>
      </c>
      <c r="C183" s="455"/>
      <c r="D183" s="456" t="s">
        <v>337</v>
      </c>
      <c r="E183" s="457"/>
      <c r="F183" s="173"/>
      <c r="G183" s="441" t="str">
        <f t="shared" si="1"/>
        <v>MACHULKA Luboš</v>
      </c>
      <c r="H183" s="441"/>
      <c r="I183" s="441"/>
      <c r="J183" s="441"/>
      <c r="K183" s="120" t="s">
        <v>260</v>
      </c>
      <c r="L183" s="173"/>
      <c r="O183" s="1"/>
      <c r="P183" s="1"/>
      <c r="S183" s="4"/>
      <c r="T183" s="7"/>
      <c r="U183" s="7"/>
      <c r="Z183" s="1"/>
      <c r="AA183" s="1"/>
    </row>
    <row r="184" spans="1:27" ht="12.75" hidden="1">
      <c r="A184" s="172">
        <v>16398</v>
      </c>
      <c r="B184" s="454" t="s">
        <v>338</v>
      </c>
      <c r="C184" s="455"/>
      <c r="D184" s="456" t="s">
        <v>339</v>
      </c>
      <c r="E184" s="457"/>
      <c r="F184" s="173"/>
      <c r="G184" s="441" t="str">
        <f t="shared" si="1"/>
        <v>MACHULKOVÁ Helena</v>
      </c>
      <c r="H184" s="441"/>
      <c r="I184" s="441"/>
      <c r="J184" s="441"/>
      <c r="K184" s="120" t="s">
        <v>263</v>
      </c>
      <c r="L184" s="173"/>
      <c r="O184" s="1"/>
      <c r="P184" s="1"/>
      <c r="S184" s="4"/>
      <c r="T184" s="7"/>
      <c r="U184" s="7"/>
      <c r="Z184" s="1"/>
      <c r="AA184" s="1"/>
    </row>
    <row r="185" spans="1:27" ht="12.75" hidden="1">
      <c r="A185" s="172">
        <v>14611</v>
      </c>
      <c r="B185" s="454" t="s">
        <v>340</v>
      </c>
      <c r="C185" s="455"/>
      <c r="D185" s="456" t="s">
        <v>28</v>
      </c>
      <c r="E185" s="457"/>
      <c r="F185" s="173"/>
      <c r="G185" s="441" t="str">
        <f t="shared" si="1"/>
        <v>MAŘÁNEK Jaroslav</v>
      </c>
      <c r="H185" s="441"/>
      <c r="I185" s="441"/>
      <c r="J185" s="441"/>
      <c r="K185" s="120" t="s">
        <v>266</v>
      </c>
      <c r="L185" s="173"/>
      <c r="O185" s="1"/>
      <c r="P185" s="1"/>
      <c r="S185" s="4"/>
      <c r="T185" s="7"/>
      <c r="U185" s="7"/>
      <c r="Z185" s="1"/>
      <c r="AA185" s="1"/>
    </row>
    <row r="186" spans="1:27" ht="12.75" hidden="1">
      <c r="A186" s="172">
        <v>21902</v>
      </c>
      <c r="B186" s="454" t="s">
        <v>341</v>
      </c>
      <c r="C186" s="455"/>
      <c r="D186" s="456" t="s">
        <v>291</v>
      </c>
      <c r="E186" s="457"/>
      <c r="F186" s="173"/>
      <c r="G186" s="441" t="str">
        <f t="shared" si="1"/>
        <v>VEJVODA Václav</v>
      </c>
      <c r="H186" s="441"/>
      <c r="I186" s="441"/>
      <c r="J186" s="441"/>
      <c r="K186" s="120" t="s">
        <v>268</v>
      </c>
      <c r="L186" s="173"/>
      <c r="O186" s="1"/>
      <c r="P186" s="1"/>
      <c r="S186" s="4"/>
      <c r="T186" s="7"/>
      <c r="U186" s="7"/>
      <c r="Z186" s="1"/>
      <c r="AA186" s="1"/>
    </row>
    <row r="187" spans="1:27" ht="12.75" hidden="1">
      <c r="A187" s="172">
        <v>1262</v>
      </c>
      <c r="B187" s="463" t="s">
        <v>342</v>
      </c>
      <c r="C187" s="464"/>
      <c r="D187" s="465" t="s">
        <v>284</v>
      </c>
      <c r="E187" s="466"/>
      <c r="F187" s="173"/>
      <c r="G187" s="441" t="str">
        <f t="shared" si="1"/>
        <v>MAŠEK Zdeněk</v>
      </c>
      <c r="H187" s="441"/>
      <c r="I187" s="441"/>
      <c r="J187" s="441"/>
      <c r="K187" s="120" t="s">
        <v>269</v>
      </c>
      <c r="L187" s="173"/>
      <c r="O187" s="1"/>
      <c r="P187" s="1"/>
      <c r="S187" s="4"/>
      <c r="T187" s="7"/>
      <c r="U187" s="7"/>
      <c r="Z187" s="1"/>
      <c r="AA187" s="1"/>
    </row>
    <row r="188" spans="1:27" ht="12.75" hidden="1">
      <c r="A188" s="172"/>
      <c r="B188" s="454"/>
      <c r="C188" s="455"/>
      <c r="D188" s="456"/>
      <c r="E188" s="457"/>
      <c r="F188" s="173"/>
      <c r="G188" s="441" t="str">
        <f t="shared" si="1"/>
        <v> </v>
      </c>
      <c r="H188" s="441"/>
      <c r="I188" s="441"/>
      <c r="J188" s="441"/>
      <c r="K188" s="120" t="s">
        <v>270</v>
      </c>
      <c r="L188" s="173"/>
      <c r="O188" s="1"/>
      <c r="P188" s="1"/>
      <c r="S188" s="4"/>
      <c r="T188" s="7"/>
      <c r="U188" s="7"/>
      <c r="Z188" s="1"/>
      <c r="AA188" s="1"/>
    </row>
    <row r="189" spans="1:27" ht="12.75" hidden="1">
      <c r="A189" s="172"/>
      <c r="B189" s="454"/>
      <c r="C189" s="455"/>
      <c r="D189" s="456"/>
      <c r="E189" s="457"/>
      <c r="F189" s="173"/>
      <c r="G189" s="441" t="str">
        <f t="shared" si="1"/>
        <v> </v>
      </c>
      <c r="H189" s="441"/>
      <c r="I189" s="441"/>
      <c r="J189" s="441"/>
      <c r="K189" s="120" t="s">
        <v>271</v>
      </c>
      <c r="L189" s="173"/>
      <c r="O189" s="1"/>
      <c r="P189" s="1"/>
      <c r="S189" s="4"/>
      <c r="T189" s="7"/>
      <c r="U189" s="7"/>
      <c r="Z189" s="1"/>
      <c r="AA189" s="1"/>
    </row>
    <row r="190" spans="1:27" ht="12.75" hidden="1">
      <c r="A190" s="169">
        <v>19845</v>
      </c>
      <c r="B190" s="458" t="s">
        <v>343</v>
      </c>
      <c r="C190" s="459"/>
      <c r="D190" s="460" t="s">
        <v>344</v>
      </c>
      <c r="E190" s="461"/>
      <c r="F190" s="170"/>
      <c r="G190" s="462" t="str">
        <f t="shared" si="1"/>
        <v>VÁVRA Ivo</v>
      </c>
      <c r="H190" s="462"/>
      <c r="I190" s="462"/>
      <c r="J190" s="462"/>
      <c r="K190" s="171" t="s">
        <v>345</v>
      </c>
      <c r="L190" s="173"/>
      <c r="O190" s="1"/>
      <c r="P190" s="1"/>
      <c r="S190" s="4"/>
      <c r="T190" s="7"/>
      <c r="U190" s="7"/>
      <c r="Z190" s="1"/>
      <c r="AA190" s="1"/>
    </row>
    <row r="191" spans="1:27" ht="12.75" hidden="1">
      <c r="A191" s="169">
        <v>823</v>
      </c>
      <c r="B191" s="458" t="s">
        <v>346</v>
      </c>
      <c r="C191" s="459"/>
      <c r="D191" s="460" t="s">
        <v>335</v>
      </c>
      <c r="E191" s="461"/>
      <c r="F191" s="170"/>
      <c r="G191" s="462" t="str">
        <f t="shared" si="1"/>
        <v>MYŠIČKOVÁ Jana</v>
      </c>
      <c r="H191" s="462"/>
      <c r="I191" s="462"/>
      <c r="J191" s="462"/>
      <c r="K191" s="171" t="s">
        <v>254</v>
      </c>
      <c r="L191" s="173"/>
      <c r="O191" s="1"/>
      <c r="P191" s="1"/>
      <c r="S191" s="4"/>
      <c r="T191" s="7"/>
      <c r="U191" s="7"/>
      <c r="Z191" s="1"/>
      <c r="AA191" s="1"/>
    </row>
    <row r="192" spans="1:27" ht="12.75" hidden="1">
      <c r="A192" s="169">
        <v>15623</v>
      </c>
      <c r="B192" s="458" t="s">
        <v>347</v>
      </c>
      <c r="C192" s="459"/>
      <c r="D192" s="460" t="s">
        <v>291</v>
      </c>
      <c r="E192" s="461"/>
      <c r="F192" s="170"/>
      <c r="G192" s="462" t="str">
        <f t="shared" si="1"/>
        <v>RAUVOLF Václav</v>
      </c>
      <c r="H192" s="462"/>
      <c r="I192" s="462"/>
      <c r="J192" s="462"/>
      <c r="K192" s="171" t="s">
        <v>257</v>
      </c>
      <c r="L192" s="173"/>
      <c r="O192" s="1"/>
      <c r="P192" s="1"/>
      <c r="S192" s="4"/>
      <c r="T192" s="7"/>
      <c r="U192" s="7"/>
      <c r="Z192" s="1"/>
      <c r="AA192" s="1"/>
    </row>
    <row r="193" spans="1:27" ht="12.75" hidden="1">
      <c r="A193" s="169">
        <v>1361</v>
      </c>
      <c r="B193" s="458" t="s">
        <v>348</v>
      </c>
      <c r="C193" s="459"/>
      <c r="D193" s="460" t="s">
        <v>349</v>
      </c>
      <c r="E193" s="461"/>
      <c r="F193" s="170"/>
      <c r="G193" s="462" t="str">
        <f t="shared" si="1"/>
        <v>RAUVOLFOVÁ Alena</v>
      </c>
      <c r="H193" s="462"/>
      <c r="I193" s="462"/>
      <c r="J193" s="462"/>
      <c r="K193" s="171" t="s">
        <v>260</v>
      </c>
      <c r="L193" s="173"/>
      <c r="O193" s="1"/>
      <c r="P193" s="1"/>
      <c r="S193" s="4"/>
      <c r="T193" s="7"/>
      <c r="U193" s="7"/>
      <c r="Z193" s="1"/>
      <c r="AA193" s="1"/>
    </row>
    <row r="194" spans="1:27" ht="12.75" hidden="1">
      <c r="A194" s="169">
        <v>1366</v>
      </c>
      <c r="B194" s="458" t="s">
        <v>350</v>
      </c>
      <c r="C194" s="459"/>
      <c r="D194" s="460" t="s">
        <v>351</v>
      </c>
      <c r="E194" s="461"/>
      <c r="F194" s="170"/>
      <c r="G194" s="462" t="str">
        <f t="shared" si="1"/>
        <v>STRNAD Vladimír</v>
      </c>
      <c r="H194" s="462"/>
      <c r="I194" s="462"/>
      <c r="J194" s="462"/>
      <c r="K194" s="171" t="s">
        <v>263</v>
      </c>
      <c r="L194" s="173"/>
      <c r="O194" s="1"/>
      <c r="P194" s="1"/>
      <c r="S194" s="4"/>
      <c r="T194" s="7"/>
      <c r="U194" s="7"/>
      <c r="Z194" s="1"/>
      <c r="AA194" s="1"/>
    </row>
    <row r="195" spans="1:27" ht="12.75" hidden="1">
      <c r="A195" s="169">
        <v>834</v>
      </c>
      <c r="B195" s="458" t="s">
        <v>352</v>
      </c>
      <c r="C195" s="459"/>
      <c r="D195" s="460" t="s">
        <v>353</v>
      </c>
      <c r="E195" s="461"/>
      <c r="F195" s="170"/>
      <c r="G195" s="462" t="str">
        <f t="shared" si="1"/>
        <v>ŠPIČKOVÁ  Johana</v>
      </c>
      <c r="H195" s="462"/>
      <c r="I195" s="462"/>
      <c r="J195" s="462"/>
      <c r="K195" s="171" t="s">
        <v>266</v>
      </c>
      <c r="L195" s="173"/>
      <c r="O195" s="1"/>
      <c r="P195" s="1"/>
      <c r="S195" s="4"/>
      <c r="T195" s="7"/>
      <c r="U195" s="7"/>
      <c r="Z195" s="1"/>
      <c r="AA195" s="1"/>
    </row>
    <row r="196" spans="1:27" ht="12.75" hidden="1">
      <c r="A196" s="169">
        <v>13850</v>
      </c>
      <c r="B196" s="458" t="s">
        <v>354</v>
      </c>
      <c r="C196" s="459"/>
      <c r="D196" s="460" t="s">
        <v>282</v>
      </c>
      <c r="E196" s="461"/>
      <c r="F196" s="170"/>
      <c r="G196" s="462" t="str">
        <f t="shared" si="1"/>
        <v>WOLF Karel</v>
      </c>
      <c r="H196" s="462"/>
      <c r="I196" s="462"/>
      <c r="J196" s="462"/>
      <c r="K196" s="171" t="s">
        <v>268</v>
      </c>
      <c r="L196" s="173"/>
      <c r="O196" s="1"/>
      <c r="P196" s="1"/>
      <c r="S196" s="4"/>
      <c r="T196" s="7"/>
      <c r="U196" s="7"/>
      <c r="Z196" s="1"/>
      <c r="AA196" s="1"/>
    </row>
    <row r="197" spans="1:27" ht="12.75" hidden="1">
      <c r="A197" s="169">
        <v>21853</v>
      </c>
      <c r="B197" s="458" t="s">
        <v>355</v>
      </c>
      <c r="C197" s="459"/>
      <c r="D197" s="460" t="s">
        <v>282</v>
      </c>
      <c r="E197" s="461"/>
      <c r="F197" s="170"/>
      <c r="G197" s="462" t="str">
        <f t="shared" si="1"/>
        <v>SVITAVSKÝ Karel</v>
      </c>
      <c r="H197" s="462"/>
      <c r="I197" s="462"/>
      <c r="J197" s="462"/>
      <c r="K197" s="171" t="s">
        <v>269</v>
      </c>
      <c r="L197" s="173"/>
      <c r="O197" s="1"/>
      <c r="P197" s="1"/>
      <c r="S197" s="4"/>
      <c r="T197" s="7"/>
      <c r="U197" s="7"/>
      <c r="Z197" s="1"/>
      <c r="AA197" s="1"/>
    </row>
    <row r="198" spans="1:27" ht="12.75" hidden="1">
      <c r="A198" s="169"/>
      <c r="B198" s="458"/>
      <c r="C198" s="459"/>
      <c r="D198" s="460"/>
      <c r="E198" s="461"/>
      <c r="F198" s="170"/>
      <c r="G198" s="462" t="str">
        <f t="shared" si="1"/>
        <v> </v>
      </c>
      <c r="H198" s="462"/>
      <c r="I198" s="462"/>
      <c r="J198" s="462"/>
      <c r="K198" s="171" t="s">
        <v>270</v>
      </c>
      <c r="L198" s="173"/>
      <c r="O198" s="1"/>
      <c r="P198" s="1"/>
      <c r="S198" s="4"/>
      <c r="T198" s="7"/>
      <c r="U198" s="7"/>
      <c r="Z198" s="1"/>
      <c r="AA198" s="1"/>
    </row>
    <row r="199" spans="1:27" ht="12.75" hidden="1">
      <c r="A199" s="169"/>
      <c r="B199" s="458"/>
      <c r="C199" s="459"/>
      <c r="D199" s="460"/>
      <c r="E199" s="461"/>
      <c r="F199" s="170"/>
      <c r="G199" s="462" t="str">
        <f t="shared" si="1"/>
        <v> </v>
      </c>
      <c r="H199" s="462"/>
      <c r="I199" s="462"/>
      <c r="J199" s="462"/>
      <c r="K199" s="171" t="s">
        <v>271</v>
      </c>
      <c r="L199" s="173"/>
      <c r="O199" s="1"/>
      <c r="P199" s="1"/>
      <c r="S199" s="4"/>
      <c r="T199" s="7"/>
      <c r="U199" s="7"/>
      <c r="Z199" s="1"/>
      <c r="AA199" s="1"/>
    </row>
    <row r="200" spans="1:27" ht="12.75" hidden="1">
      <c r="A200" s="172">
        <v>15064</v>
      </c>
      <c r="B200" s="454" t="s">
        <v>356</v>
      </c>
      <c r="C200" s="455"/>
      <c r="D200" s="456" t="s">
        <v>284</v>
      </c>
      <c r="E200" s="457"/>
      <c r="F200" s="173"/>
      <c r="G200" s="441" t="str">
        <f t="shared" si="1"/>
        <v>CEPL Zdeněk</v>
      </c>
      <c r="H200" s="441"/>
      <c r="I200" s="441"/>
      <c r="J200" s="441"/>
      <c r="K200" s="120" t="s">
        <v>357</v>
      </c>
      <c r="L200" s="173"/>
      <c r="O200" s="1"/>
      <c r="P200" s="1"/>
      <c r="S200" s="4"/>
      <c r="T200" s="7"/>
      <c r="U200" s="7"/>
      <c r="Z200" s="1"/>
      <c r="AA200" s="1"/>
    </row>
    <row r="201" spans="1:27" ht="12.75" hidden="1">
      <c r="A201" s="172">
        <v>23740</v>
      </c>
      <c r="B201" s="454" t="s">
        <v>358</v>
      </c>
      <c r="C201" s="455"/>
      <c r="D201" s="456" t="s">
        <v>33</v>
      </c>
      <c r="E201" s="457"/>
      <c r="F201" s="173"/>
      <c r="G201" s="441" t="str">
        <f t="shared" si="1"/>
        <v>ČERNÝ Milan</v>
      </c>
      <c r="H201" s="441"/>
      <c r="I201" s="441"/>
      <c r="J201" s="441"/>
      <c r="K201" s="120" t="s">
        <v>254</v>
      </c>
      <c r="L201" s="173"/>
      <c r="O201" s="1"/>
      <c r="P201" s="1"/>
      <c r="S201" s="4"/>
      <c r="T201" s="7"/>
      <c r="U201" s="7"/>
      <c r="Z201" s="1"/>
      <c r="AA201" s="1"/>
    </row>
    <row r="202" spans="1:27" ht="12.75" hidden="1">
      <c r="A202" s="172">
        <v>16602</v>
      </c>
      <c r="B202" s="454" t="s">
        <v>359</v>
      </c>
      <c r="C202" s="455"/>
      <c r="D202" s="456" t="s">
        <v>300</v>
      </c>
      <c r="E202" s="457"/>
      <c r="F202" s="173"/>
      <c r="G202" s="441" t="str">
        <f t="shared" si="1"/>
        <v>FIKEJZL Vít</v>
      </c>
      <c r="H202" s="441"/>
      <c r="I202" s="441"/>
      <c r="J202" s="441"/>
      <c r="K202" s="120" t="s">
        <v>257</v>
      </c>
      <c r="L202" s="173"/>
      <c r="O202" s="1"/>
      <c r="P202" s="1"/>
      <c r="S202" s="4"/>
      <c r="T202" s="7"/>
      <c r="U202" s="7"/>
      <c r="Z202" s="1"/>
      <c r="AA202" s="1"/>
    </row>
    <row r="203" spans="1:27" ht="12.75" hidden="1">
      <c r="A203" s="172">
        <v>13363</v>
      </c>
      <c r="B203" s="454" t="s">
        <v>360</v>
      </c>
      <c r="C203" s="455"/>
      <c r="D203" s="456" t="s">
        <v>32</v>
      </c>
      <c r="E203" s="457"/>
      <c r="F203" s="173"/>
      <c r="G203" s="441" t="str">
        <f t="shared" si="1"/>
        <v>LANKAŠ Jiří</v>
      </c>
      <c r="H203" s="441"/>
      <c r="I203" s="441"/>
      <c r="J203" s="441"/>
      <c r="K203" s="120" t="s">
        <v>260</v>
      </c>
      <c r="L203" s="173"/>
      <c r="O203" s="1"/>
      <c r="P203" s="1"/>
      <c r="S203" s="4"/>
      <c r="T203" s="7"/>
      <c r="U203" s="7"/>
      <c r="Z203" s="1"/>
      <c r="AA203" s="1"/>
    </row>
    <row r="204" spans="1:27" ht="12.75" hidden="1">
      <c r="A204" s="172">
        <v>23739</v>
      </c>
      <c r="B204" s="454" t="s">
        <v>361</v>
      </c>
      <c r="C204" s="455"/>
      <c r="D204" s="456" t="s">
        <v>32</v>
      </c>
      <c r="E204" s="457"/>
      <c r="F204" s="173"/>
      <c r="G204" s="441" t="str">
        <f t="shared" si="1"/>
        <v>NEUMAJER Jiří</v>
      </c>
      <c r="H204" s="441"/>
      <c r="I204" s="441"/>
      <c r="J204" s="441"/>
      <c r="K204" s="120" t="s">
        <v>263</v>
      </c>
      <c r="L204" s="173"/>
      <c r="O204" s="1"/>
      <c r="P204" s="1"/>
      <c r="S204" s="4"/>
      <c r="T204" s="7"/>
      <c r="U204" s="7"/>
      <c r="Z204" s="1"/>
      <c r="AA204" s="1"/>
    </row>
    <row r="205" spans="1:27" ht="12.75" hidden="1">
      <c r="A205" s="172">
        <v>1134</v>
      </c>
      <c r="B205" s="454" t="s">
        <v>362</v>
      </c>
      <c r="C205" s="455"/>
      <c r="D205" s="456" t="s">
        <v>36</v>
      </c>
      <c r="E205" s="457"/>
      <c r="F205" s="173"/>
      <c r="G205" s="441" t="str">
        <f t="shared" si="1"/>
        <v>VIKTORIN Miroslav</v>
      </c>
      <c r="H205" s="441"/>
      <c r="I205" s="441"/>
      <c r="J205" s="441"/>
      <c r="K205" s="120" t="s">
        <v>266</v>
      </c>
      <c r="L205" s="173"/>
      <c r="O205" s="1"/>
      <c r="P205" s="1"/>
      <c r="S205" s="4"/>
      <c r="T205" s="7"/>
      <c r="U205" s="7"/>
      <c r="Z205" s="1"/>
      <c r="AA205" s="1"/>
    </row>
    <row r="206" spans="1:27" ht="12.75" hidden="1">
      <c r="A206" s="172">
        <v>13562</v>
      </c>
      <c r="B206" s="454" t="s">
        <v>258</v>
      </c>
      <c r="C206" s="455"/>
      <c r="D206" s="456" t="s">
        <v>363</v>
      </c>
      <c r="E206" s="457"/>
      <c r="F206" s="173"/>
      <c r="G206" s="441" t="str">
        <f t="shared" si="1"/>
        <v>SVOBODOVÁ  Kamila</v>
      </c>
      <c r="H206" s="441"/>
      <c r="I206" s="441"/>
      <c r="J206" s="441"/>
      <c r="K206" s="120" t="s">
        <v>268</v>
      </c>
      <c r="L206" s="173"/>
      <c r="O206" s="1"/>
      <c r="P206" s="1"/>
      <c r="S206" s="4"/>
      <c r="T206" s="7"/>
      <c r="U206" s="7"/>
      <c r="Z206" s="1"/>
      <c r="AA206" s="1"/>
    </row>
    <row r="207" spans="1:27" ht="12.75" hidden="1">
      <c r="A207" s="172">
        <v>19554</v>
      </c>
      <c r="B207" s="454" t="s">
        <v>364</v>
      </c>
      <c r="C207" s="455"/>
      <c r="D207" s="456" t="s">
        <v>287</v>
      </c>
      <c r="E207" s="457"/>
      <c r="F207" s="173"/>
      <c r="G207" s="441" t="str">
        <f t="shared" si="1"/>
        <v>VÁCHA Jan</v>
      </c>
      <c r="H207" s="441"/>
      <c r="I207" s="441"/>
      <c r="J207" s="441"/>
      <c r="K207" s="120" t="s">
        <v>269</v>
      </c>
      <c r="L207" s="173"/>
      <c r="O207" s="1"/>
      <c r="P207" s="1"/>
      <c r="S207" s="4"/>
      <c r="T207" s="7"/>
      <c r="U207" s="7"/>
      <c r="Z207" s="1"/>
      <c r="AA207" s="1"/>
    </row>
    <row r="208" spans="1:27" ht="12.75" hidden="1">
      <c r="A208" s="172"/>
      <c r="B208" s="454"/>
      <c r="C208" s="455"/>
      <c r="D208" s="456"/>
      <c r="E208" s="457"/>
      <c r="F208" s="173"/>
      <c r="G208" s="441" t="str">
        <f t="shared" si="1"/>
        <v> </v>
      </c>
      <c r="H208" s="441"/>
      <c r="I208" s="441"/>
      <c r="J208" s="441"/>
      <c r="K208" s="120" t="s">
        <v>270</v>
      </c>
      <c r="L208" s="173"/>
      <c r="O208" s="1"/>
      <c r="P208" s="1"/>
      <c r="S208" s="4"/>
      <c r="T208" s="7"/>
      <c r="U208" s="7"/>
      <c r="Z208" s="1"/>
      <c r="AA208" s="1"/>
    </row>
    <row r="209" spans="1:27" ht="12.75" hidden="1">
      <c r="A209" s="172"/>
      <c r="B209" s="454"/>
      <c r="C209" s="455"/>
      <c r="D209" s="456"/>
      <c r="E209" s="457"/>
      <c r="F209" s="173"/>
      <c r="G209" s="441" t="str">
        <f t="shared" si="1"/>
        <v> </v>
      </c>
      <c r="H209" s="441"/>
      <c r="I209" s="441"/>
      <c r="J209" s="441"/>
      <c r="K209" s="120" t="s">
        <v>271</v>
      </c>
      <c r="L209" s="173"/>
      <c r="O209" s="1"/>
      <c r="P209" s="1"/>
      <c r="S209" s="4"/>
      <c r="T209" s="7"/>
      <c r="U209" s="7"/>
      <c r="Z209" s="1"/>
      <c r="AA209" s="1"/>
    </row>
    <row r="210" spans="1:27" ht="12.75" hidden="1">
      <c r="A210" s="169">
        <v>13790</v>
      </c>
      <c r="B210" s="458" t="s">
        <v>365</v>
      </c>
      <c r="C210" s="459"/>
      <c r="D210" s="460" t="s">
        <v>335</v>
      </c>
      <c r="E210" s="461"/>
      <c r="F210" s="170"/>
      <c r="G210" s="462" t="str">
        <f t="shared" si="1"/>
        <v>DUŠKOVÁ Jana</v>
      </c>
      <c r="H210" s="462"/>
      <c r="I210" s="462"/>
      <c r="J210" s="462"/>
      <c r="K210" s="171" t="s">
        <v>366</v>
      </c>
      <c r="L210" s="173"/>
      <c r="O210" s="1"/>
      <c r="P210" s="1"/>
      <c r="S210" s="4"/>
      <c r="T210" s="7"/>
      <c r="U210" s="7"/>
      <c r="Z210" s="1"/>
      <c r="AA210" s="1"/>
    </row>
    <row r="211" spans="1:27" ht="12.75" hidden="1">
      <c r="A211" s="169">
        <v>1252</v>
      </c>
      <c r="B211" s="458" t="s">
        <v>367</v>
      </c>
      <c r="C211" s="459"/>
      <c r="D211" s="460" t="s">
        <v>368</v>
      </c>
      <c r="E211" s="461"/>
      <c r="F211" s="170"/>
      <c r="G211" s="462" t="str">
        <f t="shared" si="1"/>
        <v>HEŘMAN Gustav</v>
      </c>
      <c r="H211" s="462"/>
      <c r="I211" s="462"/>
      <c r="J211" s="462"/>
      <c r="K211" s="171" t="s">
        <v>254</v>
      </c>
      <c r="L211" s="173"/>
      <c r="O211" s="1"/>
      <c r="P211" s="1"/>
      <c r="S211" s="4"/>
      <c r="T211" s="7"/>
      <c r="U211" s="7"/>
      <c r="Z211" s="1"/>
      <c r="AA211" s="1"/>
    </row>
    <row r="212" spans="1:27" ht="12.75" hidden="1">
      <c r="A212" s="169">
        <v>1288</v>
      </c>
      <c r="B212" s="458" t="s">
        <v>369</v>
      </c>
      <c r="C212" s="459"/>
      <c r="D212" s="460" t="s">
        <v>370</v>
      </c>
      <c r="E212" s="461"/>
      <c r="F212" s="170"/>
      <c r="G212" s="462" t="str">
        <f t="shared" si="1"/>
        <v>KAFKOVÁ Jindra</v>
      </c>
      <c r="H212" s="462"/>
      <c r="I212" s="462"/>
      <c r="J212" s="462"/>
      <c r="K212" s="171" t="s">
        <v>257</v>
      </c>
      <c r="L212" s="173"/>
      <c r="O212" s="1"/>
      <c r="P212" s="1"/>
      <c r="S212" s="4"/>
      <c r="T212" s="7"/>
      <c r="U212" s="7"/>
      <c r="Z212" s="1"/>
      <c r="AA212" s="1"/>
    </row>
    <row r="213" spans="1:27" ht="12.75" hidden="1">
      <c r="A213" s="169">
        <v>21309</v>
      </c>
      <c r="B213" s="458" t="s">
        <v>371</v>
      </c>
      <c r="C213" s="459"/>
      <c r="D213" s="460" t="s">
        <v>28</v>
      </c>
      <c r="E213" s="461"/>
      <c r="F213" s="170"/>
      <c r="G213" s="462" t="str">
        <f t="shared" si="1"/>
        <v>KLÍMA Jaroslav</v>
      </c>
      <c r="H213" s="462"/>
      <c r="I213" s="462"/>
      <c r="J213" s="462"/>
      <c r="K213" s="171" t="s">
        <v>260</v>
      </c>
      <c r="L213" s="173"/>
      <c r="O213" s="1"/>
      <c r="P213" s="1"/>
      <c r="S213" s="4"/>
      <c r="T213" s="7"/>
      <c r="U213" s="7"/>
      <c r="Z213" s="1"/>
      <c r="AA213" s="1"/>
    </row>
    <row r="214" spans="1:27" ht="12.75" hidden="1">
      <c r="A214" s="169">
        <v>1289</v>
      </c>
      <c r="B214" s="458" t="s">
        <v>372</v>
      </c>
      <c r="C214" s="459"/>
      <c r="D214" s="460" t="s">
        <v>373</v>
      </c>
      <c r="E214" s="461"/>
      <c r="F214" s="170"/>
      <c r="G214" s="462" t="str">
        <f t="shared" si="1"/>
        <v>KUDĚJOVÁ Jitka</v>
      </c>
      <c r="H214" s="462"/>
      <c r="I214" s="462"/>
      <c r="J214" s="462"/>
      <c r="K214" s="171" t="s">
        <v>263</v>
      </c>
      <c r="L214" s="173"/>
      <c r="O214" s="1"/>
      <c r="P214" s="1"/>
      <c r="S214" s="4"/>
      <c r="T214" s="7"/>
      <c r="U214" s="7"/>
      <c r="Z214" s="1"/>
      <c r="AA214" s="1"/>
    </row>
    <row r="215" spans="1:27" ht="12.75" hidden="1">
      <c r="A215" s="169">
        <v>1291</v>
      </c>
      <c r="B215" s="458" t="s">
        <v>374</v>
      </c>
      <c r="C215" s="459"/>
      <c r="D215" s="460" t="s">
        <v>375</v>
      </c>
      <c r="E215" s="461"/>
      <c r="F215" s="170"/>
      <c r="G215" s="462" t="str">
        <f t="shared" si="1"/>
        <v>MIKUŠKOVÁ Jaroslava</v>
      </c>
      <c r="H215" s="462"/>
      <c r="I215" s="462"/>
      <c r="J215" s="462"/>
      <c r="K215" s="171" t="s">
        <v>266</v>
      </c>
      <c r="L215" s="173"/>
      <c r="O215" s="1"/>
      <c r="P215" s="1"/>
      <c r="S215" s="4"/>
      <c r="T215" s="7"/>
      <c r="U215" s="7"/>
      <c r="Z215" s="1"/>
      <c r="AA215" s="1"/>
    </row>
    <row r="216" spans="1:27" ht="12.75" hidden="1">
      <c r="A216" s="169">
        <v>1292</v>
      </c>
      <c r="B216" s="458" t="s">
        <v>376</v>
      </c>
      <c r="C216" s="459"/>
      <c r="D216" s="460" t="s">
        <v>377</v>
      </c>
      <c r="E216" s="461"/>
      <c r="F216" s="170"/>
      <c r="G216" s="462" t="str">
        <f t="shared" si="1"/>
        <v>NOVÁKOVÁ Vlasta</v>
      </c>
      <c r="H216" s="462"/>
      <c r="I216" s="462"/>
      <c r="J216" s="462"/>
      <c r="K216" s="171" t="s">
        <v>268</v>
      </c>
      <c r="L216" s="173"/>
      <c r="O216" s="1"/>
      <c r="P216" s="1"/>
      <c r="S216" s="4"/>
      <c r="T216" s="7"/>
      <c r="U216" s="7"/>
      <c r="Z216" s="1"/>
      <c r="AA216" s="1"/>
    </row>
    <row r="217" spans="1:27" ht="12.75" hidden="1">
      <c r="A217" s="169">
        <v>17862</v>
      </c>
      <c r="B217" s="458" t="s">
        <v>378</v>
      </c>
      <c r="C217" s="459"/>
      <c r="D217" s="460" t="s">
        <v>379</v>
      </c>
      <c r="E217" s="461"/>
      <c r="F217" s="170"/>
      <c r="G217" s="462" t="str">
        <f t="shared" si="1"/>
        <v>POVÝŠIL Libor</v>
      </c>
      <c r="H217" s="462"/>
      <c r="I217" s="462"/>
      <c r="J217" s="462"/>
      <c r="K217" s="171" t="s">
        <v>269</v>
      </c>
      <c r="L217" s="173"/>
      <c r="O217" s="1"/>
      <c r="P217" s="1"/>
      <c r="S217" s="4"/>
      <c r="T217" s="7"/>
      <c r="U217" s="7"/>
      <c r="Z217" s="1"/>
      <c r="AA217" s="1"/>
    </row>
    <row r="218" spans="1:27" ht="12.75" hidden="1">
      <c r="A218" s="169">
        <v>13788</v>
      </c>
      <c r="B218" s="458" t="s">
        <v>380</v>
      </c>
      <c r="C218" s="459"/>
      <c r="D218" s="460" t="s">
        <v>29</v>
      </c>
      <c r="E218" s="461"/>
      <c r="F218" s="170"/>
      <c r="G218" s="462" t="str">
        <f t="shared" si="1"/>
        <v>SÁBOVÁ Stanislava</v>
      </c>
      <c r="H218" s="462"/>
      <c r="I218" s="462"/>
      <c r="J218" s="462"/>
      <c r="K218" s="171" t="s">
        <v>270</v>
      </c>
      <c r="L218" s="173"/>
      <c r="O218" s="1"/>
      <c r="P218" s="1"/>
      <c r="S218" s="4"/>
      <c r="T218" s="7"/>
      <c r="U218" s="7"/>
      <c r="Z218" s="1"/>
      <c r="AA218" s="1"/>
    </row>
    <row r="219" spans="1:27" ht="12.75" hidden="1">
      <c r="A219" s="169">
        <v>23251</v>
      </c>
      <c r="B219" s="458" t="s">
        <v>381</v>
      </c>
      <c r="C219" s="459"/>
      <c r="D219" s="460" t="s">
        <v>24</v>
      </c>
      <c r="E219" s="461"/>
      <c r="F219" s="170"/>
      <c r="G219" s="462" t="str">
        <f t="shared" si="1"/>
        <v>ŠTICH  Petr</v>
      </c>
      <c r="H219" s="462"/>
      <c r="I219" s="462"/>
      <c r="J219" s="462"/>
      <c r="K219" s="171" t="s">
        <v>271</v>
      </c>
      <c r="L219" s="173"/>
      <c r="O219" s="1"/>
      <c r="P219" s="1"/>
      <c r="S219" s="4"/>
      <c r="T219" s="7"/>
      <c r="U219" s="7"/>
      <c r="Z219" s="1"/>
      <c r="AA219" s="1"/>
    </row>
    <row r="220" spans="1:27" ht="12.75" hidden="1">
      <c r="A220" s="172">
        <v>13671</v>
      </c>
      <c r="B220" s="454" t="s">
        <v>382</v>
      </c>
      <c r="C220" s="455"/>
      <c r="D220" s="456" t="s">
        <v>325</v>
      </c>
      <c r="E220" s="457"/>
      <c r="F220" s="173"/>
      <c r="G220" s="441" t="str">
        <f t="shared" si="1"/>
        <v>HUCKOVÁ Eva</v>
      </c>
      <c r="H220" s="441"/>
      <c r="I220" s="441"/>
      <c r="J220" s="441"/>
      <c r="K220" s="120" t="s">
        <v>383</v>
      </c>
      <c r="L220" s="173"/>
      <c r="O220" s="1"/>
      <c r="P220" s="1"/>
      <c r="S220" s="4"/>
      <c r="T220" s="7"/>
      <c r="U220" s="7"/>
      <c r="Z220" s="1"/>
      <c r="AA220" s="1"/>
    </row>
    <row r="221" spans="1:27" ht="12.75" hidden="1">
      <c r="A221" s="172">
        <v>9485</v>
      </c>
      <c r="B221" s="454" t="s">
        <v>384</v>
      </c>
      <c r="C221" s="455"/>
      <c r="D221" s="456" t="s">
        <v>385</v>
      </c>
      <c r="E221" s="457"/>
      <c r="F221" s="173"/>
      <c r="G221" s="441" t="str">
        <f t="shared" si="1"/>
        <v>DVOŘÁKOVÁ Květa</v>
      </c>
      <c r="H221" s="441"/>
      <c r="I221" s="441"/>
      <c r="J221" s="441"/>
      <c r="K221" s="120" t="s">
        <v>254</v>
      </c>
      <c r="L221" s="173"/>
      <c r="O221" s="1"/>
      <c r="P221" s="1"/>
      <c r="S221" s="4"/>
      <c r="T221" s="7"/>
      <c r="U221" s="7"/>
      <c r="Z221" s="1"/>
      <c r="AA221" s="1"/>
    </row>
    <row r="222" spans="1:27" ht="12.75" hidden="1">
      <c r="A222" s="172">
        <v>20994</v>
      </c>
      <c r="B222" s="454" t="s">
        <v>386</v>
      </c>
      <c r="C222" s="455"/>
      <c r="D222" s="456" t="s">
        <v>387</v>
      </c>
      <c r="E222" s="457"/>
      <c r="F222" s="173"/>
      <c r="G222" s="441" t="str">
        <f t="shared" si="1"/>
        <v>VYDROVÁ Tatiana</v>
      </c>
      <c r="H222" s="441"/>
      <c r="I222" s="441"/>
      <c r="J222" s="441"/>
      <c r="K222" s="120" t="s">
        <v>257</v>
      </c>
      <c r="L222" s="173"/>
      <c r="O222" s="1"/>
      <c r="P222" s="1"/>
      <c r="S222" s="4"/>
      <c r="T222" s="7"/>
      <c r="U222" s="7"/>
      <c r="Z222" s="1"/>
      <c r="AA222" s="1"/>
    </row>
    <row r="223" spans="1:27" ht="12.75" hidden="1">
      <c r="A223" s="172">
        <v>979</v>
      </c>
      <c r="B223" s="454" t="s">
        <v>330</v>
      </c>
      <c r="C223" s="455"/>
      <c r="D223" s="456" t="s">
        <v>351</v>
      </c>
      <c r="E223" s="457"/>
      <c r="F223" s="173"/>
      <c r="G223" s="441" t="str">
        <f t="shared" si="1"/>
        <v>DVOŘÁK Vladimír</v>
      </c>
      <c r="H223" s="441"/>
      <c r="I223" s="441"/>
      <c r="J223" s="441"/>
      <c r="K223" s="120" t="s">
        <v>260</v>
      </c>
      <c r="L223" s="173"/>
      <c r="O223" s="1"/>
      <c r="P223" s="1"/>
      <c r="S223" s="4"/>
      <c r="T223" s="7"/>
      <c r="U223" s="7"/>
      <c r="Z223" s="1"/>
      <c r="AA223" s="1"/>
    </row>
    <row r="224" spans="1:27" ht="12.75" hidden="1">
      <c r="A224" s="172">
        <v>21702</v>
      </c>
      <c r="B224" s="454" t="s">
        <v>388</v>
      </c>
      <c r="C224" s="455"/>
      <c r="D224" s="456" t="s">
        <v>389</v>
      </c>
      <c r="E224" s="457"/>
      <c r="F224" s="173"/>
      <c r="G224" s="441" t="str">
        <f t="shared" si="1"/>
        <v>MÁJOVÁ Míla</v>
      </c>
      <c r="H224" s="441"/>
      <c r="I224" s="441"/>
      <c r="J224" s="441"/>
      <c r="K224" s="120" t="s">
        <v>263</v>
      </c>
      <c r="L224" s="173"/>
      <c r="O224" s="1"/>
      <c r="P224" s="1"/>
      <c r="S224" s="4"/>
      <c r="T224" s="7"/>
      <c r="U224" s="7"/>
      <c r="Z224" s="1"/>
      <c r="AA224" s="1"/>
    </row>
    <row r="225" spans="1:27" ht="12.75" hidden="1">
      <c r="A225" s="172">
        <v>21204</v>
      </c>
      <c r="B225" s="454" t="s">
        <v>390</v>
      </c>
      <c r="C225" s="455"/>
      <c r="D225" s="456" t="s">
        <v>391</v>
      </c>
      <c r="E225" s="457"/>
      <c r="F225" s="173"/>
      <c r="G225" s="441" t="str">
        <f t="shared" si="1"/>
        <v>DUDEK Miloš</v>
      </c>
      <c r="H225" s="441"/>
      <c r="I225" s="441"/>
      <c r="J225" s="441"/>
      <c r="K225" s="120" t="s">
        <v>266</v>
      </c>
      <c r="L225" s="173"/>
      <c r="O225" s="1"/>
      <c r="P225" s="1"/>
      <c r="S225" s="4"/>
      <c r="T225" s="7"/>
      <c r="U225" s="7"/>
      <c r="Z225" s="1"/>
      <c r="AA225" s="1"/>
    </row>
    <row r="226" spans="1:27" ht="12.75" hidden="1">
      <c r="A226" s="172">
        <v>4485</v>
      </c>
      <c r="B226" s="454" t="s">
        <v>392</v>
      </c>
      <c r="C226" s="455"/>
      <c r="D226" s="456" t="s">
        <v>322</v>
      </c>
      <c r="E226" s="457"/>
      <c r="F226" s="173"/>
      <c r="G226" s="441" t="str">
        <f t="shared" si="1"/>
        <v>ŠIMEK Pavel</v>
      </c>
      <c r="H226" s="441"/>
      <c r="I226" s="441"/>
      <c r="J226" s="441"/>
      <c r="K226" s="120" t="s">
        <v>268</v>
      </c>
      <c r="L226" s="173"/>
      <c r="O226" s="1"/>
      <c r="P226" s="1"/>
      <c r="S226" s="4"/>
      <c r="T226" s="7"/>
      <c r="U226" s="7"/>
      <c r="Z226" s="1"/>
      <c r="AA226" s="1"/>
    </row>
    <row r="227" spans="1:27" ht="12.75" hidden="1">
      <c r="A227" s="172">
        <v>6108</v>
      </c>
      <c r="B227" s="454" t="s">
        <v>393</v>
      </c>
      <c r="C227" s="455"/>
      <c r="D227" s="456" t="s">
        <v>287</v>
      </c>
      <c r="E227" s="457"/>
      <c r="F227" s="173"/>
      <c r="G227" s="441" t="str">
        <f t="shared" si="1"/>
        <v>KALINA Jan</v>
      </c>
      <c r="H227" s="441"/>
      <c r="I227" s="441"/>
      <c r="J227" s="441"/>
      <c r="K227" s="120" t="s">
        <v>269</v>
      </c>
      <c r="L227" s="173"/>
      <c r="O227" s="1"/>
      <c r="P227" s="1"/>
      <c r="S227" s="4"/>
      <c r="T227" s="7"/>
      <c r="U227" s="7"/>
      <c r="Z227" s="1"/>
      <c r="AA227" s="1"/>
    </row>
    <row r="228" spans="1:27" ht="12.75" hidden="1">
      <c r="A228" s="172">
        <v>23232</v>
      </c>
      <c r="B228" s="454" t="s">
        <v>392</v>
      </c>
      <c r="C228" s="455"/>
      <c r="D228" s="456" t="s">
        <v>262</v>
      </c>
      <c r="E228" s="457"/>
      <c r="F228" s="173"/>
      <c r="G228" s="441" t="str">
        <f t="shared" si="1"/>
        <v>ŠIMEK Martin</v>
      </c>
      <c r="H228" s="441"/>
      <c r="I228" s="441"/>
      <c r="J228" s="441"/>
      <c r="K228" s="120" t="s">
        <v>270</v>
      </c>
      <c r="L228" s="173"/>
      <c r="O228" s="1"/>
      <c r="P228" s="1"/>
      <c r="S228" s="4"/>
      <c r="T228" s="7"/>
      <c r="U228" s="7"/>
      <c r="Z228" s="1"/>
      <c r="AA228" s="1"/>
    </row>
    <row r="229" spans="1:27" ht="12.75" hidden="1">
      <c r="A229" s="172">
        <v>21550</v>
      </c>
      <c r="B229" s="454" t="s">
        <v>394</v>
      </c>
      <c r="C229" s="455"/>
      <c r="D229" s="456" t="s">
        <v>395</v>
      </c>
      <c r="E229" s="457"/>
      <c r="F229" s="173"/>
      <c r="G229" s="441" t="str">
        <f t="shared" si="1"/>
        <v>PAUK Radek</v>
      </c>
      <c r="H229" s="441"/>
      <c r="I229" s="441"/>
      <c r="J229" s="441"/>
      <c r="K229" s="120" t="s">
        <v>271</v>
      </c>
      <c r="L229" s="173"/>
      <c r="O229" s="1"/>
      <c r="P229" s="1"/>
      <c r="S229" s="4"/>
      <c r="T229" s="7"/>
      <c r="U229" s="7"/>
      <c r="Z229" s="1"/>
      <c r="AA229" s="1"/>
    </row>
    <row r="230" spans="1:27" ht="12.75" hidden="1">
      <c r="A230" s="169">
        <v>5052</v>
      </c>
      <c r="B230" s="458" t="s">
        <v>396</v>
      </c>
      <c r="C230" s="459"/>
      <c r="D230" s="460" t="s">
        <v>397</v>
      </c>
      <c r="E230" s="461"/>
      <c r="F230" s="170"/>
      <c r="G230" s="462" t="str">
        <f aca="true" t="shared" si="2" ref="G230:G285">CONCATENATE(B230," ",D230)</f>
        <v>HAMPL Vítěslav</v>
      </c>
      <c r="H230" s="462"/>
      <c r="I230" s="462"/>
      <c r="J230" s="462"/>
      <c r="K230" s="171" t="s">
        <v>398</v>
      </c>
      <c r="L230" s="173"/>
      <c r="O230" s="1"/>
      <c r="P230" s="1"/>
      <c r="S230" s="4"/>
      <c r="T230" s="7"/>
      <c r="U230" s="7"/>
      <c r="Z230" s="1"/>
      <c r="AA230" s="1"/>
    </row>
    <row r="231" spans="1:27" ht="12.75" hidden="1">
      <c r="A231" s="169">
        <v>1172</v>
      </c>
      <c r="B231" s="458" t="s">
        <v>399</v>
      </c>
      <c r="C231" s="459"/>
      <c r="D231" s="460" t="s">
        <v>24</v>
      </c>
      <c r="E231" s="461"/>
      <c r="F231" s="170"/>
      <c r="G231" s="462" t="str">
        <f t="shared" si="2"/>
        <v>VALTA Petr</v>
      </c>
      <c r="H231" s="462"/>
      <c r="I231" s="462"/>
      <c r="J231" s="462"/>
      <c r="K231" s="171" t="s">
        <v>254</v>
      </c>
      <c r="L231" s="173"/>
      <c r="O231" s="1"/>
      <c r="P231" s="1"/>
      <c r="S231" s="4"/>
      <c r="T231" s="7"/>
      <c r="U231" s="7"/>
      <c r="Z231" s="1"/>
      <c r="AA231" s="1"/>
    </row>
    <row r="232" spans="1:27" ht="12.75" hidden="1">
      <c r="A232" s="169">
        <v>4467</v>
      </c>
      <c r="B232" s="458" t="s">
        <v>400</v>
      </c>
      <c r="C232" s="459"/>
      <c r="D232" s="460" t="s">
        <v>401</v>
      </c>
      <c r="E232" s="461"/>
      <c r="F232" s="170"/>
      <c r="G232" s="462" t="str">
        <f t="shared" si="2"/>
        <v>ROUBAL Vojtěch</v>
      </c>
      <c r="H232" s="462"/>
      <c r="I232" s="462"/>
      <c r="J232" s="462"/>
      <c r="K232" s="171" t="s">
        <v>257</v>
      </c>
      <c r="L232" s="173"/>
      <c r="O232" s="1"/>
      <c r="P232" s="1"/>
      <c r="S232" s="4"/>
      <c r="T232" s="7"/>
      <c r="U232" s="7"/>
      <c r="Z232" s="1"/>
      <c r="AA232" s="1"/>
    </row>
    <row r="233" spans="1:27" ht="12.75" hidden="1">
      <c r="A233" s="169">
        <v>1163</v>
      </c>
      <c r="B233" s="458" t="s">
        <v>402</v>
      </c>
      <c r="C233" s="459"/>
      <c r="D233" s="460" t="s">
        <v>403</v>
      </c>
      <c r="E233" s="461"/>
      <c r="F233" s="170"/>
      <c r="G233" s="462" t="str">
        <f t="shared" si="2"/>
        <v>PUDIL František</v>
      </c>
      <c r="H233" s="462"/>
      <c r="I233" s="462"/>
      <c r="J233" s="462"/>
      <c r="K233" s="171" t="s">
        <v>260</v>
      </c>
      <c r="L233" s="173"/>
      <c r="O233" s="1"/>
      <c r="P233" s="1"/>
      <c r="S233" s="4"/>
      <c r="T233" s="7"/>
      <c r="U233" s="7"/>
      <c r="Z233" s="1"/>
      <c r="AA233" s="1"/>
    </row>
    <row r="234" spans="1:27" ht="12.75" hidden="1">
      <c r="A234" s="169">
        <v>1404</v>
      </c>
      <c r="B234" s="458" t="s">
        <v>404</v>
      </c>
      <c r="C234" s="459"/>
      <c r="D234" s="460" t="s">
        <v>405</v>
      </c>
      <c r="E234" s="461"/>
      <c r="F234" s="170"/>
      <c r="G234" s="462" t="str">
        <f t="shared" si="2"/>
        <v>POKORNÝ Josef</v>
      </c>
      <c r="H234" s="462"/>
      <c r="I234" s="462"/>
      <c r="J234" s="462"/>
      <c r="K234" s="171" t="s">
        <v>263</v>
      </c>
      <c r="L234" s="173"/>
      <c r="O234" s="1"/>
      <c r="P234" s="1"/>
      <c r="S234" s="4"/>
      <c r="T234" s="7"/>
      <c r="U234" s="7"/>
      <c r="Z234" s="1"/>
      <c r="AA234" s="1"/>
    </row>
    <row r="235" spans="1:27" ht="12.75" hidden="1">
      <c r="A235" s="169">
        <v>1152</v>
      </c>
      <c r="B235" s="458" t="s">
        <v>406</v>
      </c>
      <c r="C235" s="459"/>
      <c r="D235" s="460" t="s">
        <v>32</v>
      </c>
      <c r="E235" s="461"/>
      <c r="F235" s="170"/>
      <c r="G235" s="462" t="str">
        <f t="shared" si="2"/>
        <v>HOFMAN Jiří</v>
      </c>
      <c r="H235" s="462"/>
      <c r="I235" s="462"/>
      <c r="J235" s="462"/>
      <c r="K235" s="171" t="s">
        <v>266</v>
      </c>
      <c r="L235" s="173"/>
      <c r="O235" s="1"/>
      <c r="P235" s="1"/>
      <c r="S235" s="4"/>
      <c r="T235" s="7"/>
      <c r="U235" s="7"/>
      <c r="Z235" s="1"/>
      <c r="AA235" s="1"/>
    </row>
    <row r="236" spans="1:27" ht="12.75" hidden="1">
      <c r="A236" s="169">
        <v>5163</v>
      </c>
      <c r="B236" s="467" t="s">
        <v>407</v>
      </c>
      <c r="C236" s="468"/>
      <c r="D236" s="469" t="s">
        <v>262</v>
      </c>
      <c r="E236" s="470"/>
      <c r="F236" s="170"/>
      <c r="G236" s="462" t="str">
        <f t="shared" si="2"/>
        <v>PODHOLA Martin</v>
      </c>
      <c r="H236" s="462"/>
      <c r="I236" s="462"/>
      <c r="J236" s="462"/>
      <c r="K236" s="171" t="s">
        <v>268</v>
      </c>
      <c r="L236" s="173"/>
      <c r="O236" s="1"/>
      <c r="P236" s="1"/>
      <c r="S236" s="4"/>
      <c r="T236" s="7"/>
      <c r="U236" s="7"/>
      <c r="Z236" s="1"/>
      <c r="AA236" s="1"/>
    </row>
    <row r="237" spans="1:27" ht="12.75" hidden="1">
      <c r="A237" s="169"/>
      <c r="B237" s="458"/>
      <c r="C237" s="459"/>
      <c r="D237" s="460"/>
      <c r="E237" s="461"/>
      <c r="F237" s="170"/>
      <c r="G237" s="462" t="str">
        <f t="shared" si="2"/>
        <v> </v>
      </c>
      <c r="H237" s="462"/>
      <c r="I237" s="462"/>
      <c r="J237" s="462"/>
      <c r="K237" s="171" t="s">
        <v>269</v>
      </c>
      <c r="L237" s="173"/>
      <c r="O237" s="1"/>
      <c r="P237" s="1"/>
      <c r="S237" s="4"/>
      <c r="T237" s="7"/>
      <c r="U237" s="7"/>
      <c r="Z237" s="1"/>
      <c r="AA237" s="1"/>
    </row>
    <row r="238" spans="1:27" ht="12.75" hidden="1">
      <c r="A238" s="169"/>
      <c r="B238" s="458"/>
      <c r="C238" s="459"/>
      <c r="D238" s="460"/>
      <c r="E238" s="461"/>
      <c r="F238" s="170"/>
      <c r="G238" s="462" t="str">
        <f t="shared" si="2"/>
        <v> </v>
      </c>
      <c r="H238" s="462"/>
      <c r="I238" s="462"/>
      <c r="J238" s="462"/>
      <c r="K238" s="171" t="s">
        <v>270</v>
      </c>
      <c r="L238" s="173"/>
      <c r="O238" s="1"/>
      <c r="P238" s="1"/>
      <c r="S238" s="4"/>
      <c r="T238" s="7"/>
      <c r="U238" s="7"/>
      <c r="Z238" s="1"/>
      <c r="AA238" s="1"/>
    </row>
    <row r="239" spans="1:27" ht="12.75" hidden="1">
      <c r="A239" s="169"/>
      <c r="B239" s="458"/>
      <c r="C239" s="459"/>
      <c r="D239" s="460"/>
      <c r="E239" s="461"/>
      <c r="F239" s="170"/>
      <c r="G239" s="462" t="str">
        <f t="shared" si="2"/>
        <v> </v>
      </c>
      <c r="H239" s="462"/>
      <c r="I239" s="462"/>
      <c r="J239" s="462"/>
      <c r="K239" s="171" t="s">
        <v>271</v>
      </c>
      <c r="L239" s="173"/>
      <c r="O239" s="1"/>
      <c r="P239" s="1"/>
      <c r="S239" s="4"/>
      <c r="T239" s="7"/>
      <c r="U239" s="7"/>
      <c r="Z239" s="1"/>
      <c r="AA239" s="1"/>
    </row>
    <row r="240" spans="1:27" ht="12.75" hidden="1">
      <c r="A240" s="172">
        <v>23693</v>
      </c>
      <c r="B240" s="454" t="s">
        <v>408</v>
      </c>
      <c r="C240" s="455"/>
      <c r="D240" s="456" t="s">
        <v>28</v>
      </c>
      <c r="E240" s="457"/>
      <c r="F240" s="173"/>
      <c r="G240" s="441" t="str">
        <f t="shared" si="2"/>
        <v>ZAHRÁDKA Jaroslav</v>
      </c>
      <c r="H240" s="441"/>
      <c r="I240" s="441"/>
      <c r="J240" s="441"/>
      <c r="K240" s="120" t="s">
        <v>409</v>
      </c>
      <c r="L240" s="173"/>
      <c r="O240" s="1"/>
      <c r="P240" s="1"/>
      <c r="S240" s="4"/>
      <c r="T240" s="7"/>
      <c r="U240" s="7"/>
      <c r="Z240" s="1"/>
      <c r="AA240" s="1"/>
    </row>
    <row r="241" spans="1:27" ht="12.75" hidden="1">
      <c r="A241" s="172">
        <v>23520</v>
      </c>
      <c r="B241" s="454" t="s">
        <v>410</v>
      </c>
      <c r="C241" s="455"/>
      <c r="D241" s="456" t="s">
        <v>411</v>
      </c>
      <c r="E241" s="457"/>
      <c r="F241" s="173"/>
      <c r="G241" s="441" t="str">
        <f t="shared" si="2"/>
        <v>JAKEŠOVÁ Magdaléna</v>
      </c>
      <c r="H241" s="441"/>
      <c r="I241" s="441"/>
      <c r="J241" s="441"/>
      <c r="K241" s="120" t="s">
        <v>254</v>
      </c>
      <c r="L241" s="173"/>
      <c r="O241" s="1"/>
      <c r="P241" s="1"/>
      <c r="S241" s="4"/>
      <c r="T241" s="7"/>
      <c r="U241" s="7"/>
      <c r="Z241" s="1"/>
      <c r="AA241" s="1"/>
    </row>
    <row r="242" spans="1:27" ht="12.75" hidden="1">
      <c r="A242" s="172">
        <v>10877</v>
      </c>
      <c r="B242" s="454" t="s">
        <v>412</v>
      </c>
      <c r="C242" s="455"/>
      <c r="D242" s="456" t="s">
        <v>28</v>
      </c>
      <c r="E242" s="457"/>
      <c r="F242" s="173"/>
      <c r="G242" s="441" t="str">
        <f t="shared" si="2"/>
        <v>PLETICHA Jaroslav</v>
      </c>
      <c r="H242" s="441"/>
      <c r="I242" s="441"/>
      <c r="J242" s="441"/>
      <c r="K242" s="120" t="s">
        <v>257</v>
      </c>
      <c r="L242" s="173"/>
      <c r="O242" s="1"/>
      <c r="P242" s="1"/>
      <c r="S242" s="4"/>
      <c r="T242" s="7"/>
      <c r="U242" s="7"/>
      <c r="Z242" s="1"/>
      <c r="AA242" s="1"/>
    </row>
    <row r="243" spans="1:27" ht="12.75" hidden="1">
      <c r="A243" s="172">
        <v>894</v>
      </c>
      <c r="B243" s="454" t="s">
        <v>413</v>
      </c>
      <c r="C243" s="455"/>
      <c r="D243" s="456" t="s">
        <v>401</v>
      </c>
      <c r="E243" s="457"/>
      <c r="F243" s="173"/>
      <c r="G243" s="441" t="str">
        <f t="shared" si="2"/>
        <v>MÁCA Vojtěch</v>
      </c>
      <c r="H243" s="441"/>
      <c r="I243" s="441"/>
      <c r="J243" s="441"/>
      <c r="K243" s="120" t="s">
        <v>260</v>
      </c>
      <c r="L243" s="173"/>
      <c r="O243" s="1"/>
      <c r="P243" s="1"/>
      <c r="S243" s="4"/>
      <c r="T243" s="7"/>
      <c r="U243" s="7"/>
      <c r="Z243" s="1"/>
      <c r="AA243" s="1"/>
    </row>
    <row r="244" spans="1:27" ht="12.75" hidden="1">
      <c r="A244" s="172">
        <v>16840</v>
      </c>
      <c r="B244" s="454" t="s">
        <v>414</v>
      </c>
      <c r="C244" s="455"/>
      <c r="D244" s="456" t="s">
        <v>415</v>
      </c>
      <c r="E244" s="457"/>
      <c r="F244" s="173"/>
      <c r="G244" s="441" t="str">
        <f t="shared" si="2"/>
        <v>SMUTNÁ Šarlota</v>
      </c>
      <c r="H244" s="441"/>
      <c r="I244" s="441"/>
      <c r="J244" s="441"/>
      <c r="K244" s="120" t="s">
        <v>263</v>
      </c>
      <c r="L244" s="173"/>
      <c r="O244" s="1"/>
      <c r="P244" s="1"/>
      <c r="S244" s="4"/>
      <c r="T244" s="7"/>
      <c r="U244" s="7"/>
      <c r="Z244" s="1"/>
      <c r="AA244" s="1"/>
    </row>
    <row r="245" spans="1:27" ht="12.75" hidden="1">
      <c r="A245" s="172">
        <v>865</v>
      </c>
      <c r="B245" s="454" t="s">
        <v>416</v>
      </c>
      <c r="C245" s="455"/>
      <c r="D245" s="456" t="s">
        <v>287</v>
      </c>
      <c r="E245" s="457"/>
      <c r="F245" s="173"/>
      <c r="G245" s="441" t="str">
        <f t="shared" si="2"/>
        <v>VÁŇA Jan</v>
      </c>
      <c r="H245" s="441"/>
      <c r="I245" s="441"/>
      <c r="J245" s="441"/>
      <c r="K245" s="120" t="s">
        <v>266</v>
      </c>
      <c r="L245" s="173"/>
      <c r="O245" s="1"/>
      <c r="P245" s="1"/>
      <c r="S245" s="4"/>
      <c r="T245" s="7"/>
      <c r="U245" s="7"/>
      <c r="Z245" s="1"/>
      <c r="AA245" s="1"/>
    </row>
    <row r="246" spans="1:27" ht="12.75" hidden="1">
      <c r="A246" s="172">
        <v>9891</v>
      </c>
      <c r="B246" s="463" t="s">
        <v>417</v>
      </c>
      <c r="C246" s="464"/>
      <c r="D246" s="465" t="s">
        <v>32</v>
      </c>
      <c r="E246" s="466"/>
      <c r="F246" s="173"/>
      <c r="G246" s="441" t="str">
        <f t="shared" si="2"/>
        <v>ČIHÁK Jiří</v>
      </c>
      <c r="H246" s="441"/>
      <c r="I246" s="441"/>
      <c r="J246" s="441"/>
      <c r="K246" s="120" t="s">
        <v>268</v>
      </c>
      <c r="L246" s="173"/>
      <c r="O246" s="1"/>
      <c r="P246" s="1"/>
      <c r="S246" s="4"/>
      <c r="T246" s="7"/>
      <c r="U246" s="7"/>
      <c r="Z246" s="1"/>
      <c r="AA246" s="1"/>
    </row>
    <row r="247" spans="1:27" ht="12.75" hidden="1">
      <c r="A247" s="172">
        <v>22753</v>
      </c>
      <c r="B247" s="463" t="s">
        <v>281</v>
      </c>
      <c r="C247" s="464"/>
      <c r="D247" s="465" t="s">
        <v>24</v>
      </c>
      <c r="E247" s="466"/>
      <c r="F247" s="173"/>
      <c r="G247" s="441" t="str">
        <f t="shared" si="2"/>
        <v>MAŠEK  Petr</v>
      </c>
      <c r="H247" s="441"/>
      <c r="I247" s="441"/>
      <c r="J247" s="441"/>
      <c r="K247" s="120" t="s">
        <v>269</v>
      </c>
      <c r="L247" s="173"/>
      <c r="O247" s="1"/>
      <c r="P247" s="1"/>
      <c r="S247" s="4"/>
      <c r="T247" s="7"/>
      <c r="U247" s="7"/>
      <c r="Z247" s="1"/>
      <c r="AA247" s="1"/>
    </row>
    <row r="248" spans="1:27" ht="12.75" hidden="1">
      <c r="A248" s="172">
        <v>17959</v>
      </c>
      <c r="B248" s="463" t="s">
        <v>418</v>
      </c>
      <c r="C248" s="464"/>
      <c r="D248" s="465" t="s">
        <v>298</v>
      </c>
      <c r="E248" s="466"/>
      <c r="F248" s="173"/>
      <c r="G248" s="441" t="str">
        <f t="shared" si="2"/>
        <v>KORTA Lukáš</v>
      </c>
      <c r="H248" s="441"/>
      <c r="I248" s="441"/>
      <c r="J248" s="441"/>
      <c r="K248" s="120" t="s">
        <v>270</v>
      </c>
      <c r="L248" s="173"/>
      <c r="O248" s="1"/>
      <c r="P248" s="1"/>
      <c r="S248" s="4"/>
      <c r="T248" s="7"/>
      <c r="U248" s="7"/>
      <c r="Z248" s="1"/>
      <c r="AA248" s="1"/>
    </row>
    <row r="249" spans="1:27" ht="12.75" hidden="1">
      <c r="A249" s="172">
        <v>1556</v>
      </c>
      <c r="B249" s="463" t="s">
        <v>419</v>
      </c>
      <c r="C249" s="464"/>
      <c r="D249" s="465" t="s">
        <v>420</v>
      </c>
      <c r="E249" s="466"/>
      <c r="F249" s="173"/>
      <c r="G249" s="441" t="str">
        <f t="shared" si="2"/>
        <v>CACHOVÁ Zdenka</v>
      </c>
      <c r="H249" s="441"/>
      <c r="I249" s="441"/>
      <c r="J249" s="441"/>
      <c r="K249" s="120" t="s">
        <v>271</v>
      </c>
      <c r="L249" s="173"/>
      <c r="O249" s="1"/>
      <c r="P249" s="1"/>
      <c r="S249" s="4"/>
      <c r="T249" s="7"/>
      <c r="U249" s="7"/>
      <c r="Z249" s="1"/>
      <c r="AA249" s="1"/>
    </row>
    <row r="250" spans="1:27" ht="12.75" hidden="1">
      <c r="A250" s="169">
        <v>2707</v>
      </c>
      <c r="B250" s="458" t="s">
        <v>421</v>
      </c>
      <c r="C250" s="459"/>
      <c r="D250" s="460" t="s">
        <v>37</v>
      </c>
      <c r="E250" s="461"/>
      <c r="F250" s="170"/>
      <c r="G250" s="462" t="str">
        <f t="shared" si="2"/>
        <v>BERANOVÁ Jiřina</v>
      </c>
      <c r="H250" s="462"/>
      <c r="I250" s="462"/>
      <c r="J250" s="462"/>
      <c r="K250" s="171" t="s">
        <v>422</v>
      </c>
      <c r="L250" s="173"/>
      <c r="O250" s="1"/>
      <c r="P250" s="1"/>
      <c r="S250" s="4"/>
      <c r="T250" s="7"/>
      <c r="U250" s="7"/>
      <c r="Z250" s="1"/>
      <c r="AA250" s="1"/>
    </row>
    <row r="251" spans="1:27" ht="12.75" hidden="1">
      <c r="A251" s="169">
        <v>19345</v>
      </c>
      <c r="B251" s="458" t="s">
        <v>423</v>
      </c>
      <c r="C251" s="459"/>
      <c r="D251" s="460" t="s">
        <v>25</v>
      </c>
      <c r="E251" s="461"/>
      <c r="F251" s="170"/>
      <c r="G251" s="462" t="str">
        <f t="shared" si="2"/>
        <v>CHLUMSKÝ Vlastimil</v>
      </c>
      <c r="H251" s="462"/>
      <c r="I251" s="462"/>
      <c r="J251" s="462"/>
      <c r="K251" s="171" t="s">
        <v>254</v>
      </c>
      <c r="L251" s="173"/>
      <c r="O251" s="1"/>
      <c r="P251" s="1"/>
      <c r="S251" s="4"/>
      <c r="T251" s="7"/>
      <c r="U251" s="7"/>
      <c r="Z251" s="1"/>
      <c r="AA251" s="1"/>
    </row>
    <row r="252" spans="1:27" ht="12.75" hidden="1">
      <c r="A252" s="169">
        <v>10871</v>
      </c>
      <c r="B252" s="458" t="s">
        <v>317</v>
      </c>
      <c r="C252" s="459"/>
      <c r="D252" s="460" t="s">
        <v>41</v>
      </c>
      <c r="E252" s="461"/>
      <c r="F252" s="170"/>
      <c r="G252" s="462" t="str">
        <f t="shared" si="2"/>
        <v>MUSIL Bohumír</v>
      </c>
      <c r="H252" s="462"/>
      <c r="I252" s="462"/>
      <c r="J252" s="462"/>
      <c r="K252" s="171" t="s">
        <v>257</v>
      </c>
      <c r="L252" s="173"/>
      <c r="O252" s="1"/>
      <c r="P252" s="1"/>
      <c r="S252" s="4"/>
      <c r="T252" s="7"/>
      <c r="U252" s="7"/>
      <c r="Z252" s="1"/>
      <c r="AA252" s="1"/>
    </row>
    <row r="253" spans="1:27" ht="12.75" hidden="1">
      <c r="A253" s="169">
        <v>2725</v>
      </c>
      <c r="B253" s="458" t="s">
        <v>424</v>
      </c>
      <c r="C253" s="459"/>
      <c r="D253" s="460" t="s">
        <v>33</v>
      </c>
      <c r="E253" s="461"/>
      <c r="F253" s="170"/>
      <c r="G253" s="462" t="str">
        <f t="shared" si="2"/>
        <v>PERMAN Milan</v>
      </c>
      <c r="H253" s="462"/>
      <c r="I253" s="462"/>
      <c r="J253" s="462"/>
      <c r="K253" s="171" t="s">
        <v>260</v>
      </c>
      <c r="L253" s="173"/>
      <c r="O253" s="1"/>
      <c r="P253" s="1"/>
      <c r="S253" s="4"/>
      <c r="T253" s="7"/>
      <c r="U253" s="7"/>
      <c r="Z253" s="1"/>
      <c r="AA253" s="1"/>
    </row>
    <row r="254" spans="1:27" ht="12.75" hidden="1">
      <c r="A254" s="169">
        <v>2705</v>
      </c>
      <c r="B254" s="458" t="s">
        <v>425</v>
      </c>
      <c r="C254" s="459"/>
      <c r="D254" s="460" t="s">
        <v>29</v>
      </c>
      <c r="E254" s="461"/>
      <c r="F254" s="170"/>
      <c r="G254" s="462" t="str">
        <f t="shared" si="2"/>
        <v>ŠVINDLOVÁ Stanislava</v>
      </c>
      <c r="H254" s="462"/>
      <c r="I254" s="462"/>
      <c r="J254" s="462"/>
      <c r="K254" s="171" t="s">
        <v>263</v>
      </c>
      <c r="L254" s="173"/>
      <c r="O254" s="1"/>
      <c r="P254" s="1"/>
      <c r="S254" s="4"/>
      <c r="T254" s="7"/>
      <c r="U254" s="7"/>
      <c r="Z254" s="1"/>
      <c r="AA254" s="1"/>
    </row>
    <row r="255" spans="1:27" ht="12.75" hidden="1">
      <c r="A255" s="169">
        <v>853</v>
      </c>
      <c r="B255" s="458" t="s">
        <v>426</v>
      </c>
      <c r="C255" s="459"/>
      <c r="D255" s="460" t="s">
        <v>403</v>
      </c>
      <c r="E255" s="461"/>
      <c r="F255" s="170"/>
      <c r="G255" s="462" t="str">
        <f t="shared" si="2"/>
        <v>VONDRÁČEK František</v>
      </c>
      <c r="H255" s="462"/>
      <c r="I255" s="462"/>
      <c r="J255" s="462"/>
      <c r="K255" s="171" t="s">
        <v>266</v>
      </c>
      <c r="L255" s="173"/>
      <c r="O255" s="1"/>
      <c r="P255" s="1"/>
      <c r="S255" s="4"/>
      <c r="T255" s="7"/>
      <c r="U255" s="7"/>
      <c r="Z255" s="1"/>
      <c r="AA255" s="1"/>
    </row>
    <row r="256" spans="1:27" ht="12.75" hidden="1">
      <c r="A256" s="169">
        <v>23635</v>
      </c>
      <c r="B256" s="458" t="s">
        <v>427</v>
      </c>
      <c r="C256" s="459"/>
      <c r="D256" s="460" t="s">
        <v>44</v>
      </c>
      <c r="E256" s="461"/>
      <c r="F256" s="170"/>
      <c r="G256" s="462" t="str">
        <f t="shared" si="2"/>
        <v>LÉBL Zbyněk</v>
      </c>
      <c r="H256" s="462"/>
      <c r="I256" s="462"/>
      <c r="J256" s="462"/>
      <c r="K256" s="171" t="s">
        <v>268</v>
      </c>
      <c r="L256" s="173"/>
      <c r="O256" s="1"/>
      <c r="P256" s="1"/>
      <c r="S256" s="4"/>
      <c r="T256" s="7"/>
      <c r="U256" s="7"/>
      <c r="Z256" s="1"/>
      <c r="AA256" s="1"/>
    </row>
    <row r="257" spans="1:27" ht="12.75" hidden="1">
      <c r="A257" s="169"/>
      <c r="B257" s="458"/>
      <c r="C257" s="459"/>
      <c r="D257" s="460"/>
      <c r="E257" s="461"/>
      <c r="F257" s="170"/>
      <c r="G257" s="462" t="str">
        <f t="shared" si="2"/>
        <v> </v>
      </c>
      <c r="H257" s="462"/>
      <c r="I257" s="462"/>
      <c r="J257" s="462"/>
      <c r="K257" s="171" t="s">
        <v>269</v>
      </c>
      <c r="L257" s="173"/>
      <c r="O257" s="1"/>
      <c r="P257" s="1"/>
      <c r="S257" s="4"/>
      <c r="T257" s="7"/>
      <c r="U257" s="7"/>
      <c r="Z257" s="1"/>
      <c r="AA257" s="1"/>
    </row>
    <row r="258" spans="1:27" ht="12.75" hidden="1">
      <c r="A258" s="169"/>
      <c r="B258" s="458"/>
      <c r="C258" s="459"/>
      <c r="D258" s="460"/>
      <c r="E258" s="461"/>
      <c r="F258" s="170"/>
      <c r="G258" s="462" t="str">
        <f t="shared" si="2"/>
        <v> </v>
      </c>
      <c r="H258" s="462"/>
      <c r="I258" s="462"/>
      <c r="J258" s="462"/>
      <c r="K258" s="171" t="s">
        <v>270</v>
      </c>
      <c r="L258" s="173"/>
      <c r="O258" s="1"/>
      <c r="P258" s="1"/>
      <c r="S258" s="4"/>
      <c r="T258" s="7"/>
      <c r="U258" s="7"/>
      <c r="Z258" s="1"/>
      <c r="AA258" s="1"/>
    </row>
    <row r="259" spans="1:27" ht="12.75" hidden="1">
      <c r="A259" s="169"/>
      <c r="B259" s="458"/>
      <c r="C259" s="459"/>
      <c r="D259" s="460"/>
      <c r="E259" s="461"/>
      <c r="F259" s="170"/>
      <c r="G259" s="462" t="str">
        <f t="shared" si="2"/>
        <v> </v>
      </c>
      <c r="H259" s="462"/>
      <c r="I259" s="462"/>
      <c r="J259" s="462"/>
      <c r="K259" s="171" t="s">
        <v>271</v>
      </c>
      <c r="L259" s="173"/>
      <c r="O259" s="1"/>
      <c r="P259" s="1"/>
      <c r="S259" s="4"/>
      <c r="T259" s="7"/>
      <c r="U259" s="7"/>
      <c r="Z259" s="1"/>
      <c r="AA259" s="1"/>
    </row>
    <row r="260" spans="1:27" ht="12.75" hidden="1">
      <c r="A260" s="172">
        <v>20405</v>
      </c>
      <c r="B260" s="454" t="s">
        <v>428</v>
      </c>
      <c r="C260" s="455"/>
      <c r="D260" s="456" t="s">
        <v>429</v>
      </c>
      <c r="E260" s="457"/>
      <c r="F260" s="173"/>
      <c r="G260" s="441" t="str">
        <f t="shared" si="2"/>
        <v>JETMAR Jakub</v>
      </c>
      <c r="H260" s="441"/>
      <c r="I260" s="441"/>
      <c r="J260" s="441"/>
      <c r="K260" s="120" t="s">
        <v>430</v>
      </c>
      <c r="L260" s="173"/>
      <c r="O260" s="1"/>
      <c r="P260" s="1"/>
      <c r="S260" s="4"/>
      <c r="T260" s="7"/>
      <c r="U260" s="7"/>
      <c r="Z260" s="1"/>
      <c r="AA260" s="1"/>
    </row>
    <row r="261" spans="1:27" ht="12.75" hidden="1">
      <c r="A261" s="172">
        <v>20150</v>
      </c>
      <c r="B261" s="454" t="s">
        <v>431</v>
      </c>
      <c r="C261" s="455"/>
      <c r="D261" s="456" t="s">
        <v>432</v>
      </c>
      <c r="E261" s="457"/>
      <c r="F261" s="173"/>
      <c r="G261" s="441" t="str">
        <f t="shared" si="2"/>
        <v>HLAVATÁ Lucie</v>
      </c>
      <c r="H261" s="441"/>
      <c r="I261" s="441"/>
      <c r="J261" s="441"/>
      <c r="K261" s="120" t="s">
        <v>254</v>
      </c>
      <c r="L261" s="173"/>
      <c r="O261" s="1"/>
      <c r="P261" s="1"/>
      <c r="S261" s="4"/>
      <c r="T261" s="7"/>
      <c r="U261" s="7"/>
      <c r="Z261" s="1"/>
      <c r="AA261" s="1"/>
    </row>
    <row r="262" spans="1:27" ht="12.75" hidden="1">
      <c r="A262" s="172">
        <v>20149</v>
      </c>
      <c r="B262" s="454" t="s">
        <v>433</v>
      </c>
      <c r="C262" s="455"/>
      <c r="D262" s="456" t="s">
        <v>401</v>
      </c>
      <c r="E262" s="457"/>
      <c r="F262" s="173"/>
      <c r="G262" s="441" t="str">
        <f t="shared" si="2"/>
        <v>KOSTELECKÝ Vojtěch</v>
      </c>
      <c r="H262" s="441"/>
      <c r="I262" s="441"/>
      <c r="J262" s="441"/>
      <c r="K262" s="120" t="s">
        <v>257</v>
      </c>
      <c r="L262" s="173"/>
      <c r="O262" s="1"/>
      <c r="P262" s="1"/>
      <c r="S262" s="4"/>
      <c r="T262" s="7"/>
      <c r="U262" s="7"/>
      <c r="Z262" s="1"/>
      <c r="AA262" s="1"/>
    </row>
    <row r="263" spans="1:27" ht="12.75" hidden="1">
      <c r="A263" s="172">
        <v>20145</v>
      </c>
      <c r="B263" s="454" t="s">
        <v>434</v>
      </c>
      <c r="C263" s="455"/>
      <c r="D263" s="456" t="s">
        <v>262</v>
      </c>
      <c r="E263" s="457"/>
      <c r="F263" s="173"/>
      <c r="G263" s="441" t="str">
        <f t="shared" si="2"/>
        <v>KOZDERA Martin</v>
      </c>
      <c r="H263" s="441"/>
      <c r="I263" s="441"/>
      <c r="J263" s="441"/>
      <c r="K263" s="120" t="s">
        <v>260</v>
      </c>
      <c r="L263" s="173"/>
      <c r="O263" s="1"/>
      <c r="P263" s="1"/>
      <c r="S263" s="4"/>
      <c r="T263" s="7"/>
      <c r="U263" s="7"/>
      <c r="Z263" s="1"/>
      <c r="AA263" s="1"/>
    </row>
    <row r="264" spans="1:27" ht="12.75" hidden="1">
      <c r="A264" s="172">
        <v>20144</v>
      </c>
      <c r="B264" s="454" t="s">
        <v>435</v>
      </c>
      <c r="C264" s="455"/>
      <c r="D264" s="456" t="s">
        <v>296</v>
      </c>
      <c r="E264" s="457"/>
      <c r="F264" s="173"/>
      <c r="G264" s="441" t="str">
        <f t="shared" si="2"/>
        <v>KUDWEIS Tomáš</v>
      </c>
      <c r="H264" s="441"/>
      <c r="I264" s="441"/>
      <c r="J264" s="441"/>
      <c r="K264" s="120" t="s">
        <v>263</v>
      </c>
      <c r="L264" s="173"/>
      <c r="O264" s="1"/>
      <c r="P264" s="1"/>
      <c r="S264" s="4"/>
      <c r="T264" s="7"/>
      <c r="U264" s="7"/>
      <c r="Z264" s="1"/>
      <c r="AA264" s="1"/>
    </row>
    <row r="265" spans="1:27" ht="12.75" hidden="1">
      <c r="A265" s="172">
        <v>20148</v>
      </c>
      <c r="B265" s="454" t="s">
        <v>436</v>
      </c>
      <c r="C265" s="455"/>
      <c r="D265" s="456" t="s">
        <v>24</v>
      </c>
      <c r="E265" s="457"/>
      <c r="F265" s="173"/>
      <c r="G265" s="441" t="str">
        <f t="shared" si="2"/>
        <v>PEŘINA Petr</v>
      </c>
      <c r="H265" s="441"/>
      <c r="I265" s="441"/>
      <c r="J265" s="441"/>
      <c r="K265" s="120" t="s">
        <v>266</v>
      </c>
      <c r="L265" s="173"/>
      <c r="O265" s="1"/>
      <c r="P265" s="1"/>
      <c r="S265" s="4"/>
      <c r="T265" s="7"/>
      <c r="U265" s="7"/>
      <c r="Z265" s="1"/>
      <c r="AA265" s="1"/>
    </row>
    <row r="266" spans="1:27" ht="12.75" hidden="1">
      <c r="A266" s="172">
        <v>20143</v>
      </c>
      <c r="B266" s="454" t="s">
        <v>437</v>
      </c>
      <c r="C266" s="455"/>
      <c r="D266" s="456" t="s">
        <v>438</v>
      </c>
      <c r="E266" s="457"/>
      <c r="F266" s="173"/>
      <c r="G266" s="441" t="str">
        <f t="shared" si="2"/>
        <v>SEDLÁK Marek</v>
      </c>
      <c r="H266" s="441"/>
      <c r="I266" s="441"/>
      <c r="J266" s="441"/>
      <c r="K266" s="120" t="s">
        <v>268</v>
      </c>
      <c r="L266" s="173"/>
      <c r="O266" s="1"/>
      <c r="P266" s="1"/>
      <c r="S266" s="4"/>
      <c r="T266" s="7"/>
      <c r="U266" s="7"/>
      <c r="Z266" s="1"/>
      <c r="AA266" s="1"/>
    </row>
    <row r="267" spans="1:27" ht="12.75" hidden="1">
      <c r="A267" s="172">
        <v>20146</v>
      </c>
      <c r="B267" s="454" t="s">
        <v>439</v>
      </c>
      <c r="C267" s="455"/>
      <c r="D267" s="456" t="s">
        <v>440</v>
      </c>
      <c r="E267" s="457"/>
      <c r="F267" s="173"/>
      <c r="G267" s="441" t="str">
        <f t="shared" si="2"/>
        <v>ŠIMŮNEK Radovan</v>
      </c>
      <c r="H267" s="441"/>
      <c r="I267" s="441"/>
      <c r="J267" s="441"/>
      <c r="K267" s="120" t="s">
        <v>269</v>
      </c>
      <c r="L267" s="173"/>
      <c r="O267" s="1"/>
      <c r="P267" s="1"/>
      <c r="S267" s="4"/>
      <c r="T267" s="7"/>
      <c r="U267" s="7"/>
      <c r="Z267" s="1"/>
      <c r="AA267" s="1"/>
    </row>
    <row r="268" spans="1:27" ht="12.75" hidden="1">
      <c r="A268" s="172"/>
      <c r="B268" s="454"/>
      <c r="C268" s="455"/>
      <c r="D268" s="456"/>
      <c r="E268" s="457"/>
      <c r="F268" s="173"/>
      <c r="G268" s="441" t="str">
        <f t="shared" si="2"/>
        <v> </v>
      </c>
      <c r="H268" s="441"/>
      <c r="I268" s="441"/>
      <c r="J268" s="441"/>
      <c r="K268" s="120" t="s">
        <v>270</v>
      </c>
      <c r="L268" s="173"/>
      <c r="O268" s="1"/>
      <c r="P268" s="1"/>
      <c r="S268" s="4"/>
      <c r="T268" s="7"/>
      <c r="U268" s="7"/>
      <c r="Z268" s="1"/>
      <c r="AA268" s="1"/>
    </row>
    <row r="269" spans="1:27" ht="12.75" hidden="1">
      <c r="A269" s="172"/>
      <c r="B269" s="454"/>
      <c r="C269" s="455"/>
      <c r="D269" s="456"/>
      <c r="E269" s="457"/>
      <c r="F269" s="173"/>
      <c r="G269" s="441" t="str">
        <f t="shared" si="2"/>
        <v> </v>
      </c>
      <c r="H269" s="441"/>
      <c r="I269" s="441"/>
      <c r="J269" s="441"/>
      <c r="K269" s="120" t="s">
        <v>271</v>
      </c>
      <c r="L269" s="173"/>
      <c r="O269" s="1"/>
      <c r="P269" s="1"/>
      <c r="S269" s="4"/>
      <c r="T269" s="7"/>
      <c r="U269" s="7"/>
      <c r="Z269" s="1"/>
      <c r="AA269" s="1"/>
    </row>
    <row r="270" spans="1:27" ht="12.75" hidden="1">
      <c r="A270" s="174">
        <f>A94</f>
        <v>25198</v>
      </c>
      <c r="B270" s="449" t="str">
        <f>B94</f>
        <v>Radil</v>
      </c>
      <c r="C270" s="450"/>
      <c r="D270" s="451" t="str">
        <f>D94</f>
        <v>Karel   (N)</v>
      </c>
      <c r="E270" s="452"/>
      <c r="F270" s="175"/>
      <c r="G270" s="453" t="str">
        <f t="shared" si="2"/>
        <v>Radil Karel   (N)</v>
      </c>
      <c r="H270" s="453"/>
      <c r="I270" s="453"/>
      <c r="J270" s="453"/>
      <c r="K270" s="176" t="s">
        <v>441</v>
      </c>
      <c r="L270" s="173"/>
      <c r="O270" s="1"/>
      <c r="P270" s="1"/>
      <c r="S270" s="4"/>
      <c r="T270" s="7"/>
      <c r="U270" s="7"/>
      <c r="Z270" s="1"/>
      <c r="AA270" s="1"/>
    </row>
    <row r="271" spans="1:27" ht="12.75" hidden="1">
      <c r="A271" s="174">
        <f aca="true" t="shared" si="3" ref="A271:B285">A95</f>
        <v>0</v>
      </c>
      <c r="B271" s="449">
        <f t="shared" si="3"/>
        <v>0</v>
      </c>
      <c r="C271" s="450"/>
      <c r="D271" s="451">
        <f aca="true" t="shared" si="4" ref="D271:D285">D95</f>
        <v>0</v>
      </c>
      <c r="E271" s="452"/>
      <c r="F271" s="175"/>
      <c r="G271" s="453" t="str">
        <f t="shared" si="2"/>
        <v>0 0</v>
      </c>
      <c r="H271" s="453"/>
      <c r="I271" s="453"/>
      <c r="J271" s="453"/>
      <c r="K271" s="176" t="s">
        <v>254</v>
      </c>
      <c r="L271" s="173"/>
      <c r="O271" s="1"/>
      <c r="P271" s="1"/>
      <c r="S271" s="4"/>
      <c r="T271" s="7"/>
      <c r="U271" s="7"/>
      <c r="Z271" s="1"/>
      <c r="AA271" s="1"/>
    </row>
    <row r="272" spans="1:27" ht="12.75" hidden="1">
      <c r="A272" s="174">
        <f t="shared" si="3"/>
        <v>0</v>
      </c>
      <c r="B272" s="449">
        <f t="shared" si="3"/>
        <v>0</v>
      </c>
      <c r="C272" s="450"/>
      <c r="D272" s="451">
        <f t="shared" si="4"/>
        <v>0</v>
      </c>
      <c r="E272" s="452"/>
      <c r="F272" s="175"/>
      <c r="G272" s="453" t="str">
        <f t="shared" si="2"/>
        <v>0 0</v>
      </c>
      <c r="H272" s="453"/>
      <c r="I272" s="453"/>
      <c r="J272" s="453"/>
      <c r="K272" s="176" t="s">
        <v>257</v>
      </c>
      <c r="L272" s="173"/>
      <c r="O272" s="1"/>
      <c r="P272" s="1"/>
      <c r="S272" s="4"/>
      <c r="T272" s="7"/>
      <c r="U272" s="7"/>
      <c r="Z272" s="1"/>
      <c r="AA272" s="1"/>
    </row>
    <row r="273" spans="1:27" ht="12.75" hidden="1">
      <c r="A273" s="174">
        <f t="shared" si="3"/>
        <v>0</v>
      </c>
      <c r="B273" s="449">
        <f t="shared" si="3"/>
        <v>0</v>
      </c>
      <c r="C273" s="450"/>
      <c r="D273" s="451">
        <f t="shared" si="4"/>
        <v>0</v>
      </c>
      <c r="E273" s="452"/>
      <c r="F273" s="175"/>
      <c r="G273" s="453" t="str">
        <f t="shared" si="2"/>
        <v>0 0</v>
      </c>
      <c r="H273" s="453"/>
      <c r="I273" s="453"/>
      <c r="J273" s="453"/>
      <c r="K273" s="176" t="s">
        <v>260</v>
      </c>
      <c r="L273" s="173"/>
      <c r="O273" s="1"/>
      <c r="P273" s="1"/>
      <c r="S273" s="4"/>
      <c r="T273" s="7"/>
      <c r="U273" s="7"/>
      <c r="Z273" s="1"/>
      <c r="AA273" s="1"/>
    </row>
    <row r="274" spans="1:27" ht="12.75" hidden="1">
      <c r="A274" s="174">
        <f t="shared" si="3"/>
        <v>0</v>
      </c>
      <c r="B274" s="449">
        <f t="shared" si="3"/>
        <v>0</v>
      </c>
      <c r="C274" s="450"/>
      <c r="D274" s="451">
        <f t="shared" si="4"/>
        <v>0</v>
      </c>
      <c r="E274" s="452"/>
      <c r="F274" s="175"/>
      <c r="G274" s="453" t="str">
        <f t="shared" si="2"/>
        <v>0 0</v>
      </c>
      <c r="H274" s="453"/>
      <c r="I274" s="453"/>
      <c r="J274" s="453"/>
      <c r="K274" s="176" t="s">
        <v>263</v>
      </c>
      <c r="L274" s="173"/>
      <c r="O274" s="1"/>
      <c r="P274" s="1"/>
      <c r="S274" s="4"/>
      <c r="T274" s="7"/>
      <c r="U274" s="7"/>
      <c r="Z274" s="1"/>
      <c r="AA274" s="1"/>
    </row>
    <row r="275" spans="1:27" ht="12.75" hidden="1">
      <c r="A275" s="174">
        <f t="shared" si="3"/>
        <v>0</v>
      </c>
      <c r="B275" s="449">
        <f t="shared" si="3"/>
        <v>0</v>
      </c>
      <c r="C275" s="450"/>
      <c r="D275" s="451">
        <f t="shared" si="4"/>
        <v>0</v>
      </c>
      <c r="E275" s="452"/>
      <c r="F275" s="175"/>
      <c r="G275" s="453" t="str">
        <f t="shared" si="2"/>
        <v>0 0</v>
      </c>
      <c r="H275" s="453"/>
      <c r="I275" s="453"/>
      <c r="J275" s="453"/>
      <c r="K275" s="176" t="s">
        <v>266</v>
      </c>
      <c r="L275" s="173"/>
      <c r="O275" s="1"/>
      <c r="P275" s="1"/>
      <c r="S275" s="4"/>
      <c r="T275" s="7"/>
      <c r="U275" s="7"/>
      <c r="Z275" s="1"/>
      <c r="AA275" s="1"/>
    </row>
    <row r="276" spans="1:27" ht="12.75" hidden="1">
      <c r="A276" s="174">
        <f t="shared" si="3"/>
        <v>0</v>
      </c>
      <c r="B276" s="449">
        <f t="shared" si="3"/>
        <v>0</v>
      </c>
      <c r="C276" s="450"/>
      <c r="D276" s="451">
        <f t="shared" si="4"/>
        <v>0</v>
      </c>
      <c r="E276" s="452"/>
      <c r="F276" s="175"/>
      <c r="G276" s="453" t="str">
        <f t="shared" si="2"/>
        <v>0 0</v>
      </c>
      <c r="H276" s="453"/>
      <c r="I276" s="453"/>
      <c r="J276" s="453"/>
      <c r="K276" s="176" t="s">
        <v>268</v>
      </c>
      <c r="L276" s="173"/>
      <c r="O276" s="1"/>
      <c r="P276" s="1"/>
      <c r="S276" s="4"/>
      <c r="T276" s="7"/>
      <c r="U276" s="7"/>
      <c r="Z276" s="1"/>
      <c r="AA276" s="1"/>
    </row>
    <row r="277" spans="1:27" ht="12.75" hidden="1">
      <c r="A277" s="174">
        <f t="shared" si="3"/>
        <v>0</v>
      </c>
      <c r="B277" s="449">
        <f t="shared" si="3"/>
        <v>0</v>
      </c>
      <c r="C277" s="450"/>
      <c r="D277" s="451">
        <f t="shared" si="4"/>
        <v>0</v>
      </c>
      <c r="E277" s="452"/>
      <c r="F277" s="175"/>
      <c r="G277" s="453" t="str">
        <f t="shared" si="2"/>
        <v>0 0</v>
      </c>
      <c r="H277" s="453"/>
      <c r="I277" s="453"/>
      <c r="J277" s="453"/>
      <c r="K277" s="176" t="s">
        <v>269</v>
      </c>
      <c r="L277" s="173"/>
      <c r="O277" s="1"/>
      <c r="P277" s="1"/>
      <c r="S277" s="4"/>
      <c r="T277" s="7"/>
      <c r="U277" s="7"/>
      <c r="Z277" s="1"/>
      <c r="AA277" s="1"/>
    </row>
    <row r="278" spans="1:27" ht="12.75" hidden="1">
      <c r="A278" s="174">
        <f t="shared" si="3"/>
        <v>0</v>
      </c>
      <c r="B278" s="449">
        <f t="shared" si="3"/>
        <v>0</v>
      </c>
      <c r="C278" s="450"/>
      <c r="D278" s="451">
        <f t="shared" si="4"/>
        <v>0</v>
      </c>
      <c r="E278" s="452"/>
      <c r="F278" s="175"/>
      <c r="G278" s="453" t="str">
        <f t="shared" si="2"/>
        <v>0 0</v>
      </c>
      <c r="H278" s="453"/>
      <c r="I278" s="453"/>
      <c r="J278" s="453"/>
      <c r="K278" s="176" t="s">
        <v>270</v>
      </c>
      <c r="L278" s="173"/>
      <c r="O278" s="1"/>
      <c r="P278" s="1"/>
      <c r="S278" s="4"/>
      <c r="T278" s="7"/>
      <c r="U278" s="7"/>
      <c r="Z278" s="1"/>
      <c r="AA278" s="1"/>
    </row>
    <row r="279" spans="1:27" ht="12.75" hidden="1">
      <c r="A279" s="174">
        <f t="shared" si="3"/>
        <v>0</v>
      </c>
      <c r="B279" s="449">
        <f t="shared" si="3"/>
        <v>0</v>
      </c>
      <c r="C279" s="450"/>
      <c r="D279" s="451">
        <f t="shared" si="4"/>
        <v>0</v>
      </c>
      <c r="E279" s="452"/>
      <c r="F279" s="175"/>
      <c r="G279" s="453" t="str">
        <f t="shared" si="2"/>
        <v>0 0</v>
      </c>
      <c r="H279" s="453"/>
      <c r="I279" s="453"/>
      <c r="J279" s="453"/>
      <c r="K279" s="176" t="s">
        <v>271</v>
      </c>
      <c r="L279" s="173"/>
      <c r="O279" s="1"/>
      <c r="P279" s="1"/>
      <c r="S279" s="4"/>
      <c r="T279" s="7"/>
      <c r="U279" s="7"/>
      <c r="Z279" s="1"/>
      <c r="AA279" s="1"/>
    </row>
    <row r="280" spans="1:27" ht="12.75" hidden="1">
      <c r="A280" s="174">
        <f t="shared" si="3"/>
        <v>0</v>
      </c>
      <c r="B280" s="449">
        <f t="shared" si="3"/>
        <v>0</v>
      </c>
      <c r="C280" s="450"/>
      <c r="D280" s="451">
        <f t="shared" si="4"/>
        <v>0</v>
      </c>
      <c r="E280" s="452"/>
      <c r="F280" s="175"/>
      <c r="G280" s="453" t="str">
        <f t="shared" si="2"/>
        <v>0 0</v>
      </c>
      <c r="H280" s="453"/>
      <c r="I280" s="453"/>
      <c r="J280" s="453"/>
      <c r="K280" s="176" t="s">
        <v>323</v>
      </c>
      <c r="L280" s="173"/>
      <c r="O280" s="1"/>
      <c r="P280" s="1"/>
      <c r="S280" s="4"/>
      <c r="T280" s="7"/>
      <c r="U280" s="7"/>
      <c r="Z280" s="1"/>
      <c r="AA280" s="1"/>
    </row>
    <row r="281" spans="1:27" ht="12.75" hidden="1">
      <c r="A281" s="174">
        <f t="shared" si="3"/>
        <v>0</v>
      </c>
      <c r="B281" s="449">
        <f t="shared" si="3"/>
        <v>0</v>
      </c>
      <c r="C281" s="450"/>
      <c r="D281" s="451">
        <f t="shared" si="4"/>
        <v>0</v>
      </c>
      <c r="E281" s="452"/>
      <c r="F281" s="175"/>
      <c r="G281" s="453" t="str">
        <f t="shared" si="2"/>
        <v>0 0</v>
      </c>
      <c r="H281" s="453"/>
      <c r="I281" s="453"/>
      <c r="J281" s="453"/>
      <c r="K281" s="176" t="s">
        <v>326</v>
      </c>
      <c r="L281" s="173"/>
      <c r="O281" s="1"/>
      <c r="P281" s="1"/>
      <c r="S281" s="4"/>
      <c r="T281" s="7"/>
      <c r="U281" s="7"/>
      <c r="Z281" s="1"/>
      <c r="AA281" s="1"/>
    </row>
    <row r="282" spans="1:27" ht="12.75" hidden="1">
      <c r="A282" s="174">
        <f t="shared" si="3"/>
        <v>0</v>
      </c>
      <c r="B282" s="449">
        <f t="shared" si="3"/>
        <v>0</v>
      </c>
      <c r="C282" s="450"/>
      <c r="D282" s="451">
        <f t="shared" si="4"/>
        <v>0</v>
      </c>
      <c r="E282" s="452"/>
      <c r="F282" s="175"/>
      <c r="G282" s="453" t="str">
        <f t="shared" si="2"/>
        <v>0 0</v>
      </c>
      <c r="H282" s="453"/>
      <c r="I282" s="453"/>
      <c r="J282" s="453"/>
      <c r="K282" s="176" t="s">
        <v>329</v>
      </c>
      <c r="L282" s="173"/>
      <c r="O282" s="1"/>
      <c r="P282" s="1"/>
      <c r="S282" s="4"/>
      <c r="T282" s="7"/>
      <c r="U282" s="7"/>
      <c r="Z282" s="1"/>
      <c r="AA282" s="1"/>
    </row>
    <row r="283" spans="1:27" ht="12.75" hidden="1">
      <c r="A283" s="174">
        <f t="shared" si="3"/>
        <v>0</v>
      </c>
      <c r="B283" s="449">
        <f t="shared" si="3"/>
        <v>0</v>
      </c>
      <c r="C283" s="450"/>
      <c r="D283" s="451">
        <f t="shared" si="4"/>
        <v>0</v>
      </c>
      <c r="E283" s="452"/>
      <c r="F283" s="175"/>
      <c r="G283" s="453" t="str">
        <f t="shared" si="2"/>
        <v>0 0</v>
      </c>
      <c r="H283" s="453"/>
      <c r="I283" s="453"/>
      <c r="J283" s="453"/>
      <c r="K283" s="176" t="s">
        <v>442</v>
      </c>
      <c r="L283" s="173"/>
      <c r="O283" s="1"/>
      <c r="P283" s="1"/>
      <c r="S283" s="4"/>
      <c r="T283" s="7"/>
      <c r="U283" s="7"/>
      <c r="Z283" s="1"/>
      <c r="AA283" s="1"/>
    </row>
    <row r="284" spans="1:27" ht="12.75" customHeight="1" hidden="1">
      <c r="A284" s="174">
        <f t="shared" si="3"/>
        <v>0</v>
      </c>
      <c r="B284" s="449">
        <f t="shared" si="3"/>
        <v>0</v>
      </c>
      <c r="C284" s="450"/>
      <c r="D284" s="451">
        <f t="shared" si="4"/>
        <v>0</v>
      </c>
      <c r="E284" s="452"/>
      <c r="F284" s="175"/>
      <c r="G284" s="453" t="str">
        <f t="shared" si="2"/>
        <v>0 0</v>
      </c>
      <c r="H284" s="453"/>
      <c r="I284" s="453"/>
      <c r="J284" s="453"/>
      <c r="K284" s="176" t="s">
        <v>443</v>
      </c>
      <c r="L284" s="173"/>
      <c r="O284" s="1"/>
      <c r="P284" s="1"/>
      <c r="S284" s="4"/>
      <c r="T284" s="7"/>
      <c r="U284" s="7"/>
      <c r="Z284" s="1"/>
      <c r="AA284" s="1"/>
    </row>
    <row r="285" spans="1:27" ht="12.75" customHeight="1" hidden="1">
      <c r="A285" s="174">
        <f t="shared" si="3"/>
        <v>0</v>
      </c>
      <c r="B285" s="449">
        <f t="shared" si="3"/>
        <v>0</v>
      </c>
      <c r="C285" s="450"/>
      <c r="D285" s="451">
        <f t="shared" si="4"/>
        <v>0</v>
      </c>
      <c r="E285" s="452"/>
      <c r="F285" s="175"/>
      <c r="G285" s="453" t="str">
        <f t="shared" si="2"/>
        <v>0 0</v>
      </c>
      <c r="H285" s="453"/>
      <c r="I285" s="453"/>
      <c r="J285" s="453"/>
      <c r="K285" s="176" t="s">
        <v>444</v>
      </c>
      <c r="L285" s="173"/>
      <c r="O285" s="1"/>
      <c r="P285" s="1"/>
      <c r="S285" s="4"/>
      <c r="T285" s="7"/>
      <c r="U285" s="7"/>
      <c r="Z285" s="1"/>
      <c r="AA285" s="1"/>
    </row>
    <row r="286" spans="1:27" ht="12.75" customHeight="1" hidden="1">
      <c r="A286" s="173"/>
      <c r="B286" s="173"/>
      <c r="C286" s="173"/>
      <c r="D286" s="173"/>
      <c r="E286" s="173"/>
      <c r="F286" s="173"/>
      <c r="G286" s="173"/>
      <c r="H286" s="173"/>
      <c r="I286" s="173"/>
      <c r="J286" s="120"/>
      <c r="K286" s="173"/>
      <c r="L286" s="14"/>
      <c r="O286" s="1"/>
      <c r="P286" s="1"/>
      <c r="S286" s="4"/>
      <c r="T286" s="7"/>
      <c r="U286" s="7"/>
      <c r="Z286" s="1"/>
      <c r="AA286" s="1"/>
    </row>
    <row r="287" spans="7:27" ht="12.75" customHeight="1">
      <c r="G287" s="126"/>
      <c r="H287" s="126"/>
      <c r="K287" s="120"/>
      <c r="L287" s="14"/>
      <c r="O287" s="1"/>
      <c r="P287" s="1"/>
      <c r="S287" s="4"/>
      <c r="T287" s="7"/>
      <c r="U287" s="7"/>
      <c r="Z287" s="1"/>
      <c r="AA287" s="1"/>
    </row>
    <row r="288" spans="7:27" ht="12.75">
      <c r="G288" s="126"/>
      <c r="H288" s="126"/>
      <c r="K288" s="14"/>
      <c r="L288" s="14"/>
      <c r="O288" s="1"/>
      <c r="P288" s="1"/>
      <c r="S288" s="4"/>
      <c r="T288" s="7"/>
      <c r="U288" s="7"/>
      <c r="Z288" s="1"/>
      <c r="AA288" s="1"/>
    </row>
    <row r="289" spans="7:27" ht="12.75">
      <c r="G289" s="126"/>
      <c r="H289" s="126"/>
      <c r="K289" s="14"/>
      <c r="L289" s="14"/>
      <c r="O289" s="1"/>
      <c r="P289" s="1"/>
      <c r="S289" s="4"/>
      <c r="T289" s="7"/>
      <c r="U289" s="7"/>
      <c r="Z289" s="1"/>
      <c r="AA289" s="1"/>
    </row>
    <row r="290" spans="7:27" ht="12.75">
      <c r="G290" s="126"/>
      <c r="H290" s="126"/>
      <c r="K290" s="14"/>
      <c r="L290" s="14"/>
      <c r="O290" s="1"/>
      <c r="P290" s="1"/>
      <c r="S290" s="4"/>
      <c r="T290" s="7"/>
      <c r="U290" s="7"/>
      <c r="Z290" s="1"/>
      <c r="AA290" s="1"/>
    </row>
    <row r="291" spans="7:27" ht="12.75">
      <c r="G291" s="126"/>
      <c r="H291" s="126"/>
      <c r="K291" s="14"/>
      <c r="L291" s="14"/>
      <c r="O291" s="1"/>
      <c r="P291" s="1"/>
      <c r="S291" s="4"/>
      <c r="T291" s="7"/>
      <c r="U291" s="7"/>
      <c r="Z291" s="1"/>
      <c r="AA291" s="1"/>
    </row>
    <row r="292" spans="7:27" ht="12.75">
      <c r="G292" s="126"/>
      <c r="H292" s="126"/>
      <c r="K292" s="14"/>
      <c r="L292" s="14"/>
      <c r="O292" s="1"/>
      <c r="P292" s="1"/>
      <c r="S292" s="4"/>
      <c r="T292" s="7"/>
      <c r="U292" s="7"/>
      <c r="Z292" s="1"/>
      <c r="AA292" s="1"/>
    </row>
    <row r="293" spans="7:27" ht="12.75">
      <c r="G293" s="126"/>
      <c r="H293" s="126"/>
      <c r="K293" s="14"/>
      <c r="L293" s="14"/>
      <c r="O293" s="1"/>
      <c r="P293" s="1"/>
      <c r="S293" s="4"/>
      <c r="T293" s="7"/>
      <c r="U293" s="7"/>
      <c r="Z293" s="1"/>
      <c r="AA293" s="1"/>
    </row>
    <row r="294" spans="7:27" ht="12.75">
      <c r="G294" s="126"/>
      <c r="H294" s="126"/>
      <c r="K294" s="14"/>
      <c r="L294" s="14"/>
      <c r="O294" s="1"/>
      <c r="P294" s="1"/>
      <c r="S294" s="4"/>
      <c r="T294" s="7"/>
      <c r="U294" s="7"/>
      <c r="Z294" s="1"/>
      <c r="AA294" s="1"/>
    </row>
    <row r="295" spans="7:27" ht="12.75">
      <c r="G295" s="126"/>
      <c r="H295" s="126"/>
      <c r="K295" s="14"/>
      <c r="L295" s="14"/>
      <c r="O295" s="1"/>
      <c r="P295" s="1"/>
      <c r="S295" s="4"/>
      <c r="T295" s="7"/>
      <c r="U295" s="7"/>
      <c r="Z295" s="1"/>
      <c r="AA295" s="1"/>
    </row>
    <row r="296" spans="7:27" ht="12.75">
      <c r="G296" s="126"/>
      <c r="H296" s="126"/>
      <c r="K296" s="14"/>
      <c r="L296" s="14"/>
      <c r="O296" s="1"/>
      <c r="P296" s="1"/>
      <c r="S296" s="4"/>
      <c r="T296" s="7"/>
      <c r="U296" s="7"/>
      <c r="Z296" s="1"/>
      <c r="AA296" s="1"/>
    </row>
    <row r="297" spans="7:27" ht="12.75">
      <c r="G297" s="126"/>
      <c r="H297" s="126"/>
      <c r="K297" s="14"/>
      <c r="L297" s="14"/>
      <c r="O297" s="1"/>
      <c r="P297" s="1"/>
      <c r="S297" s="4"/>
      <c r="T297" s="7"/>
      <c r="U297" s="7"/>
      <c r="Z297" s="1"/>
      <c r="AA297" s="1"/>
    </row>
    <row r="298" spans="7:27" ht="12.75">
      <c r="G298" s="126"/>
      <c r="H298" s="126"/>
      <c r="K298" s="14"/>
      <c r="L298" s="14"/>
      <c r="O298" s="1"/>
      <c r="P298" s="1"/>
      <c r="S298" s="4"/>
      <c r="T298" s="7"/>
      <c r="U298" s="7"/>
      <c r="Z298" s="1"/>
      <c r="AA298" s="1"/>
    </row>
    <row r="299" spans="7:27" ht="12.75">
      <c r="G299" s="126"/>
      <c r="H299" s="126"/>
      <c r="K299" s="14"/>
      <c r="L299" s="14"/>
      <c r="O299" s="1"/>
      <c r="P299" s="1"/>
      <c r="S299" s="4"/>
      <c r="T299" s="7"/>
      <c r="U299" s="7"/>
      <c r="Z299" s="1"/>
      <c r="AA299" s="1"/>
    </row>
    <row r="300" spans="7:11" ht="12.75">
      <c r="G300" s="126"/>
      <c r="H300" s="126"/>
      <c r="K300" s="14"/>
    </row>
    <row r="301" spans="7:11" ht="12.75">
      <c r="G301" s="126"/>
      <c r="H301" s="126"/>
      <c r="K301" s="14"/>
    </row>
    <row r="302" spans="7:11" ht="12.75">
      <c r="G302" s="126"/>
      <c r="H302" s="126"/>
      <c r="K302" s="14"/>
    </row>
    <row r="303" ht="12.75">
      <c r="K303" s="14"/>
    </row>
  </sheetData>
  <sheetProtection password="C416" sheet="1" objects="1" scenarios="1" formatColumns="0" selectLockedCells="1" sort="0"/>
  <mergeCells count="650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B68:D68"/>
    <mergeCell ref="E68:H68"/>
    <mergeCell ref="I68:J68"/>
    <mergeCell ref="L68:N68"/>
    <mergeCell ref="O68:P68"/>
    <mergeCell ref="Q68:R68"/>
    <mergeCell ref="B69:D69"/>
    <mergeCell ref="E69:H69"/>
    <mergeCell ref="I69:K69"/>
    <mergeCell ref="M69:N69"/>
    <mergeCell ref="O69:P69"/>
    <mergeCell ref="I87:K87"/>
    <mergeCell ref="A89:H89"/>
    <mergeCell ref="I89:I91"/>
    <mergeCell ref="A90:H90"/>
    <mergeCell ref="B91:C91"/>
    <mergeCell ref="D91:E91"/>
    <mergeCell ref="F91:H91"/>
    <mergeCell ref="L91:N91"/>
    <mergeCell ref="B92:C92"/>
    <mergeCell ref="D92:E92"/>
    <mergeCell ref="F92:H92"/>
    <mergeCell ref="B93:C93"/>
    <mergeCell ref="D93:E93"/>
    <mergeCell ref="F93:H93"/>
    <mergeCell ref="B94:C94"/>
    <mergeCell ref="D94:E94"/>
    <mergeCell ref="F94:H94"/>
    <mergeCell ref="B95:C95"/>
    <mergeCell ref="D95:E95"/>
    <mergeCell ref="F95:H95"/>
    <mergeCell ref="B96:C96"/>
    <mergeCell ref="D96:E96"/>
    <mergeCell ref="F96:H96"/>
    <mergeCell ref="B97:C97"/>
    <mergeCell ref="D97:E97"/>
    <mergeCell ref="F97:H97"/>
    <mergeCell ref="B98:C98"/>
    <mergeCell ref="D98:E98"/>
    <mergeCell ref="F98:H98"/>
    <mergeCell ref="B99:C99"/>
    <mergeCell ref="D99:E99"/>
    <mergeCell ref="F99:H99"/>
    <mergeCell ref="B100:C100"/>
    <mergeCell ref="D100:E100"/>
    <mergeCell ref="F100:H100"/>
    <mergeCell ref="B101:C101"/>
    <mergeCell ref="D101:E101"/>
    <mergeCell ref="F101:H101"/>
    <mergeCell ref="B103:C103"/>
    <mergeCell ref="D103:E103"/>
    <mergeCell ref="F103:H103"/>
    <mergeCell ref="B104:C104"/>
    <mergeCell ref="D104:E104"/>
    <mergeCell ref="F104:H104"/>
    <mergeCell ref="B105:C105"/>
    <mergeCell ref="D105:E105"/>
    <mergeCell ref="F105:H105"/>
    <mergeCell ref="B106:C106"/>
    <mergeCell ref="D106:E106"/>
    <mergeCell ref="F106:H106"/>
    <mergeCell ref="B107:C107"/>
    <mergeCell ref="D107:E107"/>
    <mergeCell ref="F107:H107"/>
    <mergeCell ref="B108:C108"/>
    <mergeCell ref="D108:E108"/>
    <mergeCell ref="F108:H108"/>
    <mergeCell ref="B109:C109"/>
    <mergeCell ref="D109:E109"/>
    <mergeCell ref="F109:H109"/>
    <mergeCell ref="B125:C125"/>
    <mergeCell ref="B127:C127"/>
    <mergeCell ref="D127:E127"/>
    <mergeCell ref="G127:J127"/>
    <mergeCell ref="K127:L127"/>
    <mergeCell ref="B128:C128"/>
    <mergeCell ref="D128:E128"/>
    <mergeCell ref="G128:J128"/>
    <mergeCell ref="B129:C129"/>
    <mergeCell ref="D129:E129"/>
    <mergeCell ref="G129:J129"/>
    <mergeCell ref="B130:C130"/>
    <mergeCell ref="D130:E130"/>
    <mergeCell ref="G130:J130"/>
    <mergeCell ref="B131:C131"/>
    <mergeCell ref="D131:E131"/>
    <mergeCell ref="G131:J131"/>
    <mergeCell ref="B132:C132"/>
    <mergeCell ref="D132:E132"/>
    <mergeCell ref="G132:J132"/>
    <mergeCell ref="B133:C133"/>
    <mergeCell ref="D133:E133"/>
    <mergeCell ref="G133:J133"/>
    <mergeCell ref="B134:C134"/>
    <mergeCell ref="D134:E134"/>
    <mergeCell ref="G134:J134"/>
    <mergeCell ref="B135:C135"/>
    <mergeCell ref="D135:E135"/>
    <mergeCell ref="G135:J135"/>
    <mergeCell ref="B136:C136"/>
    <mergeCell ref="D136:E136"/>
    <mergeCell ref="G136:J136"/>
    <mergeCell ref="B137:C137"/>
    <mergeCell ref="D137:E137"/>
    <mergeCell ref="G137:J137"/>
    <mergeCell ref="B138:C138"/>
    <mergeCell ref="D138:E138"/>
    <mergeCell ref="G138:J138"/>
    <mergeCell ref="B139:C139"/>
    <mergeCell ref="D139:E139"/>
    <mergeCell ref="G139:J139"/>
    <mergeCell ref="B140:C140"/>
    <mergeCell ref="D140:E140"/>
    <mergeCell ref="G140:J140"/>
    <mergeCell ref="B141:C141"/>
    <mergeCell ref="D141:E141"/>
    <mergeCell ref="G141:J141"/>
    <mergeCell ref="B142:C142"/>
    <mergeCell ref="D142:E142"/>
    <mergeCell ref="G142:J142"/>
    <mergeCell ref="B143:C143"/>
    <mergeCell ref="D143:E143"/>
    <mergeCell ref="G143:J143"/>
    <mergeCell ref="B144:C144"/>
    <mergeCell ref="D144:E144"/>
    <mergeCell ref="G144:J144"/>
    <mergeCell ref="B145:C145"/>
    <mergeCell ref="D145:E145"/>
    <mergeCell ref="G145:J145"/>
    <mergeCell ref="B146:C146"/>
    <mergeCell ref="D146:E146"/>
    <mergeCell ref="G146:J146"/>
    <mergeCell ref="B147:C147"/>
    <mergeCell ref="D147:E147"/>
    <mergeCell ref="G147:J147"/>
    <mergeCell ref="B148:C148"/>
    <mergeCell ref="D148:E148"/>
    <mergeCell ref="G148:J148"/>
    <mergeCell ref="B149:C149"/>
    <mergeCell ref="D149:E149"/>
    <mergeCell ref="G149:J149"/>
    <mergeCell ref="B150:C150"/>
    <mergeCell ref="D150:E150"/>
    <mergeCell ref="G150:J150"/>
    <mergeCell ref="B151:C151"/>
    <mergeCell ref="D151:E151"/>
    <mergeCell ref="G151:J151"/>
    <mergeCell ref="B152:C152"/>
    <mergeCell ref="D152:E152"/>
    <mergeCell ref="G152:J152"/>
    <mergeCell ref="B153:C153"/>
    <mergeCell ref="D153:E153"/>
    <mergeCell ref="G153:J153"/>
    <mergeCell ref="B154:C154"/>
    <mergeCell ref="D154:E154"/>
    <mergeCell ref="G154:J154"/>
    <mergeCell ref="B155:C155"/>
    <mergeCell ref="D155:E155"/>
    <mergeCell ref="G155:J155"/>
    <mergeCell ref="B156:C156"/>
    <mergeCell ref="D156:E156"/>
    <mergeCell ref="G156:J156"/>
    <mergeCell ref="B157:C157"/>
    <mergeCell ref="D157:E157"/>
    <mergeCell ref="G157:J157"/>
    <mergeCell ref="B158:C158"/>
    <mergeCell ref="D158:E158"/>
    <mergeCell ref="G158:J158"/>
    <mergeCell ref="B159:C159"/>
    <mergeCell ref="D159:E159"/>
    <mergeCell ref="G159:J159"/>
    <mergeCell ref="B160:C160"/>
    <mergeCell ref="D160:E160"/>
    <mergeCell ref="G160:J160"/>
    <mergeCell ref="B161:C161"/>
    <mergeCell ref="D161:E161"/>
    <mergeCell ref="G161:J161"/>
    <mergeCell ref="B162:C162"/>
    <mergeCell ref="D162:E162"/>
    <mergeCell ref="G162:J162"/>
    <mergeCell ref="B163:C163"/>
    <mergeCell ref="D163:E163"/>
    <mergeCell ref="G163:J163"/>
    <mergeCell ref="B164:C164"/>
    <mergeCell ref="D164:E164"/>
    <mergeCell ref="G164:J164"/>
    <mergeCell ref="B165:C165"/>
    <mergeCell ref="D165:E165"/>
    <mergeCell ref="G165:J165"/>
    <mergeCell ref="B166:C166"/>
    <mergeCell ref="D166:E166"/>
    <mergeCell ref="G166:J166"/>
    <mergeCell ref="B167:C167"/>
    <mergeCell ref="D167:E167"/>
    <mergeCell ref="G167:J167"/>
    <mergeCell ref="B168:C168"/>
    <mergeCell ref="D168:E168"/>
    <mergeCell ref="G168:J168"/>
    <mergeCell ref="B169:C169"/>
    <mergeCell ref="D169:E169"/>
    <mergeCell ref="G169:J169"/>
    <mergeCell ref="B170:C170"/>
    <mergeCell ref="D170:E170"/>
    <mergeCell ref="G170:J170"/>
    <mergeCell ref="B171:C171"/>
    <mergeCell ref="D171:E171"/>
    <mergeCell ref="G171:J171"/>
    <mergeCell ref="B172:C172"/>
    <mergeCell ref="D172:E172"/>
    <mergeCell ref="G172:J172"/>
    <mergeCell ref="B173:C173"/>
    <mergeCell ref="D173:E173"/>
    <mergeCell ref="G173:J173"/>
    <mergeCell ref="B174:C174"/>
    <mergeCell ref="D174:E174"/>
    <mergeCell ref="G174:J174"/>
    <mergeCell ref="B175:C175"/>
    <mergeCell ref="D175:E175"/>
    <mergeCell ref="G175:J175"/>
    <mergeCell ref="B176:C176"/>
    <mergeCell ref="D176:E176"/>
    <mergeCell ref="G176:J176"/>
    <mergeCell ref="B177:C177"/>
    <mergeCell ref="D177:E177"/>
    <mergeCell ref="G177:J177"/>
    <mergeCell ref="B178:C178"/>
    <mergeCell ref="D178:E178"/>
    <mergeCell ref="G178:J178"/>
    <mergeCell ref="B179:C179"/>
    <mergeCell ref="D179:E179"/>
    <mergeCell ref="G179:J179"/>
    <mergeCell ref="B180:C180"/>
    <mergeCell ref="D180:E180"/>
    <mergeCell ref="G180:J180"/>
    <mergeCell ref="B181:C181"/>
    <mergeCell ref="D181:E181"/>
    <mergeCell ref="G181:J181"/>
    <mergeCell ref="B182:C182"/>
    <mergeCell ref="D182:E182"/>
    <mergeCell ref="G182:J182"/>
    <mergeCell ref="B183:C183"/>
    <mergeCell ref="D183:E183"/>
    <mergeCell ref="G183:J183"/>
    <mergeCell ref="B184:C184"/>
    <mergeCell ref="D184:E184"/>
    <mergeCell ref="G184:J184"/>
    <mergeCell ref="B185:C185"/>
    <mergeCell ref="D185:E185"/>
    <mergeCell ref="G185:J185"/>
    <mergeCell ref="B186:C186"/>
    <mergeCell ref="D186:E186"/>
    <mergeCell ref="G186:J186"/>
    <mergeCell ref="B187:C187"/>
    <mergeCell ref="D187:E187"/>
    <mergeCell ref="G187:J187"/>
    <mergeCell ref="B188:C188"/>
    <mergeCell ref="D188:E188"/>
    <mergeCell ref="G188:J188"/>
    <mergeCell ref="B189:C189"/>
    <mergeCell ref="D189:E189"/>
    <mergeCell ref="G189:J189"/>
    <mergeCell ref="B190:C190"/>
    <mergeCell ref="D190:E190"/>
    <mergeCell ref="G190:J190"/>
    <mergeCell ref="B191:C191"/>
    <mergeCell ref="D191:E191"/>
    <mergeCell ref="G191:J191"/>
    <mergeCell ref="B192:C192"/>
    <mergeCell ref="D192:E192"/>
    <mergeCell ref="G192:J192"/>
    <mergeCell ref="B193:C193"/>
    <mergeCell ref="D193:E193"/>
    <mergeCell ref="G193:J193"/>
    <mergeCell ref="B194:C194"/>
    <mergeCell ref="D194:E194"/>
    <mergeCell ref="G194:J194"/>
    <mergeCell ref="B195:C195"/>
    <mergeCell ref="D195:E195"/>
    <mergeCell ref="G195:J195"/>
    <mergeCell ref="B196:C196"/>
    <mergeCell ref="D196:E196"/>
    <mergeCell ref="G196:J196"/>
    <mergeCell ref="B197:C197"/>
    <mergeCell ref="D197:E197"/>
    <mergeCell ref="G197:J197"/>
    <mergeCell ref="B198:C198"/>
    <mergeCell ref="D198:E198"/>
    <mergeCell ref="G198:J198"/>
    <mergeCell ref="B199:C199"/>
    <mergeCell ref="D199:E199"/>
    <mergeCell ref="G199:J199"/>
    <mergeCell ref="B200:C200"/>
    <mergeCell ref="D200:E200"/>
    <mergeCell ref="G200:J200"/>
    <mergeCell ref="B201:C201"/>
    <mergeCell ref="D201:E201"/>
    <mergeCell ref="G201:J201"/>
    <mergeCell ref="B202:C202"/>
    <mergeCell ref="D202:E202"/>
    <mergeCell ref="G202:J202"/>
    <mergeCell ref="B203:C203"/>
    <mergeCell ref="D203:E203"/>
    <mergeCell ref="G203:J203"/>
    <mergeCell ref="B204:C204"/>
    <mergeCell ref="D204:E204"/>
    <mergeCell ref="G204:J204"/>
    <mergeCell ref="B205:C205"/>
    <mergeCell ref="D205:E205"/>
    <mergeCell ref="G205:J205"/>
    <mergeCell ref="B206:C206"/>
    <mergeCell ref="D206:E206"/>
    <mergeCell ref="G206:J206"/>
    <mergeCell ref="B207:C207"/>
    <mergeCell ref="D207:E207"/>
    <mergeCell ref="G207:J207"/>
    <mergeCell ref="B208:C208"/>
    <mergeCell ref="D208:E208"/>
    <mergeCell ref="G208:J208"/>
    <mergeCell ref="B209:C209"/>
    <mergeCell ref="D209:E209"/>
    <mergeCell ref="G209:J209"/>
    <mergeCell ref="B210:C210"/>
    <mergeCell ref="D210:E210"/>
    <mergeCell ref="G210:J210"/>
    <mergeCell ref="B211:C211"/>
    <mergeCell ref="D211:E211"/>
    <mergeCell ref="G211:J211"/>
    <mergeCell ref="B212:C212"/>
    <mergeCell ref="D212:E212"/>
    <mergeCell ref="G212:J212"/>
    <mergeCell ref="B213:C213"/>
    <mergeCell ref="D213:E213"/>
    <mergeCell ref="G213:J213"/>
    <mergeCell ref="B214:C214"/>
    <mergeCell ref="D214:E214"/>
    <mergeCell ref="G214:J214"/>
    <mergeCell ref="B215:C215"/>
    <mergeCell ref="D215:E215"/>
    <mergeCell ref="G215:J215"/>
    <mergeCell ref="B216:C216"/>
    <mergeCell ref="D216:E216"/>
    <mergeCell ref="G216:J216"/>
    <mergeCell ref="B217:C217"/>
    <mergeCell ref="D217:E217"/>
    <mergeCell ref="G217:J217"/>
    <mergeCell ref="B218:C218"/>
    <mergeCell ref="D218:E218"/>
    <mergeCell ref="G218:J218"/>
    <mergeCell ref="B219:C219"/>
    <mergeCell ref="D219:E219"/>
    <mergeCell ref="G219:J219"/>
    <mergeCell ref="B220:C220"/>
    <mergeCell ref="D220:E220"/>
    <mergeCell ref="G220:J220"/>
    <mergeCell ref="B221:C221"/>
    <mergeCell ref="D221:E221"/>
    <mergeCell ref="G221:J221"/>
    <mergeCell ref="B222:C222"/>
    <mergeCell ref="D222:E222"/>
    <mergeCell ref="G222:J222"/>
    <mergeCell ref="B223:C223"/>
    <mergeCell ref="D223:E223"/>
    <mergeCell ref="G223:J223"/>
    <mergeCell ref="B224:C224"/>
    <mergeCell ref="D224:E224"/>
    <mergeCell ref="G224:J224"/>
    <mergeCell ref="B225:C225"/>
    <mergeCell ref="D225:E225"/>
    <mergeCell ref="G225:J225"/>
    <mergeCell ref="B226:C226"/>
    <mergeCell ref="D226:E226"/>
    <mergeCell ref="G226:J226"/>
    <mergeCell ref="B227:C227"/>
    <mergeCell ref="D227:E227"/>
    <mergeCell ref="G227:J227"/>
    <mergeCell ref="B228:C228"/>
    <mergeCell ref="D228:E228"/>
    <mergeCell ref="G228:J228"/>
    <mergeCell ref="B229:C229"/>
    <mergeCell ref="D229:E229"/>
    <mergeCell ref="G229:J229"/>
    <mergeCell ref="B230:C230"/>
    <mergeCell ref="D230:E230"/>
    <mergeCell ref="G230:J230"/>
    <mergeCell ref="B231:C231"/>
    <mergeCell ref="D231:E231"/>
    <mergeCell ref="G231:J231"/>
    <mergeCell ref="B232:C232"/>
    <mergeCell ref="D232:E232"/>
    <mergeCell ref="G232:J232"/>
    <mergeCell ref="B233:C233"/>
    <mergeCell ref="D233:E233"/>
    <mergeCell ref="G233:J233"/>
    <mergeCell ref="B234:C234"/>
    <mergeCell ref="D234:E234"/>
    <mergeCell ref="G234:J234"/>
    <mergeCell ref="B235:C235"/>
    <mergeCell ref="D235:E235"/>
    <mergeCell ref="G235:J235"/>
    <mergeCell ref="B236:C236"/>
    <mergeCell ref="D236:E236"/>
    <mergeCell ref="G236:J236"/>
    <mergeCell ref="B237:C237"/>
    <mergeCell ref="D237:E237"/>
    <mergeCell ref="G237:J237"/>
    <mergeCell ref="B238:C238"/>
    <mergeCell ref="D238:E238"/>
    <mergeCell ref="G238:J238"/>
    <mergeCell ref="B239:C239"/>
    <mergeCell ref="D239:E239"/>
    <mergeCell ref="G239:J239"/>
    <mergeCell ref="B240:C240"/>
    <mergeCell ref="D240:E240"/>
    <mergeCell ref="G240:J240"/>
    <mergeCell ref="B241:C241"/>
    <mergeCell ref="D241:E241"/>
    <mergeCell ref="G241:J241"/>
    <mergeCell ref="B242:C242"/>
    <mergeCell ref="D242:E242"/>
    <mergeCell ref="G242:J242"/>
    <mergeCell ref="B243:C243"/>
    <mergeCell ref="D243:E243"/>
    <mergeCell ref="G243:J243"/>
    <mergeCell ref="B244:C244"/>
    <mergeCell ref="D244:E244"/>
    <mergeCell ref="G244:J244"/>
    <mergeCell ref="B245:C245"/>
    <mergeCell ref="D245:E245"/>
    <mergeCell ref="G245:J245"/>
    <mergeCell ref="B246:C246"/>
    <mergeCell ref="D246:E246"/>
    <mergeCell ref="G246:J246"/>
    <mergeCell ref="B247:C247"/>
    <mergeCell ref="D247:E247"/>
    <mergeCell ref="G247:J247"/>
    <mergeCell ref="B248:C248"/>
    <mergeCell ref="D248:E248"/>
    <mergeCell ref="G248:J248"/>
    <mergeCell ref="B249:C249"/>
    <mergeCell ref="D249:E249"/>
    <mergeCell ref="G249:J249"/>
    <mergeCell ref="B250:C250"/>
    <mergeCell ref="D250:E250"/>
    <mergeCell ref="G250:J250"/>
    <mergeCell ref="B251:C251"/>
    <mergeCell ref="D251:E251"/>
    <mergeCell ref="G251:J251"/>
    <mergeCell ref="B252:C252"/>
    <mergeCell ref="D252:E252"/>
    <mergeCell ref="G252:J252"/>
    <mergeCell ref="B253:C253"/>
    <mergeCell ref="D253:E253"/>
    <mergeCell ref="G253:J253"/>
    <mergeCell ref="B254:C254"/>
    <mergeCell ref="D254:E254"/>
    <mergeCell ref="G254:J254"/>
    <mergeCell ref="B255:C255"/>
    <mergeCell ref="D255:E255"/>
    <mergeCell ref="G255:J255"/>
    <mergeCell ref="B256:C256"/>
    <mergeCell ref="D256:E256"/>
    <mergeCell ref="G256:J256"/>
    <mergeCell ref="B257:C257"/>
    <mergeCell ref="D257:E257"/>
    <mergeCell ref="G257:J257"/>
    <mergeCell ref="B258:C258"/>
    <mergeCell ref="D258:E258"/>
    <mergeCell ref="G258:J258"/>
    <mergeCell ref="B259:C259"/>
    <mergeCell ref="D259:E259"/>
    <mergeCell ref="G259:J259"/>
    <mergeCell ref="B260:C260"/>
    <mergeCell ref="D260:E260"/>
    <mergeCell ref="G260:J260"/>
    <mergeCell ref="B261:C261"/>
    <mergeCell ref="D261:E261"/>
    <mergeCell ref="G261:J261"/>
    <mergeCell ref="B262:C262"/>
    <mergeCell ref="D262:E262"/>
    <mergeCell ref="G262:J262"/>
    <mergeCell ref="B263:C263"/>
    <mergeCell ref="D263:E263"/>
    <mergeCell ref="G263:J263"/>
    <mergeCell ref="B264:C264"/>
    <mergeCell ref="D264:E264"/>
    <mergeCell ref="G264:J264"/>
    <mergeCell ref="B265:C265"/>
    <mergeCell ref="D265:E265"/>
    <mergeCell ref="G265:J265"/>
    <mergeCell ref="B266:C266"/>
    <mergeCell ref="D266:E266"/>
    <mergeCell ref="G266:J266"/>
    <mergeCell ref="B267:C267"/>
    <mergeCell ref="D267:E267"/>
    <mergeCell ref="G267:J267"/>
    <mergeCell ref="B268:C268"/>
    <mergeCell ref="D268:E268"/>
    <mergeCell ref="G268:J268"/>
    <mergeCell ref="B269:C269"/>
    <mergeCell ref="D269:E269"/>
    <mergeCell ref="G269:J269"/>
    <mergeCell ref="B270:C270"/>
    <mergeCell ref="D270:E270"/>
    <mergeCell ref="G270:J270"/>
    <mergeCell ref="B271:C271"/>
    <mergeCell ref="D271:E271"/>
    <mergeCell ref="G271:J271"/>
    <mergeCell ref="B272:C272"/>
    <mergeCell ref="D272:E272"/>
    <mergeCell ref="G272:J272"/>
    <mergeCell ref="B273:C273"/>
    <mergeCell ref="D273:E273"/>
    <mergeCell ref="G273:J273"/>
    <mergeCell ref="B274:C274"/>
    <mergeCell ref="D274:E274"/>
    <mergeCell ref="G274:J274"/>
    <mergeCell ref="B275:C275"/>
    <mergeCell ref="D275:E275"/>
    <mergeCell ref="G275:J275"/>
    <mergeCell ref="B276:C276"/>
    <mergeCell ref="D276:E276"/>
    <mergeCell ref="G276:J276"/>
    <mergeCell ref="B277:C277"/>
    <mergeCell ref="D277:E277"/>
    <mergeCell ref="G277:J277"/>
    <mergeCell ref="B278:C278"/>
    <mergeCell ref="D278:E278"/>
    <mergeCell ref="G278:J278"/>
    <mergeCell ref="B279:C279"/>
    <mergeCell ref="D279:E279"/>
    <mergeCell ref="G279:J279"/>
    <mergeCell ref="B280:C280"/>
    <mergeCell ref="D280:E280"/>
    <mergeCell ref="G280:J280"/>
    <mergeCell ref="B281:C281"/>
    <mergeCell ref="D281:E281"/>
    <mergeCell ref="G281:J281"/>
    <mergeCell ref="B282:C282"/>
    <mergeCell ref="D282:E282"/>
    <mergeCell ref="G282:J282"/>
    <mergeCell ref="B283:C283"/>
    <mergeCell ref="D283:E283"/>
    <mergeCell ref="G283:J283"/>
    <mergeCell ref="B284:C284"/>
    <mergeCell ref="D284:E284"/>
    <mergeCell ref="G284:J284"/>
    <mergeCell ref="B285:C285"/>
    <mergeCell ref="D285:E285"/>
    <mergeCell ref="G285:J285"/>
  </mergeCells>
  <conditionalFormatting sqref="K37:L37">
    <cfRule type="expression" priority="69" dxfId="228" stopIfTrue="1">
      <formula>$K$37=$S$58</formula>
    </cfRule>
    <cfRule type="expression" priority="70" dxfId="228" stopIfTrue="1">
      <formula>$K$37=$S$57</formula>
    </cfRule>
  </conditionalFormatting>
  <conditionalFormatting sqref="K32:L32">
    <cfRule type="expression" priority="67" dxfId="228" stopIfTrue="1">
      <formula>$K$32=$S$58</formula>
    </cfRule>
    <cfRule type="expression" priority="68" dxfId="228" stopIfTrue="1">
      <formula>$K$32=$S$57</formula>
    </cfRule>
  </conditionalFormatting>
  <conditionalFormatting sqref="K27:L27">
    <cfRule type="expression" priority="65" dxfId="228" stopIfTrue="1">
      <formula>$K$27=$S$58</formula>
    </cfRule>
    <cfRule type="expression" priority="66" dxfId="228" stopIfTrue="1">
      <formula>$K$27=$S$57</formula>
    </cfRule>
  </conditionalFormatting>
  <conditionalFormatting sqref="K22:L22">
    <cfRule type="expression" priority="63" dxfId="228" stopIfTrue="1">
      <formula>$K$22=$S$58</formula>
    </cfRule>
    <cfRule type="expression" priority="64" dxfId="228" stopIfTrue="1">
      <formula>$K$22=$S$57</formula>
    </cfRule>
  </conditionalFormatting>
  <conditionalFormatting sqref="K17:L17">
    <cfRule type="expression" priority="61" dxfId="228" stopIfTrue="1">
      <formula>$K$17=$S$58</formula>
    </cfRule>
    <cfRule type="expression" priority="62" dxfId="228" stopIfTrue="1">
      <formula>$K$17=$S$57</formula>
    </cfRule>
  </conditionalFormatting>
  <conditionalFormatting sqref="K12:L12">
    <cfRule type="expression" priority="59" dxfId="228" stopIfTrue="1">
      <formula>$K$12=$S$58</formula>
    </cfRule>
    <cfRule type="expression" priority="60" dxfId="233" stopIfTrue="1">
      <formula>$K$12=$S$57</formula>
    </cfRule>
  </conditionalFormatting>
  <conditionalFormatting sqref="A12:B12">
    <cfRule type="expression" priority="57" dxfId="228" stopIfTrue="1">
      <formula>$A$12=$I$58</formula>
    </cfRule>
    <cfRule type="expression" priority="58" dxfId="228" stopIfTrue="1">
      <formula>$A$12=$I$57</formula>
    </cfRule>
  </conditionalFormatting>
  <conditionalFormatting sqref="A17:B17">
    <cfRule type="expression" priority="55" dxfId="228" stopIfTrue="1">
      <formula>$A$17=$I$58</formula>
    </cfRule>
    <cfRule type="expression" priority="56" dxfId="228" stopIfTrue="1">
      <formula>$A$17=$I$57</formula>
    </cfRule>
  </conditionalFormatting>
  <conditionalFormatting sqref="A22:B22">
    <cfRule type="expression" priority="53" dxfId="228" stopIfTrue="1">
      <formula>$A$22=$I$58</formula>
    </cfRule>
    <cfRule type="expression" priority="54" dxfId="228" stopIfTrue="1">
      <formula>$A$22=$I$57</formula>
    </cfRule>
  </conditionalFormatting>
  <conditionalFormatting sqref="A27:B27">
    <cfRule type="expression" priority="51" dxfId="228" stopIfTrue="1">
      <formula>$A$27=$I$58</formula>
    </cfRule>
    <cfRule type="expression" priority="52" dxfId="228" stopIfTrue="1">
      <formula>$A$27=$I$57</formula>
    </cfRule>
  </conditionalFormatting>
  <conditionalFormatting sqref="A32:B32">
    <cfRule type="expression" priority="49" dxfId="228" stopIfTrue="1">
      <formula>$A$32=$I$58</formula>
    </cfRule>
    <cfRule type="expression" priority="50" dxfId="228" stopIfTrue="1">
      <formula>$A$32=$I$57</formula>
    </cfRule>
  </conditionalFormatting>
  <conditionalFormatting sqref="A37:B37">
    <cfRule type="expression" priority="47" dxfId="228" stopIfTrue="1">
      <formula>$A$37=$I$58</formula>
    </cfRule>
    <cfRule type="expression" priority="48" dxfId="228" stopIfTrue="1">
      <formula>$A$37=$I$57</formula>
    </cfRule>
  </conditionalFormatting>
  <conditionalFormatting sqref="A8:B9 A10">
    <cfRule type="containsErrors" priority="46" dxfId="227" stopIfTrue="1">
      <formula>ISERROR(A8)</formula>
    </cfRule>
  </conditionalFormatting>
  <conditionalFormatting sqref="L1:N1">
    <cfRule type="expression" priority="45" dxfId="25" stopIfTrue="1">
      <formula>$L$1=0</formula>
    </cfRule>
  </conditionalFormatting>
  <conditionalFormatting sqref="Q1:S1">
    <cfRule type="expression" priority="44" dxfId="25" stopIfTrue="1">
      <formula>$Q$1=0</formula>
    </cfRule>
  </conditionalFormatting>
  <conditionalFormatting sqref="C41:E41">
    <cfRule type="expression" priority="43" dxfId="25" stopIfTrue="1">
      <formula>$C$41=0</formula>
    </cfRule>
  </conditionalFormatting>
  <conditionalFormatting sqref="M41:O41">
    <cfRule type="expression" priority="42" dxfId="25" stopIfTrue="1">
      <formula>$M$41=0</formula>
    </cfRule>
  </conditionalFormatting>
  <conditionalFormatting sqref="C46:D46">
    <cfRule type="expression" priority="41" dxfId="25" stopIfTrue="1">
      <formula>$C$46=0</formula>
    </cfRule>
  </conditionalFormatting>
  <conditionalFormatting sqref="C47:D47">
    <cfRule type="expression" priority="40" dxfId="25" stopIfTrue="1">
      <formula>$C$47=0</formula>
    </cfRule>
  </conditionalFormatting>
  <conditionalFormatting sqref="J46:K46">
    <cfRule type="expression" priority="39" dxfId="25" stopIfTrue="1">
      <formula>$J$46=0</formula>
    </cfRule>
  </conditionalFormatting>
  <conditionalFormatting sqref="J47:K47">
    <cfRule type="expression" priority="38" dxfId="25" stopIfTrue="1">
      <formula>$J$47=0</formula>
    </cfRule>
  </conditionalFormatting>
  <conditionalFormatting sqref="Q47:S47">
    <cfRule type="expression" priority="37" dxfId="25" stopIfTrue="1">
      <formula>$Q$47=0</formula>
    </cfRule>
  </conditionalFormatting>
  <conditionalFormatting sqref="Y118:Y126 X70:X126 V127:W138 Y116 Y86:Y87 Y77:Y78">
    <cfRule type="cellIs" priority="36" dxfId="230" operator="equal" stopIfTrue="1">
      <formula>"žž"</formula>
    </cfRule>
  </conditionalFormatting>
  <conditionalFormatting sqref="B125:C125 B57:C58 L57:M58 E58:H58 O57:R58">
    <cfRule type="containsErrors" priority="35" dxfId="227" stopIfTrue="1">
      <formula>ISERROR(B57)</formula>
    </cfRule>
  </conditionalFormatting>
  <conditionalFormatting sqref="E57:H57">
    <cfRule type="containsErrors" priority="34" dxfId="234" stopIfTrue="1">
      <formula>ISERROR(E57)</formula>
    </cfRule>
  </conditionalFormatting>
  <conditionalFormatting sqref="A57">
    <cfRule type="expression" priority="32" dxfId="12" stopIfTrue="1">
      <formula>$A$57&gt;0</formula>
    </cfRule>
    <cfRule type="expression" priority="33" dxfId="25" stopIfTrue="1">
      <formula>$I$57&gt;0</formula>
    </cfRule>
  </conditionalFormatting>
  <conditionalFormatting sqref="A58">
    <cfRule type="expression" priority="30" dxfId="12" stopIfTrue="1">
      <formula>$A$58&gt;0</formula>
    </cfRule>
    <cfRule type="expression" priority="31" dxfId="25" stopIfTrue="1">
      <formula>$I$58&gt;0</formula>
    </cfRule>
  </conditionalFormatting>
  <conditionalFormatting sqref="K57">
    <cfRule type="expression" priority="28" dxfId="26" stopIfTrue="1">
      <formula>$K$57&gt;0</formula>
    </cfRule>
    <cfRule type="expression" priority="29" dxfId="25" stopIfTrue="1">
      <formula>$S$57&gt;0</formula>
    </cfRule>
  </conditionalFormatting>
  <conditionalFormatting sqref="K58">
    <cfRule type="expression" priority="26" dxfId="26" stopIfTrue="1">
      <formula>$K$58&gt;0</formula>
    </cfRule>
    <cfRule type="expression" priority="27" dxfId="25" stopIfTrue="1">
      <formula>$S$58&gt;0</formula>
    </cfRule>
  </conditionalFormatting>
  <conditionalFormatting sqref="D57">
    <cfRule type="expression" priority="24" dxfId="12" stopIfTrue="1">
      <formula>$E$34&gt;0</formula>
    </cfRule>
    <cfRule type="expression" priority="25" dxfId="13" stopIfTrue="1">
      <formula>$D$57=0</formula>
    </cfRule>
  </conditionalFormatting>
  <conditionalFormatting sqref="I57">
    <cfRule type="expression" priority="22" dxfId="12" stopIfTrue="1">
      <formula>$E$34&gt;0</formula>
    </cfRule>
    <cfRule type="expression" priority="23" dxfId="13" stopIfTrue="1">
      <formula>$I$57=0</formula>
    </cfRule>
  </conditionalFormatting>
  <conditionalFormatting sqref="D58">
    <cfRule type="expression" priority="20" dxfId="12" stopIfTrue="1">
      <formula>$E$34&gt;0</formula>
    </cfRule>
    <cfRule type="expression" priority="21" dxfId="13" stopIfTrue="1">
      <formula>$D$58=0</formula>
    </cfRule>
  </conditionalFormatting>
  <conditionalFormatting sqref="I58">
    <cfRule type="expression" priority="18" dxfId="12" stopIfTrue="1">
      <formula>$E$34&gt;0</formula>
    </cfRule>
    <cfRule type="expression" priority="19" dxfId="13" stopIfTrue="1">
      <formula>$I$58=0</formula>
    </cfRule>
  </conditionalFormatting>
  <conditionalFormatting sqref="N57">
    <cfRule type="expression" priority="17" dxfId="13" stopIfTrue="1">
      <formula>$N$57=0</formula>
    </cfRule>
  </conditionalFormatting>
  <conditionalFormatting sqref="S57">
    <cfRule type="expression" priority="16" dxfId="13" stopIfTrue="1">
      <formula>$S$57=0</formula>
    </cfRule>
  </conditionalFormatting>
  <conditionalFormatting sqref="N58">
    <cfRule type="expression" priority="15" dxfId="13" stopIfTrue="1">
      <formula>$N$58=0</formula>
    </cfRule>
  </conditionalFormatting>
  <conditionalFormatting sqref="S58">
    <cfRule type="expression" priority="14" dxfId="13" stopIfTrue="1">
      <formula>$S$58=0</formula>
    </cfRule>
  </conditionalFormatting>
  <conditionalFormatting sqref="N57:N58 S57:S58">
    <cfRule type="expression" priority="13" dxfId="12" stopIfTrue="1">
      <formula>$O$34&gt;0</formula>
    </cfRule>
  </conditionalFormatting>
  <conditionalFormatting sqref="K33:L34 K35">
    <cfRule type="containsErrors" priority="12" dxfId="227" stopIfTrue="1">
      <formula>ISERROR(K33)</formula>
    </cfRule>
  </conditionalFormatting>
  <conditionalFormatting sqref="A33:B34 A35">
    <cfRule type="containsErrors" priority="11" dxfId="227" stopIfTrue="1">
      <formula>ISERROR(A33)</formula>
    </cfRule>
  </conditionalFormatting>
  <conditionalFormatting sqref="B128:B285">
    <cfRule type="cellIs" priority="10" dxfId="230" operator="equal" stopIfTrue="1">
      <formula>"žž"</formula>
    </cfRule>
  </conditionalFormatting>
  <conditionalFormatting sqref="A13:B14 A15">
    <cfRule type="containsErrors" priority="9" dxfId="227" stopIfTrue="1">
      <formula>ISERROR(A13)</formula>
    </cfRule>
  </conditionalFormatting>
  <conditionalFormatting sqref="A18:B19 A20">
    <cfRule type="containsErrors" priority="8" dxfId="227" stopIfTrue="1">
      <formula>ISERROR(A18)</formula>
    </cfRule>
  </conditionalFormatting>
  <conditionalFormatting sqref="A23:B24 A25">
    <cfRule type="containsErrors" priority="7" dxfId="227" stopIfTrue="1">
      <formula>ISERROR(A23)</formula>
    </cfRule>
  </conditionalFormatting>
  <conditionalFormatting sqref="A28:B29 A30">
    <cfRule type="containsErrors" priority="6" dxfId="227" stopIfTrue="1">
      <formula>ISERROR(A28)</formula>
    </cfRule>
  </conditionalFormatting>
  <conditionalFormatting sqref="K8:L9 K10">
    <cfRule type="containsErrors" priority="5" dxfId="227" stopIfTrue="1">
      <formula>ISERROR(K8)</formula>
    </cfRule>
  </conditionalFormatting>
  <conditionalFormatting sqref="K13:L14 K15">
    <cfRule type="containsErrors" priority="4" dxfId="227" stopIfTrue="1">
      <formula>ISERROR(K13)</formula>
    </cfRule>
  </conditionalFormatting>
  <conditionalFormatting sqref="K18:L19 K20">
    <cfRule type="containsErrors" priority="3" dxfId="227" stopIfTrue="1">
      <formula>ISERROR(K18)</formula>
    </cfRule>
  </conditionalFormatting>
  <conditionalFormatting sqref="K23:L24 K25">
    <cfRule type="containsErrors" priority="2" dxfId="227" stopIfTrue="1">
      <formula>ISERROR(K23)</formula>
    </cfRule>
  </conditionalFormatting>
  <conditionalFormatting sqref="K28:L29 K30">
    <cfRule type="containsErrors" priority="1" dxfId="227" stopIfTrue="1">
      <formula>ISERROR(K28)</formula>
    </cfRule>
  </conditionalFormatting>
  <dataValidations count="6">
    <dataValidation type="list" showErrorMessage="1" prompt="Vyber dráhu" sqref="L1:N1">
      <formula1>$P$113:$P$125</formula1>
    </dataValidation>
    <dataValidation type="list" allowBlank="1" showInputMessage="1" showErrorMessage="1" sqref="C46:D47">
      <formula1>$R$113:$R$140</formula1>
    </dataValidation>
    <dataValidation type="list" showInputMessage="1" showErrorMessage="1" sqref="L3:S3 B3:I3">
      <formula1>$B$69:$B$84</formula1>
    </dataValidation>
    <dataValidation type="list" allowBlank="1" showInputMessage="1" showErrorMessage="1" sqref="C41:E41 M41:O41">
      <formula1>$E$69:$E$86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303"/>
  <sheetViews>
    <sheetView showGridLines="0" showRowColHeaders="0" zoomScalePageLayoutView="0" workbookViewId="0" topLeftCell="A1">
      <selection activeCell="Q1" sqref="Q1:S1"/>
    </sheetView>
  </sheetViews>
  <sheetFormatPr defaultColWidth="0" defaultRowHeight="12.75"/>
  <cols>
    <col min="1" max="1" width="10.75390625" style="14" customWidth="1"/>
    <col min="2" max="2" width="15.75390625" style="14" customWidth="1"/>
    <col min="3" max="3" width="5.75390625" style="14" customWidth="1"/>
    <col min="4" max="5" width="6.75390625" style="14" customWidth="1"/>
    <col min="6" max="6" width="4.75390625" style="14" customWidth="1"/>
    <col min="7" max="7" width="6.75390625" style="14" customWidth="1"/>
    <col min="8" max="8" width="5.75390625" style="14" customWidth="1"/>
    <col min="9" max="9" width="6.75390625" style="126" customWidth="1"/>
    <col min="10" max="10" width="1.75390625" style="126" customWidth="1"/>
    <col min="11" max="11" width="10.75390625" style="126" customWidth="1"/>
    <col min="12" max="12" width="15.75390625" style="126" customWidth="1"/>
    <col min="13" max="13" width="5.75390625" style="14" customWidth="1"/>
    <col min="14" max="15" width="6.75390625" style="14" customWidth="1"/>
    <col min="16" max="16" width="4.75390625" style="14" customWidth="1"/>
    <col min="17" max="17" width="6.75390625" style="1" customWidth="1"/>
    <col min="18" max="18" width="5.75390625" style="1" customWidth="1"/>
    <col min="19" max="19" width="6.75390625" style="1" customWidth="1"/>
    <col min="20" max="20" width="1.625" style="1" customWidth="1"/>
    <col min="21" max="21" width="9.125" style="4" customWidth="1"/>
    <col min="22" max="22" width="9.125" style="7" hidden="1" customWidth="1"/>
    <col min="23" max="23" width="6.25390625" style="7" hidden="1" customWidth="1"/>
    <col min="24" max="24" width="21.375" style="7" hidden="1" customWidth="1"/>
    <col min="25" max="25" width="16.25390625" style="7" hidden="1" customWidth="1"/>
    <col min="26" max="26" width="28.125" style="7" hidden="1" customWidth="1"/>
    <col min="27" max="27" width="8.25390625" style="7" hidden="1" customWidth="1"/>
    <col min="28" max="255" width="9.125" style="1" hidden="1" customWidth="1"/>
    <col min="256" max="16384" width="0" style="1" hidden="1" customWidth="1"/>
  </cols>
  <sheetData>
    <row r="1" spans="1:28" ht="40.5" customHeight="1">
      <c r="A1" s="1"/>
      <c r="B1" s="377" t="s">
        <v>0</v>
      </c>
      <c r="C1" s="377"/>
      <c r="D1" s="371" t="s">
        <v>1</v>
      </c>
      <c r="E1" s="371"/>
      <c r="F1" s="371"/>
      <c r="G1" s="371"/>
      <c r="H1" s="371"/>
      <c r="I1" s="371"/>
      <c r="J1" s="1"/>
      <c r="K1" s="2" t="s">
        <v>2</v>
      </c>
      <c r="L1" s="541" t="s">
        <v>186</v>
      </c>
      <c r="M1" s="541"/>
      <c r="N1" s="541"/>
      <c r="O1" s="363" t="s">
        <v>4</v>
      </c>
      <c r="P1" s="363"/>
      <c r="Q1" s="542">
        <v>43027</v>
      </c>
      <c r="R1" s="542"/>
      <c r="S1" s="542"/>
      <c r="V1" s="381"/>
      <c r="W1" s="381"/>
      <c r="X1" s="381"/>
      <c r="Y1" s="381"/>
      <c r="Z1" s="381"/>
      <c r="AA1" s="381"/>
      <c r="AB1" s="127"/>
    </row>
    <row r="2" spans="1:16" ht="9.75" customHeight="1" thickBot="1">
      <c r="A2" s="1"/>
      <c r="B2" s="378"/>
      <c r="C2" s="3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9.5" customHeight="1" thickBot="1">
      <c r="A3" s="8" t="s">
        <v>5</v>
      </c>
      <c r="B3" s="382" t="s">
        <v>185</v>
      </c>
      <c r="C3" s="383"/>
      <c r="D3" s="383"/>
      <c r="E3" s="383"/>
      <c r="F3" s="383"/>
      <c r="G3" s="383"/>
      <c r="H3" s="383"/>
      <c r="I3" s="384"/>
      <c r="J3" s="1"/>
      <c r="K3" s="8" t="s">
        <v>7</v>
      </c>
      <c r="L3" s="382" t="s">
        <v>115</v>
      </c>
      <c r="M3" s="383"/>
      <c r="N3" s="383"/>
      <c r="O3" s="383"/>
      <c r="P3" s="383"/>
      <c r="Q3" s="383"/>
      <c r="R3" s="383"/>
      <c r="S3" s="384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2.75" customHeight="1">
      <c r="A5" s="385" t="s">
        <v>9</v>
      </c>
      <c r="B5" s="386"/>
      <c r="C5" s="387" t="s">
        <v>10</v>
      </c>
      <c r="D5" s="389" t="s">
        <v>11</v>
      </c>
      <c r="E5" s="390"/>
      <c r="F5" s="390"/>
      <c r="G5" s="391"/>
      <c r="H5" s="9" t="s">
        <v>12</v>
      </c>
      <c r="I5" s="9" t="s">
        <v>13</v>
      </c>
      <c r="J5" s="1"/>
      <c r="K5" s="385" t="s">
        <v>9</v>
      </c>
      <c r="L5" s="386"/>
      <c r="M5" s="387" t="s">
        <v>10</v>
      </c>
      <c r="N5" s="389" t="s">
        <v>11</v>
      </c>
      <c r="O5" s="390"/>
      <c r="P5" s="390"/>
      <c r="Q5" s="391"/>
      <c r="R5" s="9" t="s">
        <v>12</v>
      </c>
      <c r="S5" s="9" t="s">
        <v>13</v>
      </c>
    </row>
    <row r="6" spans="1:19" ht="12.75" customHeight="1">
      <c r="A6" s="392" t="s">
        <v>14</v>
      </c>
      <c r="B6" s="393"/>
      <c r="C6" s="388"/>
      <c r="D6" s="10" t="s">
        <v>15</v>
      </c>
      <c r="E6" s="11" t="s">
        <v>16</v>
      </c>
      <c r="F6" s="11" t="s">
        <v>17</v>
      </c>
      <c r="G6" s="12" t="s">
        <v>18</v>
      </c>
      <c r="H6" s="13" t="s">
        <v>19</v>
      </c>
      <c r="I6" s="13" t="s">
        <v>20</v>
      </c>
      <c r="J6" s="1"/>
      <c r="K6" s="392" t="s">
        <v>14</v>
      </c>
      <c r="L6" s="393"/>
      <c r="M6" s="388"/>
      <c r="N6" s="10" t="s">
        <v>15</v>
      </c>
      <c r="O6" s="11" t="s">
        <v>16</v>
      </c>
      <c r="P6" s="11" t="s">
        <v>17</v>
      </c>
      <c r="Q6" s="12" t="s">
        <v>18</v>
      </c>
      <c r="R6" s="13" t="s">
        <v>19</v>
      </c>
      <c r="S6" s="13" t="s">
        <v>20</v>
      </c>
    </row>
    <row r="7" spans="3:16" ht="4.5" customHeight="1" thickBot="1">
      <c r="C7" s="1"/>
      <c r="D7" s="1"/>
      <c r="E7" s="1"/>
      <c r="F7" s="1"/>
      <c r="G7" s="1"/>
      <c r="H7" s="1"/>
      <c r="I7" s="1"/>
      <c r="J7" s="1"/>
      <c r="K7" s="14"/>
      <c r="L7" s="14"/>
      <c r="M7" s="1"/>
      <c r="N7" s="1"/>
      <c r="O7" s="1"/>
      <c r="P7" s="1"/>
    </row>
    <row r="8" spans="1:19" ht="12.75" customHeight="1" thickTop="1">
      <c r="A8" s="528" t="str">
        <f>DGET('3.koe-mec'!$A$127:$E$286,"příjmení",A113:A114)</f>
        <v>LÉBL</v>
      </c>
      <c r="B8" s="529"/>
      <c r="C8" s="15">
        <v>1</v>
      </c>
      <c r="D8" s="16">
        <v>146</v>
      </c>
      <c r="E8" s="17">
        <v>33</v>
      </c>
      <c r="F8" s="17">
        <v>8</v>
      </c>
      <c r="G8" s="18">
        <f>IF(ISBLANK(D8),"",D8+E8)</f>
        <v>179</v>
      </c>
      <c r="H8" s="19">
        <f>IF(ISNUMBER(G8),IF(G8&gt;Q8,1,IF(G8=Q8,0.5,0)),"")</f>
        <v>0</v>
      </c>
      <c r="I8" s="128" t="s">
        <v>22</v>
      </c>
      <c r="J8" s="1"/>
      <c r="K8" s="528" t="str">
        <f>DGET('3.koe-mec'!$A$127:$E$286,"příjmení",K113:K114)</f>
        <v>MAŠEK </v>
      </c>
      <c r="L8" s="529"/>
      <c r="M8" s="15">
        <v>1</v>
      </c>
      <c r="N8" s="16">
        <v>146</v>
      </c>
      <c r="O8" s="17">
        <v>60</v>
      </c>
      <c r="P8" s="17">
        <v>5</v>
      </c>
      <c r="Q8" s="18">
        <f>IF(ISBLANK(N8),"",N8+O8)</f>
        <v>206</v>
      </c>
      <c r="R8" s="19">
        <f>IF(ISNUMBER(Q8),IF(G8&lt;Q8,1,IF(G8=Q8,0.5,0)),"")</f>
        <v>1</v>
      </c>
      <c r="S8" s="21"/>
    </row>
    <row r="9" spans="1:19" ht="12.75" customHeight="1" thickBot="1">
      <c r="A9" s="530"/>
      <c r="B9" s="531"/>
      <c r="C9" s="22">
        <v>2</v>
      </c>
      <c r="D9" s="23">
        <v>150</v>
      </c>
      <c r="E9" s="24">
        <v>89</v>
      </c>
      <c r="F9" s="24">
        <v>0</v>
      </c>
      <c r="G9" s="25">
        <f>IF(ISBLANK(D9),"",D9+E9)</f>
        <v>239</v>
      </c>
      <c r="H9" s="26">
        <f>IF(ISNUMBER(G9),IF(G9&gt;Q9,1,IF(G9=Q9,0.5,0)),"")</f>
        <v>1</v>
      </c>
      <c r="I9" s="129">
        <f>IF(COUNT(Q12),SUM(G12-Q12),"")</f>
        <v>39</v>
      </c>
      <c r="J9" s="1"/>
      <c r="K9" s="530"/>
      <c r="L9" s="531"/>
      <c r="M9" s="22">
        <v>2</v>
      </c>
      <c r="N9" s="23">
        <v>128</v>
      </c>
      <c r="O9" s="24">
        <v>45</v>
      </c>
      <c r="P9" s="24">
        <v>8</v>
      </c>
      <c r="Q9" s="25">
        <f>IF(ISBLANK(N9),"",N9+O9)</f>
        <v>173</v>
      </c>
      <c r="R9" s="26">
        <f>IF(ISNUMBER(Q9),IF(G9&lt;Q9,1,IF(G9=Q9,0.5,0)),"")</f>
        <v>0</v>
      </c>
      <c r="S9" s="21"/>
    </row>
    <row r="10" spans="1:19" ht="9.75" customHeight="1" thickTop="1">
      <c r="A10" s="534" t="str">
        <f>DGET('3.koe-mec'!$A$127:$E$286,"jméno",A113:A114)</f>
        <v>Zbyněk</v>
      </c>
      <c r="B10" s="535"/>
      <c r="C10" s="28"/>
      <c r="D10" s="29"/>
      <c r="E10" s="29"/>
      <c r="F10" s="29"/>
      <c r="G10" s="29"/>
      <c r="H10" s="29"/>
      <c r="I10" s="30"/>
      <c r="J10" s="1"/>
      <c r="K10" s="534" t="str">
        <f>DGET('3.koe-mec'!$A$127:$E$286,"jméno",K113:K114)</f>
        <v>Karel</v>
      </c>
      <c r="L10" s="535"/>
      <c r="M10" s="28"/>
      <c r="N10" s="29"/>
      <c r="O10" s="29"/>
      <c r="P10" s="29"/>
      <c r="Q10" s="29"/>
      <c r="R10" s="29"/>
      <c r="S10" s="30"/>
    </row>
    <row r="11" spans="1:19" ht="9.75" customHeight="1" thickBot="1">
      <c r="A11" s="536"/>
      <c r="B11" s="537"/>
      <c r="C11" s="31"/>
      <c r="D11" s="32"/>
      <c r="E11" s="32"/>
      <c r="F11" s="32"/>
      <c r="G11" s="33"/>
      <c r="H11" s="33"/>
      <c r="I11" s="402">
        <f>IF(ISNUMBER(G12),IF(G12&gt;Q12,1,IF(G12=Q12,0.5,0)),"")</f>
        <v>1</v>
      </c>
      <c r="J11" s="1"/>
      <c r="K11" s="536"/>
      <c r="L11" s="537"/>
      <c r="M11" s="31"/>
      <c r="N11" s="32"/>
      <c r="O11" s="32"/>
      <c r="P11" s="32"/>
      <c r="Q11" s="33"/>
      <c r="R11" s="33"/>
      <c r="S11" s="402">
        <f>IF(ISNUMBER(Q12),IF(G12&lt;Q12,1,IF(G12=Q12,0.5,0)),"")</f>
        <v>0</v>
      </c>
    </row>
    <row r="12" spans="1:19" ht="15.75" customHeight="1" thickBot="1">
      <c r="A12" s="539">
        <v>23635</v>
      </c>
      <c r="B12" s="540"/>
      <c r="C12" s="34" t="s">
        <v>18</v>
      </c>
      <c r="D12" s="35">
        <f>IF(ISNUMBER(D8),SUM(D8:D11),"")</f>
        <v>296</v>
      </c>
      <c r="E12" s="36">
        <f>IF(ISNUMBER(E8),SUM(E8:E11),"")</f>
        <v>122</v>
      </c>
      <c r="F12" s="37">
        <f>IF(ISNUMBER(F8),SUM(F8:F11),"")</f>
        <v>8</v>
      </c>
      <c r="G12" s="38">
        <f>IF(ISNUMBER(G8),SUM(G8:G11),"")</f>
        <v>418</v>
      </c>
      <c r="H12" s="39">
        <f>IF(ISNUMBER($G12),SUM(H8:H11),"")</f>
        <v>1</v>
      </c>
      <c r="I12" s="403"/>
      <c r="J12" s="1"/>
      <c r="K12" s="539">
        <v>5879</v>
      </c>
      <c r="L12" s="538"/>
      <c r="M12" s="34" t="s">
        <v>18</v>
      </c>
      <c r="N12" s="35">
        <f>IF(ISNUMBER(N8),SUM(N8:N11),"")</f>
        <v>274</v>
      </c>
      <c r="O12" s="36">
        <f>IF(ISNUMBER(O8),SUM(O8:O11),"")</f>
        <v>105</v>
      </c>
      <c r="P12" s="37">
        <f>IF(ISNUMBER(P8),SUM(P8:P11),"")</f>
        <v>13</v>
      </c>
      <c r="Q12" s="38">
        <f>IF(ISNUMBER(Q8),SUM(Q8:Q11),"")</f>
        <v>379</v>
      </c>
      <c r="R12" s="39">
        <f>IF(ISNUMBER($Q12),SUM(R7:R11),"")</f>
        <v>1</v>
      </c>
      <c r="S12" s="403"/>
    </row>
    <row r="13" spans="1:19" ht="12.75" customHeight="1" thickTop="1">
      <c r="A13" s="528" t="str">
        <f>DGET('3.koe-mec'!$A$127:$E$286,"příjmení",A115:A116)</f>
        <v>VONDRÁČEK</v>
      </c>
      <c r="B13" s="529"/>
      <c r="C13" s="15">
        <v>1</v>
      </c>
      <c r="D13" s="40">
        <v>138</v>
      </c>
      <c r="E13" s="41">
        <v>60</v>
      </c>
      <c r="F13" s="41">
        <v>7</v>
      </c>
      <c r="G13" s="42">
        <f>IF(ISBLANK(D13),"",D13+E13)</f>
        <v>198</v>
      </c>
      <c r="H13" s="19">
        <f>IF(ISNUMBER(G13),IF(G13&gt;Q13,1,IF(G13=Q13,0.5,0)),"")</f>
        <v>1</v>
      </c>
      <c r="I13" s="532">
        <f>IF(COUNT(Q17),SUM(I9+G17-Q17),"")</f>
        <v>40</v>
      </c>
      <c r="J13" s="1"/>
      <c r="K13" s="528" t="str">
        <f>DGET('3.koe-mec'!$A$127:$E$286,"příjmení",K115:K116)</f>
        <v>SVOBODA</v>
      </c>
      <c r="L13" s="529"/>
      <c r="M13" s="15">
        <v>1</v>
      </c>
      <c r="N13" s="40">
        <v>140</v>
      </c>
      <c r="O13" s="41">
        <v>44</v>
      </c>
      <c r="P13" s="41">
        <v>8</v>
      </c>
      <c r="Q13" s="42">
        <f>IF(ISBLANK(N13),"",N13+O13)</f>
        <v>184</v>
      </c>
      <c r="R13" s="19">
        <f>IF(ISNUMBER(Q13),IF(G13&lt;Q13,1,IF(G13=Q13,0.5,0)),"")</f>
        <v>0</v>
      </c>
      <c r="S13" s="21"/>
    </row>
    <row r="14" spans="1:19" ht="12.75" customHeight="1" thickBot="1">
      <c r="A14" s="530"/>
      <c r="B14" s="531"/>
      <c r="C14" s="22">
        <v>2</v>
      </c>
      <c r="D14" s="23">
        <v>138</v>
      </c>
      <c r="E14" s="24">
        <v>63</v>
      </c>
      <c r="F14" s="24">
        <v>5</v>
      </c>
      <c r="G14" s="25">
        <f>IF(ISBLANK(D14),"",D14+E14)</f>
        <v>201</v>
      </c>
      <c r="H14" s="26">
        <f>IF(ISNUMBER(G14),IF(G14&gt;Q14,1,IF(G14=Q14,0.5,0)),"")</f>
        <v>0</v>
      </c>
      <c r="I14" s="533"/>
      <c r="J14" s="1"/>
      <c r="K14" s="530"/>
      <c r="L14" s="531"/>
      <c r="M14" s="22">
        <v>2</v>
      </c>
      <c r="N14" s="23">
        <v>155</v>
      </c>
      <c r="O14" s="24">
        <v>59</v>
      </c>
      <c r="P14" s="24">
        <v>4</v>
      </c>
      <c r="Q14" s="25">
        <f>IF(ISBLANK(N14),"",N14+O14)</f>
        <v>214</v>
      </c>
      <c r="R14" s="26">
        <f>IF(ISNUMBER(Q14),IF(G14&lt;Q14,1,IF(G14=Q14,0.5,0)),"")</f>
        <v>1</v>
      </c>
      <c r="S14" s="21"/>
    </row>
    <row r="15" spans="1:19" ht="9.75" customHeight="1" thickTop="1">
      <c r="A15" s="534" t="str">
        <f>DGET('3.koe-mec'!$A$127:$E$286,"jméno",A115:A116)</f>
        <v>František</v>
      </c>
      <c r="B15" s="535"/>
      <c r="C15" s="28"/>
      <c r="D15" s="29"/>
      <c r="E15" s="29"/>
      <c r="F15" s="29"/>
      <c r="G15" s="29"/>
      <c r="H15" s="29"/>
      <c r="I15" s="30"/>
      <c r="J15" s="1"/>
      <c r="K15" s="534" t="str">
        <f>DGET('3.koe-mec'!$A$127:$E$286,"jméno",K115:K116)</f>
        <v>Jiří</v>
      </c>
      <c r="L15" s="535"/>
      <c r="M15" s="28"/>
      <c r="N15" s="29"/>
      <c r="O15" s="29"/>
      <c r="P15" s="29"/>
      <c r="Q15" s="29"/>
      <c r="R15" s="29"/>
      <c r="S15" s="30"/>
    </row>
    <row r="16" spans="1:19" ht="9.75" customHeight="1" thickBot="1">
      <c r="A16" s="536"/>
      <c r="B16" s="537"/>
      <c r="C16" s="31"/>
      <c r="D16" s="32"/>
      <c r="E16" s="32"/>
      <c r="F16" s="32"/>
      <c r="G16" s="33"/>
      <c r="H16" s="33"/>
      <c r="I16" s="402">
        <f>IF(ISNUMBER(G17),IF(G17&gt;Q17,1,IF(G17=Q17,0.5,0)),"")</f>
        <v>1</v>
      </c>
      <c r="J16" s="1"/>
      <c r="K16" s="536"/>
      <c r="L16" s="537"/>
      <c r="M16" s="31"/>
      <c r="N16" s="32"/>
      <c r="O16" s="32"/>
      <c r="P16" s="32"/>
      <c r="Q16" s="33"/>
      <c r="R16" s="33"/>
      <c r="S16" s="402">
        <f>IF(ISNUMBER(Q17),IF(G17&lt;Q17,1,IF(G17=Q17,0.5,0)),"")</f>
        <v>0</v>
      </c>
    </row>
    <row r="17" spans="1:19" ht="15.75" customHeight="1" thickBot="1">
      <c r="A17" s="526">
        <v>853</v>
      </c>
      <c r="B17" s="527"/>
      <c r="C17" s="34" t="s">
        <v>18</v>
      </c>
      <c r="D17" s="35">
        <f>IF(ISNUMBER(D13),SUM(D13:D16),"")</f>
        <v>276</v>
      </c>
      <c r="E17" s="36">
        <f>IF(ISNUMBER(E13),SUM(E13:E16),"")</f>
        <v>123</v>
      </c>
      <c r="F17" s="37">
        <f>IF(ISNUMBER(F13),SUM(F13:F16),"")</f>
        <v>12</v>
      </c>
      <c r="G17" s="38">
        <f>IF(ISNUMBER(G13),SUM(G13:G16),"")</f>
        <v>399</v>
      </c>
      <c r="H17" s="39">
        <f>IF(ISNUMBER($G17),SUM(H13:H16),"")</f>
        <v>1</v>
      </c>
      <c r="I17" s="403"/>
      <c r="J17" s="1"/>
      <c r="K17" s="526">
        <v>5880</v>
      </c>
      <c r="L17" s="538"/>
      <c r="M17" s="34" t="s">
        <v>18</v>
      </c>
      <c r="N17" s="35">
        <f>IF(ISNUMBER(N13),SUM(N13:N16),"")</f>
        <v>295</v>
      </c>
      <c r="O17" s="36">
        <f>IF(ISNUMBER(O13),SUM(O13:O16),"")</f>
        <v>103</v>
      </c>
      <c r="P17" s="37">
        <f>IF(ISNUMBER(P13),SUM(P13:P16),"")</f>
        <v>12</v>
      </c>
      <c r="Q17" s="38">
        <f>IF(ISNUMBER(Q13),SUM(Q13:Q16),"")</f>
        <v>398</v>
      </c>
      <c r="R17" s="39">
        <f>IF(ISNUMBER($Q17),SUM(R13:R16),"")</f>
        <v>1</v>
      </c>
      <c r="S17" s="403"/>
    </row>
    <row r="18" spans="1:19" ht="12.75" customHeight="1" thickTop="1">
      <c r="A18" s="528" t="str">
        <f>DGET('3.koe-mec'!$A$127:$E$286,"příjmení",A117:A118)</f>
        <v>BERANOVÁ</v>
      </c>
      <c r="B18" s="529"/>
      <c r="C18" s="15">
        <v>1</v>
      </c>
      <c r="D18" s="40">
        <v>131</v>
      </c>
      <c r="E18" s="41">
        <v>45</v>
      </c>
      <c r="F18" s="41">
        <v>7</v>
      </c>
      <c r="G18" s="42">
        <f>IF(ISBLANK(D18),"",D18+E18)</f>
        <v>176</v>
      </c>
      <c r="H18" s="19">
        <f>IF(ISNUMBER(G18),IF(G18&gt;Q18,1,IF(G18=Q18,0.5,0)),"")</f>
        <v>0</v>
      </c>
      <c r="I18" s="532">
        <f>IF(COUNT(Q22),SUM(I13+G22-Q22),"")</f>
        <v>28</v>
      </c>
      <c r="J18" s="1"/>
      <c r="K18" s="528" t="str">
        <f>DGET('3.koe-mec'!$A$127:$E$286,"příjmení",K117:K118)</f>
        <v>NOVÁK</v>
      </c>
      <c r="L18" s="529"/>
      <c r="M18" s="15">
        <v>1</v>
      </c>
      <c r="N18" s="40">
        <v>139</v>
      </c>
      <c r="O18" s="41">
        <v>44</v>
      </c>
      <c r="P18" s="41">
        <v>6</v>
      </c>
      <c r="Q18" s="42">
        <f>IF(ISBLANK(N18),"",N18+O18)</f>
        <v>183</v>
      </c>
      <c r="R18" s="19">
        <f>IF(ISNUMBER(Q18),IF(G18&lt;Q18,1,IF(G18=Q18,0.5,0)),"")</f>
        <v>1</v>
      </c>
      <c r="S18" s="21"/>
    </row>
    <row r="19" spans="1:19" ht="12.75" customHeight="1" thickBot="1">
      <c r="A19" s="530"/>
      <c r="B19" s="531"/>
      <c r="C19" s="22">
        <v>2</v>
      </c>
      <c r="D19" s="23">
        <v>137</v>
      </c>
      <c r="E19" s="24">
        <v>54</v>
      </c>
      <c r="F19" s="24">
        <v>8</v>
      </c>
      <c r="G19" s="25">
        <f>IF(ISBLANK(D19),"",D19+E19)</f>
        <v>191</v>
      </c>
      <c r="H19" s="26">
        <f>IF(ISNUMBER(G19),IF(G19&gt;Q19,1,IF(G19=Q19,0.5,0)),"")</f>
        <v>0</v>
      </c>
      <c r="I19" s="533"/>
      <c r="J19" s="1"/>
      <c r="K19" s="530"/>
      <c r="L19" s="531"/>
      <c r="M19" s="22">
        <v>2</v>
      </c>
      <c r="N19" s="23">
        <v>136</v>
      </c>
      <c r="O19" s="24">
        <v>60</v>
      </c>
      <c r="P19" s="24">
        <v>7</v>
      </c>
      <c r="Q19" s="25">
        <f>IF(ISBLANK(N19),"",N19+O19)</f>
        <v>196</v>
      </c>
      <c r="R19" s="26">
        <f>IF(ISNUMBER(Q19),IF(G19&lt;Q19,1,IF(G19=Q19,0.5,0)),"")</f>
        <v>1</v>
      </c>
      <c r="S19" s="21"/>
    </row>
    <row r="20" spans="1:19" ht="9.75" customHeight="1" thickTop="1">
      <c r="A20" s="534" t="str">
        <f>DGET('3.koe-mec'!$A$127:$E$286,"jméno",A117:A118)</f>
        <v>Jiřina</v>
      </c>
      <c r="B20" s="535"/>
      <c r="C20" s="28"/>
      <c r="D20" s="29"/>
      <c r="E20" s="29"/>
      <c r="F20" s="29"/>
      <c r="G20" s="29"/>
      <c r="H20" s="29"/>
      <c r="I20" s="30"/>
      <c r="J20" s="1"/>
      <c r="K20" s="534" t="str">
        <f>DGET('3.koe-mec'!$A$127:$E$286,"jméno",K117:K118)</f>
        <v>Jaroslav</v>
      </c>
      <c r="L20" s="535"/>
      <c r="M20" s="28"/>
      <c r="N20" s="29"/>
      <c r="O20" s="29"/>
      <c r="P20" s="29"/>
      <c r="Q20" s="29"/>
      <c r="R20" s="29"/>
      <c r="S20" s="30"/>
    </row>
    <row r="21" spans="1:19" ht="9.75" customHeight="1" thickBot="1">
      <c r="A21" s="536"/>
      <c r="B21" s="537"/>
      <c r="C21" s="31"/>
      <c r="D21" s="32"/>
      <c r="E21" s="32"/>
      <c r="F21" s="32"/>
      <c r="G21" s="33"/>
      <c r="H21" s="33"/>
      <c r="I21" s="402">
        <f>IF(ISNUMBER(G22),IF(G22&gt;Q22,1,IF(G22=Q22,0.5,0)),"")</f>
        <v>0</v>
      </c>
      <c r="J21" s="1"/>
      <c r="K21" s="536"/>
      <c r="L21" s="537"/>
      <c r="M21" s="31"/>
      <c r="N21" s="32"/>
      <c r="O21" s="32"/>
      <c r="P21" s="32"/>
      <c r="Q21" s="33"/>
      <c r="R21" s="33"/>
      <c r="S21" s="402">
        <f>IF(ISNUMBER(Q22),IF(G22&lt;Q22,1,IF(G22=Q22,0.5,0)),"")</f>
        <v>1</v>
      </c>
    </row>
    <row r="22" spans="1:19" ht="15.75" customHeight="1" thickBot="1">
      <c r="A22" s="526">
        <v>2707</v>
      </c>
      <c r="B22" s="527"/>
      <c r="C22" s="34" t="s">
        <v>18</v>
      </c>
      <c r="D22" s="35">
        <f>IF(ISNUMBER(D18),SUM(D18:D21),"")</f>
        <v>268</v>
      </c>
      <c r="E22" s="36">
        <f>IF(ISNUMBER(E18),SUM(E18:E21),"")</f>
        <v>99</v>
      </c>
      <c r="F22" s="37">
        <f>IF(ISNUMBER(F18),SUM(F18:F21),"")</f>
        <v>15</v>
      </c>
      <c r="G22" s="38">
        <f>IF(ISNUMBER(G18),SUM(G18:G21),"")</f>
        <v>367</v>
      </c>
      <c r="H22" s="39">
        <f>IF(ISNUMBER($G22),SUM(H18:H21),"")</f>
        <v>0</v>
      </c>
      <c r="I22" s="403"/>
      <c r="J22" s="1"/>
      <c r="K22" s="526">
        <v>18966</v>
      </c>
      <c r="L22" s="538"/>
      <c r="M22" s="34" t="s">
        <v>18</v>
      </c>
      <c r="N22" s="35">
        <f>IF(ISNUMBER(N18),SUM(N18:N21),"")</f>
        <v>275</v>
      </c>
      <c r="O22" s="36">
        <f>IF(ISNUMBER(O18),SUM(O18:O21),"")</f>
        <v>104</v>
      </c>
      <c r="P22" s="37">
        <f>IF(ISNUMBER(P18),SUM(P18:P21),"")</f>
        <v>13</v>
      </c>
      <c r="Q22" s="38">
        <f>IF(ISNUMBER(Q18),SUM(Q18:Q21),"")</f>
        <v>379</v>
      </c>
      <c r="R22" s="39">
        <f>IF(ISNUMBER($Q22),SUM(R18:R21),"")</f>
        <v>2</v>
      </c>
      <c r="S22" s="403"/>
    </row>
    <row r="23" spans="1:19" ht="12.75" customHeight="1" thickTop="1">
      <c r="A23" s="528" t="str">
        <f>DGET('3.koe-mec'!$A$127:$E$286,"příjmení",A119:A120)</f>
        <v>ŠVINDLOVÁ</v>
      </c>
      <c r="B23" s="529"/>
      <c r="C23" s="15">
        <v>1</v>
      </c>
      <c r="D23" s="40">
        <v>135</v>
      </c>
      <c r="E23" s="41">
        <v>26</v>
      </c>
      <c r="F23" s="41">
        <v>14</v>
      </c>
      <c r="G23" s="42">
        <f>IF(ISBLANK(D23),"",D23+E23)</f>
        <v>161</v>
      </c>
      <c r="H23" s="19">
        <f>IF(ISNUMBER(G23),IF(G23&gt;Q23,1,IF(G23=Q23,0.5,0)),"")</f>
        <v>0</v>
      </c>
      <c r="I23" s="532">
        <f>IF(COUNT(Q27),SUM(I18+G27-Q27),"")</f>
        <v>21</v>
      </c>
      <c r="J23" s="1"/>
      <c r="K23" s="528" t="str">
        <f>DGET('3.koe-mec'!$A$127:$E$286,"příjmení",K119:K120)</f>
        <v>ŠRAJER</v>
      </c>
      <c r="L23" s="529"/>
      <c r="M23" s="15">
        <v>1</v>
      </c>
      <c r="N23" s="40">
        <v>128</v>
      </c>
      <c r="O23" s="41">
        <v>52</v>
      </c>
      <c r="P23" s="41">
        <v>4</v>
      </c>
      <c r="Q23" s="42">
        <f>IF(ISBLANK(N23),"",N23+O23)</f>
        <v>180</v>
      </c>
      <c r="R23" s="19">
        <f>IF(ISNUMBER(Q23),IF(G23&lt;Q23,1,IF(G23=Q23,0.5,0)),"")</f>
        <v>1</v>
      </c>
      <c r="S23" s="21"/>
    </row>
    <row r="24" spans="1:19" ht="12.75" customHeight="1" thickBot="1">
      <c r="A24" s="530"/>
      <c r="B24" s="531"/>
      <c r="C24" s="22">
        <v>2</v>
      </c>
      <c r="D24" s="23">
        <v>156</v>
      </c>
      <c r="E24" s="24">
        <v>66</v>
      </c>
      <c r="F24" s="24">
        <v>3</v>
      </c>
      <c r="G24" s="25">
        <f>IF(ISBLANK(D24),"",D24+E24)</f>
        <v>222</v>
      </c>
      <c r="H24" s="26">
        <f>IF(ISNUMBER(G24),IF(G24&gt;Q24,1,IF(G24=Q24,0.5,0)),"")</f>
        <v>1</v>
      </c>
      <c r="I24" s="533"/>
      <c r="J24" s="1"/>
      <c r="K24" s="530"/>
      <c r="L24" s="531"/>
      <c r="M24" s="22">
        <v>2</v>
      </c>
      <c r="N24" s="23">
        <v>157</v>
      </c>
      <c r="O24" s="24">
        <v>53</v>
      </c>
      <c r="P24" s="24">
        <v>7</v>
      </c>
      <c r="Q24" s="25">
        <f>IF(ISBLANK(N24),"",N24+O24)</f>
        <v>210</v>
      </c>
      <c r="R24" s="26">
        <f>IF(ISNUMBER(Q24),IF(G24&lt;Q24,1,IF(G24=Q24,0.5,0)),"")</f>
        <v>0</v>
      </c>
      <c r="S24" s="21"/>
    </row>
    <row r="25" spans="1:19" ht="9.75" customHeight="1" thickTop="1">
      <c r="A25" s="534" t="str">
        <f>DGET('3.koe-mec'!$A$127:$E$286,"jméno",A119:A120)</f>
        <v>Stanislava</v>
      </c>
      <c r="B25" s="535"/>
      <c r="C25" s="28"/>
      <c r="D25" s="29"/>
      <c r="E25" s="29"/>
      <c r="F25" s="29"/>
      <c r="G25" s="29"/>
      <c r="H25" s="29"/>
      <c r="I25" s="30"/>
      <c r="J25" s="1"/>
      <c r="K25" s="534" t="str">
        <f>DGET('3.koe-mec'!$A$127:$E$286,"jméno",K119:K120)</f>
        <v>Václav</v>
      </c>
      <c r="L25" s="535"/>
      <c r="M25" s="28"/>
      <c r="N25" s="29"/>
      <c r="O25" s="29"/>
      <c r="P25" s="29"/>
      <c r="Q25" s="29"/>
      <c r="R25" s="29"/>
      <c r="S25" s="30"/>
    </row>
    <row r="26" spans="1:19" ht="9.75" customHeight="1" thickBot="1">
      <c r="A26" s="536"/>
      <c r="B26" s="537"/>
      <c r="C26" s="31"/>
      <c r="D26" s="32"/>
      <c r="E26" s="32"/>
      <c r="F26" s="32"/>
      <c r="G26" s="33"/>
      <c r="H26" s="33"/>
      <c r="I26" s="402">
        <f>IF(ISNUMBER(G27),IF(G27&gt;Q27,1,IF(G27=Q27,0.5,0)),"")</f>
        <v>0</v>
      </c>
      <c r="J26" s="1"/>
      <c r="K26" s="536"/>
      <c r="L26" s="537"/>
      <c r="M26" s="31"/>
      <c r="N26" s="32"/>
      <c r="O26" s="32"/>
      <c r="P26" s="32"/>
      <c r="Q26" s="33"/>
      <c r="R26" s="33"/>
      <c r="S26" s="402">
        <f>IF(ISNUMBER(Q27),IF(G27&lt;Q27,1,IF(G27=Q27,0.5,0)),"")</f>
        <v>1</v>
      </c>
    </row>
    <row r="27" spans="1:19" ht="15.75" customHeight="1" thickBot="1">
      <c r="A27" s="526">
        <v>2705</v>
      </c>
      <c r="B27" s="527"/>
      <c r="C27" s="34" t="s">
        <v>18</v>
      </c>
      <c r="D27" s="35">
        <f>IF(ISNUMBER(D23),SUM(D23:D26),"")</f>
        <v>291</v>
      </c>
      <c r="E27" s="36">
        <f>IF(ISNUMBER(E23),SUM(E23:E26),"")</f>
        <v>92</v>
      </c>
      <c r="F27" s="37">
        <f>IF(ISNUMBER(F23),SUM(F23:F26),"")</f>
        <v>17</v>
      </c>
      <c r="G27" s="38">
        <f>IF(ISNUMBER(G23),SUM(G23:G26),"")</f>
        <v>383</v>
      </c>
      <c r="H27" s="39">
        <f>IF(ISNUMBER($G27),SUM(H23:H26),"")</f>
        <v>1</v>
      </c>
      <c r="I27" s="403"/>
      <c r="J27" s="1"/>
      <c r="K27" s="404">
        <v>5881</v>
      </c>
      <c r="L27" s="405"/>
      <c r="M27" s="34" t="s">
        <v>18</v>
      </c>
      <c r="N27" s="35">
        <f>IF(ISNUMBER(N23),SUM(N23:N26),"")</f>
        <v>285</v>
      </c>
      <c r="O27" s="36">
        <f>IF(ISNUMBER(O23),SUM(O23:O26),"")</f>
        <v>105</v>
      </c>
      <c r="P27" s="37">
        <f>IF(ISNUMBER(P23),SUM(P23:P26),"")</f>
        <v>11</v>
      </c>
      <c r="Q27" s="38">
        <f>IF(ISNUMBER(Q23),SUM(Q23:Q26),"")</f>
        <v>390</v>
      </c>
      <c r="R27" s="39">
        <f>IF(ISNUMBER($Q27),SUM(R23:R26),"")</f>
        <v>1</v>
      </c>
      <c r="S27" s="403"/>
    </row>
    <row r="28" spans="1:19" ht="12.75" customHeight="1" thickTop="1">
      <c r="A28" s="528" t="str">
        <f>DGET('3.koe-mec'!$A$127:$E$286,"příjmení",A121:A122)</f>
        <v>CHLUMSKÝ</v>
      </c>
      <c r="B28" s="529"/>
      <c r="C28" s="15">
        <v>1</v>
      </c>
      <c r="D28" s="40">
        <v>132</v>
      </c>
      <c r="E28" s="41">
        <v>43</v>
      </c>
      <c r="F28" s="41">
        <v>6</v>
      </c>
      <c r="G28" s="42">
        <f>IF(ISBLANK(D28),"",D28+E28)</f>
        <v>175</v>
      </c>
      <c r="H28" s="19">
        <f>IF(ISNUMBER(G28),IF(G28&gt;Q28,1,IF(G28=Q28,0.5,0)),"")</f>
        <v>0.5</v>
      </c>
      <c r="I28" s="532">
        <f>IF(COUNT(Q32),SUM(I23+G32-Q32),"")</f>
        <v>29</v>
      </c>
      <c r="J28" s="1"/>
      <c r="K28" s="528" t="str">
        <f>DGET('3.koe-mec'!$A$127:$E$286,"příjmení",K121:K122)</f>
        <v>MÍKA</v>
      </c>
      <c r="L28" s="529"/>
      <c r="M28" s="15">
        <v>1</v>
      </c>
      <c r="N28" s="40">
        <v>140</v>
      </c>
      <c r="O28" s="41">
        <v>35</v>
      </c>
      <c r="P28" s="41">
        <v>9</v>
      </c>
      <c r="Q28" s="42">
        <f>IF(ISBLANK(N28),"",N28+O28)</f>
        <v>175</v>
      </c>
      <c r="R28" s="19">
        <f>IF(ISNUMBER(Q28),IF(G28&lt;Q28,1,IF(G28=Q28,0.5,0)),"")</f>
        <v>0.5</v>
      </c>
      <c r="S28" s="21"/>
    </row>
    <row r="29" spans="1:19" ht="12.75" customHeight="1" thickBot="1">
      <c r="A29" s="530"/>
      <c r="B29" s="531"/>
      <c r="C29" s="22">
        <v>2</v>
      </c>
      <c r="D29" s="23">
        <v>143</v>
      </c>
      <c r="E29" s="24">
        <v>54</v>
      </c>
      <c r="F29" s="24">
        <v>6</v>
      </c>
      <c r="G29" s="25">
        <f>IF(ISBLANK(D29),"",D29+E29)</f>
        <v>197</v>
      </c>
      <c r="H29" s="26">
        <f>IF(ISNUMBER(G29),IF(G29&gt;Q29,1,IF(G29=Q29,0.5,0)),"")</f>
        <v>1</v>
      </c>
      <c r="I29" s="533"/>
      <c r="J29" s="1"/>
      <c r="K29" s="530"/>
      <c r="L29" s="531"/>
      <c r="M29" s="22">
        <v>2</v>
      </c>
      <c r="N29" s="23">
        <v>153</v>
      </c>
      <c r="O29" s="24">
        <v>36</v>
      </c>
      <c r="P29" s="24">
        <v>12</v>
      </c>
      <c r="Q29" s="25">
        <f>IF(ISBLANK(N29),"",N29+O29)</f>
        <v>189</v>
      </c>
      <c r="R29" s="26">
        <f>IF(ISNUMBER(Q29),IF(G29&lt;Q29,1,IF(G29=Q29,0.5,0)),"")</f>
        <v>0</v>
      </c>
      <c r="S29" s="21"/>
    </row>
    <row r="30" spans="1:19" ht="9.75" customHeight="1" thickTop="1">
      <c r="A30" s="534" t="str">
        <f>DGET('3.koe-mec'!$A$127:$E$286,"jméno",A121:A122)</f>
        <v>Vlastimil</v>
      </c>
      <c r="B30" s="535"/>
      <c r="C30" s="28"/>
      <c r="D30" s="29"/>
      <c r="E30" s="29"/>
      <c r="F30" s="29"/>
      <c r="G30" s="29"/>
      <c r="H30" s="29"/>
      <c r="I30" s="30"/>
      <c r="J30" s="1"/>
      <c r="K30" s="534" t="str">
        <f>DGET('3.koe-mec'!$A$127:$E$286,"jméno",K121:K122)</f>
        <v>Zdeněk</v>
      </c>
      <c r="L30" s="535"/>
      <c r="M30" s="28"/>
      <c r="N30" s="29"/>
      <c r="O30" s="29"/>
      <c r="P30" s="29"/>
      <c r="Q30" s="29"/>
      <c r="R30" s="29"/>
      <c r="S30" s="30"/>
    </row>
    <row r="31" spans="1:19" ht="9.75" customHeight="1" thickBot="1">
      <c r="A31" s="536"/>
      <c r="B31" s="537"/>
      <c r="C31" s="31"/>
      <c r="D31" s="32"/>
      <c r="E31" s="32"/>
      <c r="F31" s="32"/>
      <c r="G31" s="33"/>
      <c r="H31" s="33"/>
      <c r="I31" s="402">
        <f>IF(ISNUMBER(G32),IF(G32&gt;Q32,1,IF(G32=Q32,0.5,0)),"")</f>
        <v>1</v>
      </c>
      <c r="J31" s="1"/>
      <c r="K31" s="536"/>
      <c r="L31" s="537"/>
      <c r="M31" s="31"/>
      <c r="N31" s="32"/>
      <c r="O31" s="32"/>
      <c r="P31" s="32"/>
      <c r="Q31" s="33"/>
      <c r="R31" s="33"/>
      <c r="S31" s="402">
        <f>IF(ISNUMBER(Q32),IF(G32&lt;Q32,1,IF(G32=Q32,0.5,0)),"")</f>
        <v>0</v>
      </c>
    </row>
    <row r="32" spans="1:19" ht="15.75" customHeight="1" thickBot="1">
      <c r="A32" s="526">
        <v>19345</v>
      </c>
      <c r="B32" s="527"/>
      <c r="C32" s="34" t="s">
        <v>18</v>
      </c>
      <c r="D32" s="35">
        <f>IF(ISNUMBER(D28),SUM(D28:D31),"")</f>
        <v>275</v>
      </c>
      <c r="E32" s="36">
        <f>IF(ISNUMBER(E28),SUM(E28:E31),"")</f>
        <v>97</v>
      </c>
      <c r="F32" s="37">
        <f>IF(ISNUMBER(F28),SUM(F28:F31),"")</f>
        <v>12</v>
      </c>
      <c r="G32" s="38">
        <f>IF(ISNUMBER(G28),SUM(G28:G31),"")</f>
        <v>372</v>
      </c>
      <c r="H32" s="39">
        <f>IF(ISNUMBER($G32),SUM(H28:H31),"")</f>
        <v>1.5</v>
      </c>
      <c r="I32" s="403"/>
      <c r="J32" s="1"/>
      <c r="K32" s="404">
        <v>10844</v>
      </c>
      <c r="L32" s="405"/>
      <c r="M32" s="34" t="s">
        <v>18</v>
      </c>
      <c r="N32" s="35">
        <f>IF(ISNUMBER(N28),SUM(N28:N31),"")</f>
        <v>293</v>
      </c>
      <c r="O32" s="36">
        <f>IF(ISNUMBER(O28),SUM(O28:O31),"")</f>
        <v>71</v>
      </c>
      <c r="P32" s="37">
        <f>IF(ISNUMBER(P28),SUM(P28:P31),"")</f>
        <v>21</v>
      </c>
      <c r="Q32" s="38">
        <f>IF(ISNUMBER(Q28),SUM(Q28:Q31),"")</f>
        <v>364</v>
      </c>
      <c r="R32" s="39">
        <f>IF(ISNUMBER($Q32),SUM(R28:R31),"")</f>
        <v>0.5</v>
      </c>
      <c r="S32" s="403"/>
    </row>
    <row r="33" spans="1:19" ht="12.75" customHeight="1" thickTop="1">
      <c r="A33" s="528" t="str">
        <f>DGET('3.koe-mec'!$A$127:$E$286,"příjmení",A123:A124)</f>
        <v>MUSIL</v>
      </c>
      <c r="B33" s="529"/>
      <c r="C33" s="15">
        <v>1</v>
      </c>
      <c r="D33" s="40">
        <v>141</v>
      </c>
      <c r="E33" s="41">
        <v>60</v>
      </c>
      <c r="F33" s="41">
        <v>6</v>
      </c>
      <c r="G33" s="42">
        <f>IF(ISBLANK(D33),"",D33+E33)</f>
        <v>201</v>
      </c>
      <c r="H33" s="19">
        <f>IF(ISNUMBER(G33),IF(G33&gt;Q33,1,IF(G33=Q33,0.5,0)),"")</f>
        <v>0</v>
      </c>
      <c r="I33" s="532">
        <f>IF(COUNT(Q37),SUM(I28+G37-Q37),"")</f>
        <v>3</v>
      </c>
      <c r="J33" s="1"/>
      <c r="K33" s="528" t="str">
        <f>DGET('3.koe-mec'!$A$127:$E$286,"příjmení",K123:K124)</f>
        <v>PETRÁČEK</v>
      </c>
      <c r="L33" s="529"/>
      <c r="M33" s="15">
        <v>1</v>
      </c>
      <c r="N33" s="40">
        <v>151</v>
      </c>
      <c r="O33" s="41">
        <v>70</v>
      </c>
      <c r="P33" s="41">
        <v>3</v>
      </c>
      <c r="Q33" s="42">
        <f>IF(ISBLANK(N33),"",N33+O33)</f>
        <v>221</v>
      </c>
      <c r="R33" s="19">
        <f>IF(ISNUMBER(Q33),IF(G33&lt;Q33,1,IF(G33=Q33,0.5,0)),"")</f>
        <v>1</v>
      </c>
      <c r="S33" s="21"/>
    </row>
    <row r="34" spans="1:19" ht="12.75" customHeight="1" thickBot="1">
      <c r="A34" s="530"/>
      <c r="B34" s="531"/>
      <c r="C34" s="22">
        <v>2</v>
      </c>
      <c r="D34" s="23">
        <v>132</v>
      </c>
      <c r="E34" s="24">
        <v>51</v>
      </c>
      <c r="F34" s="24">
        <v>4</v>
      </c>
      <c r="G34" s="25">
        <f>IF(ISBLANK(D34),"",D34+E34)</f>
        <v>183</v>
      </c>
      <c r="H34" s="26">
        <f>IF(ISNUMBER(G34),IF(G34&gt;Q34,1,IF(G34=Q34,0.5,0)),"")</f>
        <v>0</v>
      </c>
      <c r="I34" s="533"/>
      <c r="J34" s="1"/>
      <c r="K34" s="530"/>
      <c r="L34" s="531"/>
      <c r="M34" s="22">
        <v>2</v>
      </c>
      <c r="N34" s="23">
        <v>128</v>
      </c>
      <c r="O34" s="24">
        <v>61</v>
      </c>
      <c r="P34" s="24">
        <v>5</v>
      </c>
      <c r="Q34" s="25">
        <f>IF(ISBLANK(N34),"",N34+O34)</f>
        <v>189</v>
      </c>
      <c r="R34" s="26">
        <f>IF(ISNUMBER(Q34),IF(G34&lt;Q34,1,IF(G34=Q34,0.5,0)),"")</f>
        <v>1</v>
      </c>
      <c r="S34" s="21"/>
    </row>
    <row r="35" spans="1:19" ht="9.75" customHeight="1" thickTop="1">
      <c r="A35" s="534" t="str">
        <f>DGET('3.koe-mec'!$A$127:$E$286,"jméno",A123:A124)</f>
        <v>Bohumír</v>
      </c>
      <c r="B35" s="535"/>
      <c r="C35" s="28"/>
      <c r="D35" s="29"/>
      <c r="E35" s="29"/>
      <c r="F35" s="29"/>
      <c r="G35" s="29"/>
      <c r="H35" s="29"/>
      <c r="I35" s="30"/>
      <c r="J35" s="1"/>
      <c r="K35" s="534" t="str">
        <f>DGET('3.koe-mec'!$A$127:$E$286,"jméno",K123:K124)</f>
        <v>Jan</v>
      </c>
      <c r="L35" s="535"/>
      <c r="M35" s="28"/>
      <c r="N35" s="29"/>
      <c r="O35" s="29"/>
      <c r="P35" s="29"/>
      <c r="Q35" s="29"/>
      <c r="R35" s="29"/>
      <c r="S35" s="30"/>
    </row>
    <row r="36" spans="1:19" ht="9.75" customHeight="1" thickBot="1">
      <c r="A36" s="536"/>
      <c r="B36" s="537"/>
      <c r="C36" s="31"/>
      <c r="D36" s="32"/>
      <c r="E36" s="32"/>
      <c r="F36" s="32"/>
      <c r="G36" s="33"/>
      <c r="H36" s="33"/>
      <c r="I36" s="402">
        <f>IF(ISNUMBER(G37),IF(G37&gt;Q37,1,IF(G37=Q37,0.5,0)),"")</f>
        <v>0</v>
      </c>
      <c r="J36" s="1"/>
      <c r="K36" s="536"/>
      <c r="L36" s="537"/>
      <c r="M36" s="31"/>
      <c r="N36" s="32"/>
      <c r="O36" s="32"/>
      <c r="P36" s="32"/>
      <c r="Q36" s="33"/>
      <c r="R36" s="33"/>
      <c r="S36" s="402">
        <f>IF(ISNUMBER(Q37),IF(G37&lt;Q37,1,IF(G37=Q37,0.5,0)),"")</f>
        <v>1</v>
      </c>
    </row>
    <row r="37" spans="1:19" ht="15.75" customHeight="1" thickBot="1">
      <c r="A37" s="526">
        <v>10871</v>
      </c>
      <c r="B37" s="527"/>
      <c r="C37" s="34" t="s">
        <v>18</v>
      </c>
      <c r="D37" s="35">
        <f>IF(ISNUMBER(D33),SUM(D33:D36),"")</f>
        <v>273</v>
      </c>
      <c r="E37" s="36">
        <f>IF(ISNUMBER(E33),SUM(E33:E36),"")</f>
        <v>111</v>
      </c>
      <c r="F37" s="37">
        <f>IF(ISNUMBER(F33),SUM(F33:F36),"")</f>
        <v>10</v>
      </c>
      <c r="G37" s="38">
        <f>IF(ISNUMBER(G33),SUM(G33:G36),"")</f>
        <v>384</v>
      </c>
      <c r="H37" s="39">
        <f>IF(ISNUMBER($G37),SUM(H33:H36),"")</f>
        <v>0</v>
      </c>
      <c r="I37" s="403"/>
      <c r="J37" s="1"/>
      <c r="K37" s="409">
        <v>9477</v>
      </c>
      <c r="L37" s="410"/>
      <c r="M37" s="34" t="s">
        <v>18</v>
      </c>
      <c r="N37" s="35">
        <f>IF(ISNUMBER(N33),SUM(N33:N36),"")</f>
        <v>279</v>
      </c>
      <c r="O37" s="36">
        <f>IF(ISNUMBER(O33),SUM(O33:O36),"")</f>
        <v>131</v>
      </c>
      <c r="P37" s="37">
        <f>IF(ISNUMBER(P33),SUM(P33:P36),"")</f>
        <v>8</v>
      </c>
      <c r="Q37" s="38">
        <f>IF(ISNUMBER(Q33),SUM(Q33:Q36),"")</f>
        <v>410</v>
      </c>
      <c r="R37" s="39">
        <f>IF(ISNUMBER($Q37),SUM(R33:R36),"")</f>
        <v>2</v>
      </c>
      <c r="S37" s="403"/>
    </row>
    <row r="38" spans="1:16" ht="4.5" customHeight="1" thickBo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9" ht="19.5" customHeight="1" thickBot="1">
      <c r="A39" s="44"/>
      <c r="B39" s="45"/>
      <c r="C39" s="46" t="s">
        <v>45</v>
      </c>
      <c r="D39" s="47">
        <f>IF(ISNUMBER(D12),SUM(D12,D17,D22,D27,D32,D37),"")</f>
        <v>1679</v>
      </c>
      <c r="E39" s="48">
        <f>IF(ISNUMBER(E12),SUM(E12,E17,E22,E27,E32,E37),"")</f>
        <v>644</v>
      </c>
      <c r="F39" s="49">
        <f>IF(ISNUMBER(F12),SUM(F12,F17,F22,F27,F32,F37),"")</f>
        <v>74</v>
      </c>
      <c r="G39" s="50">
        <f>IF(ISNUMBER(G12),SUM(G12,G17,G22,G27,G32,G37),"")</f>
        <v>2323</v>
      </c>
      <c r="H39" s="51">
        <f>IF(ISNUMBER($G39),SUM(H12,H17,H22,H27,H32,H37),"")</f>
        <v>4.5</v>
      </c>
      <c r="I39" s="52">
        <f>IF(ISNUMBER(G39),IF(G39&gt;Q39,2,IF(G39=Q39,1,0)),"")</f>
        <v>2</v>
      </c>
      <c r="J39" s="1"/>
      <c r="K39" s="44"/>
      <c r="L39" s="45"/>
      <c r="M39" s="46" t="s">
        <v>45</v>
      </c>
      <c r="N39" s="47">
        <f>IF(ISNUMBER(N12),SUM(N12,N17,N22,N27,N32,N37),"")</f>
        <v>1701</v>
      </c>
      <c r="O39" s="48">
        <f>IF(ISNUMBER(O12),SUM(O12,O17,O22,O27,O32,O37),"")</f>
        <v>619</v>
      </c>
      <c r="P39" s="49">
        <f>IF(ISNUMBER(P12),SUM(P12,P17,P22,P27,P32,P37),"")</f>
        <v>78</v>
      </c>
      <c r="Q39" s="50">
        <f>IF(ISNUMBER(Q12),SUM(Q12,Q17,Q22,Q27,Q32,Q37),"")</f>
        <v>2320</v>
      </c>
      <c r="R39" s="51">
        <f>IF(ISNUMBER($Q39),SUM(R12,R17,R22,R27,R32,R37),"")</f>
        <v>7.5</v>
      </c>
      <c r="S39" s="52">
        <f>IF(ISNUMBER(Q39),IF(G39&lt;Q39,2,IF(G39=Q39,1,0)),"")</f>
        <v>0</v>
      </c>
    </row>
    <row r="40" spans="1:16" ht="4.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9" ht="21.75" customHeight="1" thickBot="1">
      <c r="A41" s="53"/>
      <c r="B41" s="54" t="s">
        <v>46</v>
      </c>
      <c r="C41" s="411" t="s">
        <v>154</v>
      </c>
      <c r="D41" s="411"/>
      <c r="E41" s="411"/>
      <c r="F41" s="1"/>
      <c r="G41" s="412" t="s">
        <v>47</v>
      </c>
      <c r="H41" s="413"/>
      <c r="I41" s="55">
        <f>IF(ISNUMBER(I11),SUM(I11,I16,I21,I26,I31,I36,I39),"")</f>
        <v>5</v>
      </c>
      <c r="J41" s="1"/>
      <c r="K41" s="53"/>
      <c r="L41" s="54" t="s">
        <v>46</v>
      </c>
      <c r="M41" s="411" t="s">
        <v>148</v>
      </c>
      <c r="N41" s="411"/>
      <c r="O41" s="411"/>
      <c r="P41" s="1"/>
      <c r="Q41" s="412" t="s">
        <v>47</v>
      </c>
      <c r="R41" s="413"/>
      <c r="S41" s="55">
        <f>IF(ISNUMBER(S11),SUM(S11,S16,S21,S26,S31,S36,S39),"")</f>
        <v>3</v>
      </c>
    </row>
    <row r="42" spans="1:19" ht="19.5" customHeight="1">
      <c r="A42" s="53"/>
      <c r="B42" s="54" t="s">
        <v>48</v>
      </c>
      <c r="C42" s="414"/>
      <c r="D42" s="414"/>
      <c r="E42" s="414"/>
      <c r="F42" s="56"/>
      <c r="G42" s="56"/>
      <c r="H42" s="56"/>
      <c r="I42" s="56"/>
      <c r="J42" s="56"/>
      <c r="K42" s="53"/>
      <c r="L42" s="54" t="s">
        <v>48</v>
      </c>
      <c r="M42" s="414"/>
      <c r="N42" s="414"/>
      <c r="O42" s="414"/>
      <c r="P42" s="57"/>
      <c r="Q42" s="14"/>
      <c r="R42" s="14"/>
      <c r="S42" s="14"/>
    </row>
    <row r="43" spans="1:27" ht="20.25" customHeight="1">
      <c r="A43" s="54" t="s">
        <v>50</v>
      </c>
      <c r="B43" s="54" t="s">
        <v>51</v>
      </c>
      <c r="C43" s="415" t="s">
        <v>52</v>
      </c>
      <c r="D43" s="415"/>
      <c r="E43" s="415"/>
      <c r="F43" s="415"/>
      <c r="G43" s="415"/>
      <c r="H43" s="415"/>
      <c r="I43" s="54"/>
      <c r="J43" s="54"/>
      <c r="K43" s="54" t="s">
        <v>53</v>
      </c>
      <c r="L43" s="416"/>
      <c r="M43" s="416"/>
      <c r="N43" s="1"/>
      <c r="O43" s="54" t="s">
        <v>48</v>
      </c>
      <c r="P43" s="418"/>
      <c r="Q43" s="418"/>
      <c r="R43" s="418"/>
      <c r="S43" s="418"/>
      <c r="V43" s="58"/>
      <c r="W43" s="58"/>
      <c r="X43" s="58"/>
      <c r="Y43" s="58"/>
      <c r="Z43" s="58"/>
      <c r="AA43" s="58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56"/>
      <c r="M44" s="56"/>
      <c r="N44" s="1"/>
      <c r="O44" s="54"/>
      <c r="P44" s="59"/>
      <c r="Q44" s="59"/>
      <c r="R44" s="59"/>
      <c r="S44" s="59"/>
    </row>
    <row r="45" spans="1:16" ht="30" customHeight="1">
      <c r="A45" s="60" t="s">
        <v>54</v>
      </c>
      <c r="B45" s="1"/>
      <c r="C45" s="1"/>
      <c r="D45" s="1"/>
      <c r="E45" s="1"/>
      <c r="F45" s="61" t="str">
        <f>IF((B3=0)," ",(CONCATENATE(B3,"   vs   ",L3)))</f>
        <v>KK Konstruktiva Praha E   vs   SK Meteor Praha C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3" t="s">
        <v>55</v>
      </c>
      <c r="C46" s="419" t="s">
        <v>87</v>
      </c>
      <c r="D46" s="419"/>
      <c r="E46" s="1"/>
      <c r="F46" s="1"/>
      <c r="G46" s="1"/>
      <c r="H46" s="1"/>
      <c r="I46" s="3" t="s">
        <v>57</v>
      </c>
      <c r="J46" s="420">
        <v>22</v>
      </c>
      <c r="K46" s="420"/>
      <c r="L46" s="1" t="s">
        <v>176</v>
      </c>
      <c r="M46" s="1"/>
      <c r="N46" s="1"/>
      <c r="O46" s="1"/>
      <c r="P46" s="1"/>
    </row>
    <row r="47" spans="1:19" ht="19.5" customHeight="1">
      <c r="A47" s="1"/>
      <c r="B47" s="3" t="s">
        <v>59</v>
      </c>
      <c r="C47" s="421" t="s">
        <v>164</v>
      </c>
      <c r="D47" s="421"/>
      <c r="E47" s="1"/>
      <c r="F47" s="1"/>
      <c r="G47" s="1"/>
      <c r="H47" s="1"/>
      <c r="I47" s="3" t="s">
        <v>61</v>
      </c>
      <c r="J47" s="422">
        <v>3</v>
      </c>
      <c r="K47" s="422"/>
      <c r="L47" s="1"/>
      <c r="M47" s="1"/>
      <c r="N47" s="1"/>
      <c r="O47" s="1"/>
      <c r="P47" s="3" t="s">
        <v>62</v>
      </c>
      <c r="Q47" s="341">
        <v>43334</v>
      </c>
      <c r="R47" s="342"/>
      <c r="S47" s="342"/>
    </row>
    <row r="48" spans="1:16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9" ht="15" customHeight="1">
      <c r="A49" s="385" t="s">
        <v>63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4"/>
    </row>
    <row r="50" spans="1:19" ht="90" customHeight="1">
      <c r="A50" s="425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7"/>
    </row>
    <row r="51" spans="1:16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ht="15" customHeight="1">
      <c r="A52" s="332" t="s">
        <v>64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4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65</v>
      </c>
      <c r="C55" s="69"/>
      <c r="D55" s="70"/>
      <c r="E55" s="68" t="s">
        <v>66</v>
      </c>
      <c r="F55" s="69"/>
      <c r="G55" s="69"/>
      <c r="H55" s="69"/>
      <c r="I55" s="70"/>
      <c r="J55" s="63"/>
      <c r="K55" s="71"/>
      <c r="L55" s="68" t="s">
        <v>65</v>
      </c>
      <c r="M55" s="69"/>
      <c r="N55" s="70"/>
      <c r="O55" s="68" t="s">
        <v>66</v>
      </c>
      <c r="P55" s="69"/>
      <c r="Q55" s="69"/>
      <c r="R55" s="69"/>
      <c r="S55" s="72"/>
    </row>
    <row r="56" spans="1:19" ht="18" customHeight="1">
      <c r="A56" s="73" t="s">
        <v>67</v>
      </c>
      <c r="B56" s="74" t="s">
        <v>68</v>
      </c>
      <c r="C56" s="75"/>
      <c r="D56" s="76" t="s">
        <v>69</v>
      </c>
      <c r="E56" s="74" t="s">
        <v>68</v>
      </c>
      <c r="F56" s="77"/>
      <c r="G56" s="77"/>
      <c r="H56" s="78"/>
      <c r="I56" s="76" t="s">
        <v>69</v>
      </c>
      <c r="J56" s="63"/>
      <c r="K56" s="79" t="s">
        <v>67</v>
      </c>
      <c r="L56" s="74" t="s">
        <v>68</v>
      </c>
      <c r="M56" s="75"/>
      <c r="N56" s="76" t="s">
        <v>69</v>
      </c>
      <c r="O56" s="74" t="s">
        <v>68</v>
      </c>
      <c r="P56" s="77"/>
      <c r="Q56" s="77"/>
      <c r="R56" s="78"/>
      <c r="S56" s="80" t="s">
        <v>69</v>
      </c>
    </row>
    <row r="57" spans="1:19" ht="18" customHeight="1">
      <c r="A57" s="81">
        <v>51</v>
      </c>
      <c r="B57" s="484" t="str">
        <f>DGET('3.koe-mec'!$A$127:$I$287,"celé",B114:B115)</f>
        <v>PERMAN Milan</v>
      </c>
      <c r="C57" s="485"/>
      <c r="D57" s="82">
        <v>2725</v>
      </c>
      <c r="E57" s="523" t="str">
        <f>DGET('3.koe-mec'!$A$127:$L$282,"celé",B116:B117)</f>
        <v>LÉBL Zbyněk</v>
      </c>
      <c r="F57" s="524"/>
      <c r="G57" s="524" t="e">
        <f>DGET('[4]Zápis o utkání'!$A$127:$L$282,"celé",G114:G115)</f>
        <v>#VALUE!</v>
      </c>
      <c r="H57" s="525"/>
      <c r="I57" s="82">
        <v>23635</v>
      </c>
      <c r="J57" s="63"/>
      <c r="K57" s="83"/>
      <c r="L57" s="484" t="e">
        <f>DGET('3.koe-mec'!$A$127:$L$282,"celé",L114:L115)</f>
        <v>#NUM!</v>
      </c>
      <c r="M57" s="485"/>
      <c r="N57" s="82"/>
      <c r="O57" s="523" t="e">
        <f>DGET('3.koe-mec'!$A$127:$L$282,"celé",L116:L117)</f>
        <v>#NUM!</v>
      </c>
      <c r="P57" s="524"/>
      <c r="Q57" s="524" t="e">
        <f>DGET('[4]Zápis o utkání'!$A$127:$L$282,"celé",Q113:Q114)</f>
        <v>#VALUE!</v>
      </c>
      <c r="R57" s="525"/>
      <c r="S57" s="84"/>
    </row>
    <row r="58" spans="1:19" ht="18" customHeight="1">
      <c r="A58" s="81"/>
      <c r="B58" s="484" t="e">
        <f>DGET('3.koe-mec'!$A$127:$L$282,"celé",B118:B119)</f>
        <v>#NUM!</v>
      </c>
      <c r="C58" s="485"/>
      <c r="D58" s="82"/>
      <c r="E58" s="523" t="e">
        <f>DGET('3.koe-mec'!$A$127:$L$282,"celé",B120:B121)</f>
        <v>#NUM!</v>
      </c>
      <c r="F58" s="524"/>
      <c r="G58" s="524" t="e">
        <f>DGET('[4]Zápis o utkání'!$A$127:$L$282,"celé",G115:G116)</f>
        <v>#VALUE!</v>
      </c>
      <c r="H58" s="525"/>
      <c r="I58" s="82"/>
      <c r="J58" s="63"/>
      <c r="K58" s="83"/>
      <c r="L58" s="484" t="e">
        <f>DGET('3.koe-mec'!$A$127:$L$282,"celé",L118:L119)</f>
        <v>#NUM!</v>
      </c>
      <c r="M58" s="485"/>
      <c r="N58" s="82"/>
      <c r="O58" s="523" t="e">
        <f>DGET('3.koe-mec'!$A$127:$L$282,"celé",L120:L121)</f>
        <v>#NUM!</v>
      </c>
      <c r="P58" s="524"/>
      <c r="Q58" s="524" t="e">
        <f>DGET('[4]Zápis o utkání'!$A$127:$L$282,"celé",Q114:Q115)</f>
        <v>#VALUE!</v>
      </c>
      <c r="R58" s="525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33" t="s">
        <v>72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434"/>
    </row>
    <row r="62" spans="1:19" ht="90" customHeight="1">
      <c r="A62" s="435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7"/>
    </row>
    <row r="63" spans="1:16" ht="4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9" ht="15" customHeight="1">
      <c r="A64" s="385" t="s">
        <v>73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4"/>
    </row>
    <row r="65" spans="1:19" ht="90" customHeight="1">
      <c r="A65" s="425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7"/>
    </row>
    <row r="66" spans="1:27" ht="30" customHeight="1">
      <c r="A66" s="438" t="s">
        <v>74</v>
      </c>
      <c r="B66" s="438"/>
      <c r="C66" s="325"/>
      <c r="D66" s="325"/>
      <c r="E66" s="325"/>
      <c r="F66" s="325"/>
      <c r="G66" s="325"/>
      <c r="H66" s="325"/>
      <c r="I66" s="1"/>
      <c r="J66" s="1"/>
      <c r="K66" s="1"/>
      <c r="L66" s="1"/>
      <c r="M66" s="1"/>
      <c r="N66" s="1"/>
      <c r="O66" s="1"/>
      <c r="P66" s="1"/>
      <c r="V66" s="381"/>
      <c r="W66" s="381"/>
      <c r="X66" s="381"/>
      <c r="Y66" s="381"/>
      <c r="Z66" s="381"/>
      <c r="AA66" s="381"/>
    </row>
    <row r="67" spans="1:27" ht="30" customHeight="1">
      <c r="A67" s="88"/>
      <c r="B67" s="88"/>
      <c r="C67" s="89"/>
      <c r="D67" s="89"/>
      <c r="E67" s="89"/>
      <c r="F67" s="89"/>
      <c r="G67" s="89"/>
      <c r="H67" s="89"/>
      <c r="I67" s="1"/>
      <c r="J67" s="1"/>
      <c r="K67" s="1"/>
      <c r="L67" s="1"/>
      <c r="M67" s="1"/>
      <c r="N67" s="1"/>
      <c r="O67" s="1"/>
      <c r="P67" s="1"/>
      <c r="V67" s="5"/>
      <c r="W67" s="90"/>
      <c r="X67" s="90"/>
      <c r="Y67" s="90"/>
      <c r="Z67" s="90"/>
      <c r="AA67" s="90"/>
    </row>
    <row r="68" spans="1:27" ht="11.25" customHeight="1">
      <c r="A68" s="130" t="s">
        <v>75</v>
      </c>
      <c r="B68" s="521" t="s">
        <v>76</v>
      </c>
      <c r="C68" s="521"/>
      <c r="D68" s="521"/>
      <c r="E68" s="522" t="s">
        <v>77</v>
      </c>
      <c r="F68" s="522"/>
      <c r="G68" s="522"/>
      <c r="H68" s="522"/>
      <c r="I68" s="522" t="s">
        <v>177</v>
      </c>
      <c r="J68" s="522"/>
      <c r="K68" s="131"/>
      <c r="L68" s="495" t="s">
        <v>178</v>
      </c>
      <c r="M68" s="495"/>
      <c r="N68" s="495"/>
      <c r="O68" s="519"/>
      <c r="P68" s="519"/>
      <c r="Q68" s="519"/>
      <c r="R68" s="519"/>
      <c r="V68" s="5"/>
      <c r="W68" s="90"/>
      <c r="X68" s="90"/>
      <c r="Y68" s="90"/>
      <c r="Z68" s="90"/>
      <c r="AA68" s="90"/>
    </row>
    <row r="69" spans="1:18" ht="5.25" customHeight="1">
      <c r="A69" s="91"/>
      <c r="B69" s="517"/>
      <c r="C69" s="517"/>
      <c r="D69" s="517"/>
      <c r="E69" s="439"/>
      <c r="F69" s="439"/>
      <c r="G69" s="439"/>
      <c r="H69" s="439"/>
      <c r="I69" s="439"/>
      <c r="J69" s="439"/>
      <c r="K69" s="439"/>
      <c r="L69" s="1"/>
      <c r="M69" s="518"/>
      <c r="N69" s="518"/>
      <c r="O69" s="519"/>
      <c r="P69" s="519"/>
      <c r="Q69" s="7"/>
      <c r="R69" s="132"/>
    </row>
    <row r="70" spans="1:27" ht="13.5" customHeight="1">
      <c r="A70" s="93">
        <v>3</v>
      </c>
      <c r="B70" s="95" t="s">
        <v>115</v>
      </c>
      <c r="C70" s="95"/>
      <c r="D70" s="95"/>
      <c r="E70" s="95" t="s">
        <v>533</v>
      </c>
      <c r="F70" s="95"/>
      <c r="G70" s="95"/>
      <c r="H70" s="95"/>
      <c r="I70" s="95" t="s">
        <v>104</v>
      </c>
      <c r="J70" s="95"/>
      <c r="K70" s="95"/>
      <c r="L70" s="93" t="s">
        <v>182</v>
      </c>
      <c r="M70" s="95" t="s">
        <v>184</v>
      </c>
      <c r="N70" s="95"/>
      <c r="O70" s="133"/>
      <c r="P70" s="134"/>
      <c r="Q70" s="133"/>
      <c r="R70" s="134"/>
      <c r="S70" s="113"/>
      <c r="V70" s="101"/>
      <c r="W70" s="102"/>
      <c r="X70" s="103"/>
      <c r="Y70" s="104"/>
      <c r="Z70" s="105"/>
      <c r="AA70" s="106"/>
    </row>
    <row r="71" spans="1:27" ht="13.5" customHeight="1">
      <c r="A71" s="93">
        <v>5</v>
      </c>
      <c r="B71" s="95" t="s">
        <v>82</v>
      </c>
      <c r="C71" s="95"/>
      <c r="D71" s="95"/>
      <c r="E71" s="95" t="s">
        <v>142</v>
      </c>
      <c r="F71" s="95"/>
      <c r="G71" s="95"/>
      <c r="H71" s="95"/>
      <c r="I71" s="95" t="s">
        <v>172</v>
      </c>
      <c r="J71" s="95"/>
      <c r="K71" s="95"/>
      <c r="L71" s="93" t="s">
        <v>191</v>
      </c>
      <c r="M71" s="95" t="s">
        <v>184</v>
      </c>
      <c r="N71" s="95"/>
      <c r="O71" s="133"/>
      <c r="P71" s="134"/>
      <c r="Q71" s="133"/>
      <c r="R71" s="134"/>
      <c r="S71" s="113"/>
      <c r="V71" s="101"/>
      <c r="W71" s="102"/>
      <c r="X71" s="103"/>
      <c r="Y71" s="104"/>
      <c r="Z71" s="105"/>
      <c r="AA71" s="106"/>
    </row>
    <row r="72" spans="1:27" ht="13.5" customHeight="1">
      <c r="A72" s="93">
        <v>7</v>
      </c>
      <c r="B72" s="95" t="s">
        <v>157</v>
      </c>
      <c r="C72" s="95"/>
      <c r="D72" s="95"/>
      <c r="E72" s="95" t="s">
        <v>136</v>
      </c>
      <c r="F72" s="95"/>
      <c r="G72" s="95"/>
      <c r="H72" s="95"/>
      <c r="I72" s="95" t="s">
        <v>196</v>
      </c>
      <c r="J72" s="95"/>
      <c r="K72" s="95"/>
      <c r="L72" s="93" t="s">
        <v>197</v>
      </c>
      <c r="M72" s="95" t="s">
        <v>184</v>
      </c>
      <c r="N72" s="95"/>
      <c r="O72" s="133"/>
      <c r="P72" s="134"/>
      <c r="Q72" s="133"/>
      <c r="R72" s="134"/>
      <c r="S72" s="113"/>
      <c r="V72" s="101"/>
      <c r="W72" s="102"/>
      <c r="X72" s="103"/>
      <c r="Y72" s="104"/>
      <c r="Z72" s="105"/>
      <c r="AA72" s="106"/>
    </row>
    <row r="73" spans="1:27" ht="13.5" customHeight="1">
      <c r="A73" s="93">
        <v>9</v>
      </c>
      <c r="B73" s="95" t="s">
        <v>109</v>
      </c>
      <c r="C73" s="95"/>
      <c r="D73" s="95"/>
      <c r="E73" s="95" t="s">
        <v>130</v>
      </c>
      <c r="F73" s="95"/>
      <c r="G73" s="95"/>
      <c r="H73" s="95"/>
      <c r="I73" s="95" t="s">
        <v>181</v>
      </c>
      <c r="J73" s="95"/>
      <c r="K73" s="95"/>
      <c r="L73" s="93" t="s">
        <v>179</v>
      </c>
      <c r="M73" s="95" t="s">
        <v>180</v>
      </c>
      <c r="N73" s="95"/>
      <c r="O73" s="133"/>
      <c r="P73" s="134"/>
      <c r="Q73" s="133"/>
      <c r="R73" s="134"/>
      <c r="S73" s="113"/>
      <c r="V73" s="101"/>
      <c r="W73" s="102"/>
      <c r="X73" s="103"/>
      <c r="Y73" s="104"/>
      <c r="Z73" s="105"/>
      <c r="AA73" s="106"/>
    </row>
    <row r="74" spans="1:27" ht="13.5" customHeight="1">
      <c r="A74" s="93">
        <v>11</v>
      </c>
      <c r="B74" s="95" t="s">
        <v>133</v>
      </c>
      <c r="C74" s="95"/>
      <c r="D74" s="95"/>
      <c r="E74" s="95" t="s">
        <v>124</v>
      </c>
      <c r="F74" s="95"/>
      <c r="G74" s="95"/>
      <c r="H74" s="95"/>
      <c r="I74" s="95" t="s">
        <v>116</v>
      </c>
      <c r="J74" s="95"/>
      <c r="K74" s="95"/>
      <c r="L74" s="93" t="s">
        <v>182</v>
      </c>
      <c r="M74" s="95" t="s">
        <v>180</v>
      </c>
      <c r="N74" s="95"/>
      <c r="O74" s="133"/>
      <c r="P74" s="134"/>
      <c r="Q74" s="133"/>
      <c r="R74" s="134"/>
      <c r="S74" s="113"/>
      <c r="V74" s="101"/>
      <c r="W74" s="102"/>
      <c r="X74" s="103"/>
      <c r="Y74" s="104"/>
      <c r="Z74" s="105"/>
      <c r="AA74" s="106"/>
    </row>
    <row r="75" spans="1:27" ht="13.5" customHeight="1">
      <c r="A75" s="93">
        <v>13</v>
      </c>
      <c r="B75" s="95" t="s">
        <v>151</v>
      </c>
      <c r="C75" s="95"/>
      <c r="D75" s="95"/>
      <c r="E75" s="95" t="s">
        <v>174</v>
      </c>
      <c r="F75" s="95"/>
      <c r="G75" s="95"/>
      <c r="H75" s="95"/>
      <c r="I75" s="95" t="s">
        <v>122</v>
      </c>
      <c r="J75" s="95"/>
      <c r="K75" s="95"/>
      <c r="L75" s="93" t="s">
        <v>183</v>
      </c>
      <c r="M75" s="95" t="s">
        <v>184</v>
      </c>
      <c r="N75" s="95"/>
      <c r="O75" s="133"/>
      <c r="P75" s="134"/>
      <c r="Q75" s="133"/>
      <c r="R75" s="135"/>
      <c r="S75" s="113"/>
      <c r="V75" s="101"/>
      <c r="W75" s="102"/>
      <c r="X75" s="103"/>
      <c r="Y75" s="104"/>
      <c r="Z75" s="105"/>
      <c r="AA75" s="106"/>
    </row>
    <row r="76" spans="1:27" ht="13.5" customHeight="1">
      <c r="A76" s="93">
        <v>14</v>
      </c>
      <c r="B76" s="95" t="s">
        <v>194</v>
      </c>
      <c r="C76" s="95"/>
      <c r="D76" s="95"/>
      <c r="E76" s="95" t="s">
        <v>112</v>
      </c>
      <c r="F76" s="95"/>
      <c r="G76" s="95"/>
      <c r="H76" s="95"/>
      <c r="I76" s="95" t="s">
        <v>99</v>
      </c>
      <c r="J76" s="95"/>
      <c r="K76" s="95"/>
      <c r="L76" s="93" t="s">
        <v>182</v>
      </c>
      <c r="M76" s="95" t="s">
        <v>195</v>
      </c>
      <c r="N76" s="95"/>
      <c r="O76" s="133"/>
      <c r="P76" s="134"/>
      <c r="Q76" s="133"/>
      <c r="R76" s="134"/>
      <c r="S76" s="113"/>
      <c r="V76" s="101"/>
      <c r="W76" s="102"/>
      <c r="X76" s="103"/>
      <c r="Y76" s="104"/>
      <c r="Z76" s="105"/>
      <c r="AA76" s="106"/>
    </row>
    <row r="77" spans="1:27" ht="13.5" customHeight="1">
      <c r="A77" s="93">
        <v>15</v>
      </c>
      <c r="B77" s="95" t="s">
        <v>139</v>
      </c>
      <c r="C77" s="95"/>
      <c r="D77" s="95"/>
      <c r="E77" s="95" t="s">
        <v>106</v>
      </c>
      <c r="F77" s="95"/>
      <c r="G77" s="95"/>
      <c r="H77" s="95"/>
      <c r="I77" s="95" t="s">
        <v>128</v>
      </c>
      <c r="J77" s="95"/>
      <c r="K77" s="95"/>
      <c r="L77" s="93" t="s">
        <v>179</v>
      </c>
      <c r="M77" s="95" t="s">
        <v>180</v>
      </c>
      <c r="N77" s="95"/>
      <c r="O77" s="133"/>
      <c r="P77" s="134"/>
      <c r="Q77" s="133"/>
      <c r="R77" s="134"/>
      <c r="S77" s="113"/>
      <c r="V77" s="101"/>
      <c r="W77" s="102"/>
      <c r="X77" s="103"/>
      <c r="Y77" s="104"/>
      <c r="Z77" s="105"/>
      <c r="AA77" s="106"/>
    </row>
    <row r="78" spans="1:27" ht="13.5" customHeight="1">
      <c r="A78" s="93">
        <v>17</v>
      </c>
      <c r="B78" s="95" t="s">
        <v>187</v>
      </c>
      <c r="C78" s="95"/>
      <c r="D78" s="95"/>
      <c r="E78" s="95" t="s">
        <v>101</v>
      </c>
      <c r="F78" s="95"/>
      <c r="G78" s="95"/>
      <c r="H78" s="95"/>
      <c r="I78" s="95" t="s">
        <v>134</v>
      </c>
      <c r="J78" s="95"/>
      <c r="K78" s="95"/>
      <c r="L78" s="93" t="s">
        <v>182</v>
      </c>
      <c r="M78" s="95" t="s">
        <v>180</v>
      </c>
      <c r="N78" s="95"/>
      <c r="O78" s="133"/>
      <c r="P78" s="134"/>
      <c r="Q78" s="133"/>
      <c r="R78" s="134"/>
      <c r="S78" s="113"/>
      <c r="V78" s="101"/>
      <c r="W78" s="102"/>
      <c r="X78" s="103"/>
      <c r="Y78" s="104"/>
      <c r="Z78" s="105"/>
      <c r="AA78" s="106"/>
    </row>
    <row r="79" spans="1:27" ht="13.5" customHeight="1">
      <c r="A79" s="93">
        <v>19</v>
      </c>
      <c r="B79" s="95" t="s">
        <v>188</v>
      </c>
      <c r="C79" s="95"/>
      <c r="D79" s="95"/>
      <c r="E79" s="95" t="s">
        <v>95</v>
      </c>
      <c r="F79" s="95"/>
      <c r="G79" s="95"/>
      <c r="H79" s="95"/>
      <c r="I79" s="95" t="s">
        <v>3</v>
      </c>
      <c r="J79" s="95"/>
      <c r="K79" s="95"/>
      <c r="L79" s="93" t="s">
        <v>179</v>
      </c>
      <c r="M79" s="95" t="s">
        <v>184</v>
      </c>
      <c r="N79" s="95"/>
      <c r="O79" s="133"/>
      <c r="P79" s="134"/>
      <c r="Q79" s="133"/>
      <c r="R79" s="134"/>
      <c r="S79" s="113"/>
      <c r="V79" s="101"/>
      <c r="W79" s="102"/>
      <c r="X79" s="103"/>
      <c r="Y79" s="104"/>
      <c r="Z79" s="105"/>
      <c r="AA79" s="106"/>
    </row>
    <row r="80" spans="1:27" ht="13.5" customHeight="1">
      <c r="A80" s="93">
        <v>21</v>
      </c>
      <c r="B80" s="95" t="s">
        <v>173</v>
      </c>
      <c r="C80" s="95"/>
      <c r="D80" s="95"/>
      <c r="E80" s="95" t="s">
        <v>91</v>
      </c>
      <c r="F80" s="95"/>
      <c r="G80" s="95"/>
      <c r="H80" s="95"/>
      <c r="I80" s="95" t="s">
        <v>172</v>
      </c>
      <c r="J80" s="95"/>
      <c r="K80" s="95"/>
      <c r="L80" s="93" t="s">
        <v>182</v>
      </c>
      <c r="M80" s="95" t="s">
        <v>198</v>
      </c>
      <c r="N80" s="95"/>
      <c r="O80" s="133"/>
      <c r="P80" s="134"/>
      <c r="Q80" s="133"/>
      <c r="R80" s="134"/>
      <c r="S80" s="113"/>
      <c r="V80" s="101"/>
      <c r="W80" s="102"/>
      <c r="X80" s="103"/>
      <c r="Y80" s="105"/>
      <c r="Z80" s="105"/>
      <c r="AA80" s="106"/>
    </row>
    <row r="81" spans="1:27" ht="13.5" customHeight="1">
      <c r="A81" s="93">
        <v>23</v>
      </c>
      <c r="B81" s="95" t="s">
        <v>189</v>
      </c>
      <c r="C81" s="95"/>
      <c r="D81" s="95"/>
      <c r="E81" s="95" t="s">
        <v>85</v>
      </c>
      <c r="F81" s="95"/>
      <c r="G81" s="95"/>
      <c r="H81" s="95"/>
      <c r="I81" s="95" t="s">
        <v>190</v>
      </c>
      <c r="J81" s="95"/>
      <c r="K81" s="95"/>
      <c r="L81" s="93" t="s">
        <v>191</v>
      </c>
      <c r="M81" s="95" t="s">
        <v>192</v>
      </c>
      <c r="N81" s="95"/>
      <c r="O81" s="133"/>
      <c r="P81" s="134"/>
      <c r="Q81" s="133"/>
      <c r="R81" s="134"/>
      <c r="S81" s="113"/>
      <c r="V81" s="101"/>
      <c r="W81" s="102"/>
      <c r="X81" s="103"/>
      <c r="Y81" s="105"/>
      <c r="Z81" s="105"/>
      <c r="AA81" s="106"/>
    </row>
    <row r="82" spans="1:27" ht="13.5" customHeight="1">
      <c r="A82" s="93">
        <v>25</v>
      </c>
      <c r="B82" s="95" t="s">
        <v>193</v>
      </c>
      <c r="C82" s="95"/>
      <c r="D82" s="95"/>
      <c r="E82" s="95" t="s">
        <v>80</v>
      </c>
      <c r="F82" s="95"/>
      <c r="G82" s="95"/>
      <c r="H82" s="95"/>
      <c r="I82" s="95" t="s">
        <v>3</v>
      </c>
      <c r="J82" s="95"/>
      <c r="K82" s="95"/>
      <c r="L82" s="93" t="s">
        <v>179</v>
      </c>
      <c r="M82" s="95" t="s">
        <v>180</v>
      </c>
      <c r="N82" s="95"/>
      <c r="O82" s="133"/>
      <c r="P82" s="134"/>
      <c r="Q82" s="133"/>
      <c r="R82" s="134"/>
      <c r="S82" s="113"/>
      <c r="V82" s="101"/>
      <c r="W82" s="102"/>
      <c r="X82" s="103"/>
      <c r="Y82" s="104"/>
      <c r="Z82" s="105"/>
      <c r="AA82" s="106"/>
    </row>
    <row r="83" spans="1:27" ht="13.5" customHeight="1">
      <c r="A83" s="93"/>
      <c r="B83" s="95" t="s">
        <v>185</v>
      </c>
      <c r="C83" s="95"/>
      <c r="D83" s="95"/>
      <c r="E83" s="95" t="s">
        <v>154</v>
      </c>
      <c r="F83" s="95"/>
      <c r="G83" s="95"/>
      <c r="H83" s="95"/>
      <c r="I83" s="95" t="s">
        <v>186</v>
      </c>
      <c r="J83" s="95"/>
      <c r="K83" s="95"/>
      <c r="L83" s="93" t="s">
        <v>182</v>
      </c>
      <c r="M83" s="95" t="s">
        <v>180</v>
      </c>
      <c r="N83" s="95"/>
      <c r="O83" s="133"/>
      <c r="P83" s="134"/>
      <c r="Q83" s="133"/>
      <c r="R83" s="134"/>
      <c r="S83" s="113"/>
      <c r="V83" s="101"/>
      <c r="W83" s="102"/>
      <c r="X83" s="103"/>
      <c r="Y83" s="104"/>
      <c r="Z83" s="105"/>
      <c r="AA83" s="106"/>
    </row>
    <row r="84" spans="1:27" ht="12.7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4"/>
      <c r="S84" s="113"/>
      <c r="V84" s="101"/>
      <c r="W84" s="102"/>
      <c r="X84" s="103"/>
      <c r="Y84" s="108"/>
      <c r="Z84" s="105"/>
      <c r="AA84" s="106"/>
    </row>
    <row r="85" spans="1:27" ht="12.75" hidden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4"/>
      <c r="S85" s="113"/>
      <c r="V85" s="101"/>
      <c r="W85" s="102"/>
      <c r="X85" s="103"/>
      <c r="Y85" s="104"/>
      <c r="Z85" s="105"/>
      <c r="AA85" s="106"/>
    </row>
    <row r="86" spans="1:27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09"/>
      <c r="M86" s="109"/>
      <c r="N86" s="109"/>
      <c r="O86" s="4"/>
      <c r="P86" s="4"/>
      <c r="R86" s="4"/>
      <c r="S86" s="4"/>
      <c r="V86" s="101"/>
      <c r="W86" s="102"/>
      <c r="X86" s="103"/>
      <c r="Y86" s="104"/>
      <c r="Z86" s="105"/>
      <c r="AA86" s="106"/>
    </row>
    <row r="87" spans="1:27" ht="12.75">
      <c r="A87" s="1"/>
      <c r="B87" s="111"/>
      <c r="C87" s="96" t="s">
        <v>161</v>
      </c>
      <c r="D87" s="1"/>
      <c r="E87" s="1" t="s">
        <v>162</v>
      </c>
      <c r="F87" s="96"/>
      <c r="G87" s="96"/>
      <c r="H87" s="96"/>
      <c r="I87" s="520">
        <v>606179306</v>
      </c>
      <c r="J87" s="520"/>
      <c r="K87" s="520"/>
      <c r="L87" s="96" t="s">
        <v>163</v>
      </c>
      <c r="M87" s="109"/>
      <c r="N87" s="109"/>
      <c r="O87" s="4"/>
      <c r="P87" s="4"/>
      <c r="R87" s="4"/>
      <c r="S87" s="4"/>
      <c r="V87" s="101"/>
      <c r="W87" s="102"/>
      <c r="X87" s="103"/>
      <c r="Y87" s="104"/>
      <c r="Z87" s="105"/>
      <c r="AA87" s="106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09"/>
      <c r="M88" s="109"/>
      <c r="N88" s="109"/>
      <c r="O88" s="4"/>
      <c r="P88" s="4"/>
      <c r="R88" s="4"/>
      <c r="S88" s="4"/>
      <c r="V88" s="101"/>
      <c r="W88" s="102"/>
      <c r="X88" s="103"/>
      <c r="Y88" s="104"/>
      <c r="Z88" s="105"/>
      <c r="AA88" s="106"/>
    </row>
    <row r="89" spans="1:27" ht="16.5">
      <c r="A89" s="506" t="s">
        <v>199</v>
      </c>
      <c r="B89" s="507"/>
      <c r="C89" s="507"/>
      <c r="D89" s="507"/>
      <c r="E89" s="507"/>
      <c r="F89" s="507"/>
      <c r="G89" s="507"/>
      <c r="H89" s="507"/>
      <c r="I89" s="543" t="s">
        <v>200</v>
      </c>
      <c r="J89" s="1"/>
      <c r="K89" s="4"/>
      <c r="L89" s="1"/>
      <c r="M89" s="1"/>
      <c r="N89" s="1"/>
      <c r="O89" s="4"/>
      <c r="P89" s="4"/>
      <c r="R89" s="4"/>
      <c r="S89" s="4"/>
      <c r="V89" s="101"/>
      <c r="W89" s="102"/>
      <c r="X89" s="103"/>
      <c r="Y89" s="104"/>
      <c r="Z89" s="105"/>
      <c r="AA89" s="106"/>
    </row>
    <row r="90" spans="1:27" ht="16.5">
      <c r="A90" s="512" t="s">
        <v>201</v>
      </c>
      <c r="B90" s="513"/>
      <c r="C90" s="513"/>
      <c r="D90" s="513"/>
      <c r="E90" s="513"/>
      <c r="F90" s="513"/>
      <c r="G90" s="513"/>
      <c r="H90" s="513"/>
      <c r="I90" s="544"/>
      <c r="J90" s="1"/>
      <c r="K90" s="4"/>
      <c r="L90" s="1"/>
      <c r="M90" s="1"/>
      <c r="N90" s="1"/>
      <c r="O90" s="4"/>
      <c r="P90" s="4"/>
      <c r="R90" s="4"/>
      <c r="S90" s="4"/>
      <c r="V90" s="101"/>
      <c r="W90" s="102"/>
      <c r="X90" s="103"/>
      <c r="Y90" s="104"/>
      <c r="Z90" s="105"/>
      <c r="AA90" s="106"/>
    </row>
    <row r="91" spans="1:27" ht="14.25">
      <c r="A91" s="137" t="s">
        <v>202</v>
      </c>
      <c r="B91" s="515" t="s">
        <v>203</v>
      </c>
      <c r="C91" s="515"/>
      <c r="D91" s="515" t="s">
        <v>68</v>
      </c>
      <c r="E91" s="515"/>
      <c r="F91" s="516" t="s">
        <v>204</v>
      </c>
      <c r="G91" s="516"/>
      <c r="H91" s="516"/>
      <c r="I91" s="545"/>
      <c r="J91" s="1"/>
      <c r="K91" s="138"/>
      <c r="L91" s="495" t="s">
        <v>205</v>
      </c>
      <c r="M91" s="495"/>
      <c r="N91" s="495"/>
      <c r="O91" s="138"/>
      <c r="P91" s="138"/>
      <c r="Q91" s="139"/>
      <c r="R91" s="4"/>
      <c r="S91" s="4"/>
      <c r="V91" s="101"/>
      <c r="W91" s="102"/>
      <c r="X91" s="103"/>
      <c r="Y91" s="104"/>
      <c r="Z91" s="105"/>
      <c r="AA91" s="106"/>
    </row>
    <row r="92" spans="1:27" ht="14.25">
      <c r="A92" s="140"/>
      <c r="B92" s="496" t="s">
        <v>206</v>
      </c>
      <c r="C92" s="497"/>
      <c r="D92" s="496" t="s">
        <v>24</v>
      </c>
      <c r="E92" s="497"/>
      <c r="F92" s="498">
        <v>44594</v>
      </c>
      <c r="G92" s="499"/>
      <c r="H92" s="500"/>
      <c r="I92" s="141" t="s">
        <v>207</v>
      </c>
      <c r="J92" s="1"/>
      <c r="K92" s="4"/>
      <c r="L92" s="1"/>
      <c r="M92" s="1"/>
      <c r="N92" s="1"/>
      <c r="O92" s="4"/>
      <c r="P92" s="4"/>
      <c r="R92" s="4"/>
      <c r="S92" s="4"/>
      <c r="V92" s="101"/>
      <c r="W92" s="102"/>
      <c r="X92" s="103"/>
      <c r="Y92" s="104"/>
      <c r="Z92" s="105"/>
      <c r="AA92" s="106"/>
    </row>
    <row r="93" spans="1:27" ht="14.25">
      <c r="A93" s="142"/>
      <c r="B93" s="501" t="s">
        <v>208</v>
      </c>
      <c r="C93" s="502"/>
      <c r="D93" s="501" t="s">
        <v>209</v>
      </c>
      <c r="E93" s="502"/>
      <c r="F93" s="503"/>
      <c r="G93" s="504"/>
      <c r="H93" s="505"/>
      <c r="I93" s="143"/>
      <c r="J93" s="1"/>
      <c r="K93" s="144" t="s">
        <v>210</v>
      </c>
      <c r="L93" s="145" t="s">
        <v>211</v>
      </c>
      <c r="M93" s="146" t="s">
        <v>212</v>
      </c>
      <c r="N93" s="1"/>
      <c r="O93" s="4"/>
      <c r="P93" s="4"/>
      <c r="R93" s="4"/>
      <c r="S93" s="4"/>
      <c r="V93" s="101"/>
      <c r="W93" s="102"/>
      <c r="X93" s="103"/>
      <c r="Y93" s="104"/>
      <c r="Z93" s="105"/>
      <c r="AA93" s="106"/>
    </row>
    <row r="94" spans="1:27" ht="15" customHeight="1">
      <c r="A94" s="147"/>
      <c r="B94" s="489"/>
      <c r="C94" s="490"/>
      <c r="D94" s="489"/>
      <c r="E94" s="490"/>
      <c r="F94" s="491"/>
      <c r="G94" s="492"/>
      <c r="H94" s="493"/>
      <c r="I94" s="153"/>
      <c r="J94" s="1"/>
      <c r="K94" s="144" t="s">
        <v>216</v>
      </c>
      <c r="L94" s="145" t="s">
        <v>217</v>
      </c>
      <c r="M94" s="154" t="s">
        <v>81</v>
      </c>
      <c r="N94" s="1"/>
      <c r="O94" s="4"/>
      <c r="P94" s="4"/>
      <c r="R94" s="4"/>
      <c r="S94" s="4"/>
      <c r="V94" s="101"/>
      <c r="W94" s="102"/>
      <c r="X94" s="103"/>
      <c r="Y94" s="104"/>
      <c r="Z94" s="105"/>
      <c r="AA94" s="106"/>
    </row>
    <row r="95" spans="1:27" ht="15" customHeight="1">
      <c r="A95" s="147"/>
      <c r="B95" s="489"/>
      <c r="C95" s="490"/>
      <c r="D95" s="489"/>
      <c r="E95" s="490"/>
      <c r="F95" s="491"/>
      <c r="G95" s="492"/>
      <c r="H95" s="493"/>
      <c r="I95" s="153"/>
      <c r="J95" s="1"/>
      <c r="K95" s="144" t="s">
        <v>218</v>
      </c>
      <c r="L95" s="145" t="s">
        <v>219</v>
      </c>
      <c r="M95" s="154" t="s">
        <v>96</v>
      </c>
      <c r="N95" s="1"/>
      <c r="O95" s="4"/>
      <c r="P95" s="4"/>
      <c r="R95" s="4"/>
      <c r="S95" s="4"/>
      <c r="V95" s="101"/>
      <c r="W95" s="102"/>
      <c r="X95" s="103"/>
      <c r="Y95" s="104"/>
      <c r="Z95" s="105"/>
      <c r="AA95" s="106"/>
    </row>
    <row r="96" spans="1:27" ht="15" customHeight="1">
      <c r="A96" s="147"/>
      <c r="B96" s="489"/>
      <c r="C96" s="490"/>
      <c r="D96" s="489"/>
      <c r="E96" s="490"/>
      <c r="F96" s="491"/>
      <c r="G96" s="492"/>
      <c r="H96" s="493"/>
      <c r="I96" s="153"/>
      <c r="J96" s="1"/>
      <c r="K96" s="144" t="s">
        <v>220</v>
      </c>
      <c r="L96" s="145" t="s">
        <v>221</v>
      </c>
      <c r="M96" s="154" t="s">
        <v>92</v>
      </c>
      <c r="N96" s="1"/>
      <c r="O96" s="4"/>
      <c r="P96" s="4"/>
      <c r="R96" s="4"/>
      <c r="S96" s="4"/>
      <c r="V96" s="101"/>
      <c r="W96" s="102"/>
      <c r="X96" s="103"/>
      <c r="Y96" s="104"/>
      <c r="Z96" s="105"/>
      <c r="AA96" s="106"/>
    </row>
    <row r="97" spans="1:27" ht="15" customHeight="1">
      <c r="A97" s="147"/>
      <c r="B97" s="489"/>
      <c r="C97" s="490"/>
      <c r="D97" s="489"/>
      <c r="E97" s="490"/>
      <c r="F97" s="491"/>
      <c r="G97" s="492"/>
      <c r="H97" s="493"/>
      <c r="I97" s="153"/>
      <c r="J97" s="1"/>
      <c r="K97" s="144" t="s">
        <v>222</v>
      </c>
      <c r="L97" s="145" t="s">
        <v>223</v>
      </c>
      <c r="M97" s="154" t="s">
        <v>155</v>
      </c>
      <c r="N97" s="1"/>
      <c r="O97" s="4"/>
      <c r="P97" s="4"/>
      <c r="R97" s="4"/>
      <c r="S97" s="4"/>
      <c r="V97" s="101"/>
      <c r="W97" s="102"/>
      <c r="X97" s="103"/>
      <c r="Y97" s="104"/>
      <c r="Z97" s="105"/>
      <c r="AA97" s="106"/>
    </row>
    <row r="98" spans="1:27" ht="15" customHeight="1">
      <c r="A98" s="147"/>
      <c r="B98" s="489"/>
      <c r="C98" s="490"/>
      <c r="D98" s="489"/>
      <c r="E98" s="490"/>
      <c r="F98" s="491"/>
      <c r="G98" s="492"/>
      <c r="H98" s="493"/>
      <c r="I98" s="153"/>
      <c r="J98" s="1"/>
      <c r="K98" s="144" t="s">
        <v>224</v>
      </c>
      <c r="L98" s="145" t="s">
        <v>225</v>
      </c>
      <c r="M98" s="154" t="s">
        <v>149</v>
      </c>
      <c r="N98" s="1"/>
      <c r="O98" s="4"/>
      <c r="P98" s="4"/>
      <c r="R98" s="4"/>
      <c r="S98" s="4"/>
      <c r="V98" s="101"/>
      <c r="W98" s="102"/>
      <c r="X98" s="103"/>
      <c r="Y98" s="104"/>
      <c r="Z98" s="105"/>
      <c r="AA98" s="106"/>
    </row>
    <row r="99" spans="1:27" ht="15" customHeight="1">
      <c r="A99" s="147"/>
      <c r="B99" s="489"/>
      <c r="C99" s="490"/>
      <c r="D99" s="489"/>
      <c r="E99" s="490"/>
      <c r="F99" s="491"/>
      <c r="G99" s="492"/>
      <c r="H99" s="493"/>
      <c r="I99" s="153"/>
      <c r="J99" s="1"/>
      <c r="K99" s="144" t="s">
        <v>226</v>
      </c>
      <c r="L99" s="145" t="s">
        <v>227</v>
      </c>
      <c r="M99" s="154" t="s">
        <v>113</v>
      </c>
      <c r="N99" s="1"/>
      <c r="O99" s="4"/>
      <c r="P99" s="4"/>
      <c r="R99" s="4"/>
      <c r="S99" s="4"/>
      <c r="V99" s="101"/>
      <c r="W99" s="102"/>
      <c r="X99" s="103"/>
      <c r="Y99" s="104"/>
      <c r="Z99" s="105"/>
      <c r="AA99" s="106"/>
    </row>
    <row r="100" spans="1:27" ht="15" customHeight="1">
      <c r="A100" s="147"/>
      <c r="B100" s="489"/>
      <c r="C100" s="490"/>
      <c r="D100" s="489"/>
      <c r="E100" s="490"/>
      <c r="F100" s="491"/>
      <c r="G100" s="492"/>
      <c r="H100" s="493"/>
      <c r="I100" s="153"/>
      <c r="J100" s="1"/>
      <c r="K100" s="144" t="s">
        <v>228</v>
      </c>
      <c r="L100" s="145" t="s">
        <v>229</v>
      </c>
      <c r="M100" s="154" t="s">
        <v>131</v>
      </c>
      <c r="N100" s="1"/>
      <c r="O100" s="4"/>
      <c r="P100" s="4"/>
      <c r="R100" s="4"/>
      <c r="S100" s="4"/>
      <c r="V100" s="101"/>
      <c r="W100" s="102"/>
      <c r="X100" s="103"/>
      <c r="Y100" s="104"/>
      <c r="Z100" s="105"/>
      <c r="AA100" s="106"/>
    </row>
    <row r="101" spans="1:27" ht="15" customHeight="1">
      <c r="A101" s="147"/>
      <c r="B101" s="489"/>
      <c r="C101" s="490"/>
      <c r="D101" s="489"/>
      <c r="E101" s="490"/>
      <c r="F101" s="491"/>
      <c r="G101" s="492"/>
      <c r="H101" s="493"/>
      <c r="I101" s="153"/>
      <c r="J101" s="1"/>
      <c r="K101" s="144" t="s">
        <v>230</v>
      </c>
      <c r="L101" s="145" t="s">
        <v>231</v>
      </c>
      <c r="M101" s="154" t="s">
        <v>86</v>
      </c>
      <c r="N101" s="1"/>
      <c r="O101" s="4"/>
      <c r="P101" s="4"/>
      <c r="R101" s="4"/>
      <c r="S101" s="4"/>
      <c r="V101" s="101"/>
      <c r="W101" s="102"/>
      <c r="X101" s="103"/>
      <c r="Y101" s="104"/>
      <c r="Z101" s="105"/>
      <c r="AA101" s="106"/>
    </row>
    <row r="102" spans="1:27" ht="15" customHeight="1">
      <c r="A102" s="147"/>
      <c r="B102" s="148"/>
      <c r="C102" s="149"/>
      <c r="D102" s="148"/>
      <c r="E102" s="149"/>
      <c r="F102" s="150"/>
      <c r="G102" s="151"/>
      <c r="H102" s="152"/>
      <c r="I102" s="153"/>
      <c r="J102" s="1"/>
      <c r="K102" s="144" t="s">
        <v>232</v>
      </c>
      <c r="L102" s="145" t="s">
        <v>233</v>
      </c>
      <c r="M102" s="154" t="s">
        <v>137</v>
      </c>
      <c r="N102" s="1"/>
      <c r="O102" s="4"/>
      <c r="P102" s="4"/>
      <c r="R102" s="4"/>
      <c r="S102" s="4"/>
      <c r="V102" s="101"/>
      <c r="W102" s="102"/>
      <c r="X102" s="103"/>
      <c r="Y102" s="104"/>
      <c r="Z102" s="105"/>
      <c r="AA102" s="106"/>
    </row>
    <row r="103" spans="1:27" ht="15" customHeight="1">
      <c r="A103" s="147"/>
      <c r="B103" s="489"/>
      <c r="C103" s="490"/>
      <c r="D103" s="489"/>
      <c r="E103" s="490"/>
      <c r="F103" s="491"/>
      <c r="G103" s="492"/>
      <c r="H103" s="493"/>
      <c r="I103" s="153"/>
      <c r="J103" s="1"/>
      <c r="K103" s="144" t="s">
        <v>234</v>
      </c>
      <c r="L103" s="145" t="s">
        <v>235</v>
      </c>
      <c r="M103" s="154" t="s">
        <v>143</v>
      </c>
      <c r="N103" s="1"/>
      <c r="O103" s="4"/>
      <c r="P103" s="4"/>
      <c r="R103" s="4"/>
      <c r="S103" s="4"/>
      <c r="V103" s="101"/>
      <c r="W103" s="102"/>
      <c r="X103" s="103"/>
      <c r="Y103" s="104"/>
      <c r="Z103" s="105"/>
      <c r="AA103" s="106"/>
    </row>
    <row r="104" spans="1:27" ht="15" customHeight="1">
      <c r="A104" s="147"/>
      <c r="B104" s="489"/>
      <c r="C104" s="490"/>
      <c r="D104" s="489"/>
      <c r="E104" s="490"/>
      <c r="F104" s="491"/>
      <c r="G104" s="492"/>
      <c r="H104" s="493"/>
      <c r="I104" s="153"/>
      <c r="J104" s="1"/>
      <c r="K104" s="144" t="s">
        <v>236</v>
      </c>
      <c r="L104" s="145" t="s">
        <v>237</v>
      </c>
      <c r="M104" s="154" t="s">
        <v>102</v>
      </c>
      <c r="N104" s="1"/>
      <c r="O104" s="4"/>
      <c r="P104" s="4"/>
      <c r="R104" s="4"/>
      <c r="S104" s="4"/>
      <c r="V104" s="101"/>
      <c r="W104" s="102"/>
      <c r="X104" s="103"/>
      <c r="Y104" s="104"/>
      <c r="Z104" s="105"/>
      <c r="AA104" s="106"/>
    </row>
    <row r="105" spans="1:27" ht="15" customHeight="1">
      <c r="A105" s="147"/>
      <c r="B105" s="489"/>
      <c r="C105" s="490"/>
      <c r="D105" s="489"/>
      <c r="E105" s="490"/>
      <c r="F105" s="491"/>
      <c r="G105" s="492"/>
      <c r="H105" s="493"/>
      <c r="I105" s="153"/>
      <c r="J105" s="1"/>
      <c r="K105" s="144" t="s">
        <v>238</v>
      </c>
      <c r="L105" s="145" t="s">
        <v>239</v>
      </c>
      <c r="M105" s="154" t="s">
        <v>125</v>
      </c>
      <c r="N105" s="1"/>
      <c r="O105" s="4"/>
      <c r="P105" s="4"/>
      <c r="R105" s="4"/>
      <c r="S105" s="4"/>
      <c r="V105" s="101"/>
      <c r="W105" s="102"/>
      <c r="X105" s="103"/>
      <c r="Y105" s="104"/>
      <c r="Z105" s="105"/>
      <c r="AA105" s="106"/>
    </row>
    <row r="106" spans="1:27" ht="15" customHeight="1">
      <c r="A106" s="147"/>
      <c r="B106" s="489"/>
      <c r="C106" s="490"/>
      <c r="D106" s="489"/>
      <c r="E106" s="490"/>
      <c r="F106" s="494"/>
      <c r="G106" s="492"/>
      <c r="H106" s="493"/>
      <c r="I106" s="153"/>
      <c r="J106" s="1"/>
      <c r="K106" s="144" t="s">
        <v>240</v>
      </c>
      <c r="L106" s="145" t="s">
        <v>241</v>
      </c>
      <c r="M106" s="154" t="s">
        <v>242</v>
      </c>
      <c r="N106" s="1"/>
      <c r="O106" s="4"/>
      <c r="P106" s="4"/>
      <c r="R106" s="4"/>
      <c r="S106" s="4"/>
      <c r="V106" s="101"/>
      <c r="W106" s="102"/>
      <c r="X106" s="103"/>
      <c r="Y106" s="104"/>
      <c r="Z106" s="105"/>
      <c r="AA106" s="106"/>
    </row>
    <row r="107" spans="1:27" ht="15" customHeight="1">
      <c r="A107" s="147"/>
      <c r="B107" s="489"/>
      <c r="C107" s="490"/>
      <c r="D107" s="489"/>
      <c r="E107" s="490"/>
      <c r="F107" s="491"/>
      <c r="G107" s="492"/>
      <c r="H107" s="493"/>
      <c r="I107" s="153"/>
      <c r="J107" s="1"/>
      <c r="K107" s="4"/>
      <c r="L107" s="1"/>
      <c r="M107" s="1"/>
      <c r="N107" s="1"/>
      <c r="O107" s="4"/>
      <c r="P107" s="4"/>
      <c r="R107" s="4"/>
      <c r="S107" s="4"/>
      <c r="V107" s="101"/>
      <c r="W107" s="102"/>
      <c r="X107" s="103"/>
      <c r="Y107" s="104"/>
      <c r="Z107" s="105"/>
      <c r="AA107" s="106"/>
    </row>
    <row r="108" spans="1:27" ht="15" customHeight="1">
      <c r="A108" s="155"/>
      <c r="B108" s="489"/>
      <c r="C108" s="490"/>
      <c r="D108" s="489"/>
      <c r="E108" s="490"/>
      <c r="F108" s="494"/>
      <c r="G108" s="492"/>
      <c r="H108" s="493"/>
      <c r="I108" s="153"/>
      <c r="J108" s="1"/>
      <c r="K108" s="4"/>
      <c r="L108" s="1"/>
      <c r="M108" s="1"/>
      <c r="N108" s="1"/>
      <c r="O108" s="4"/>
      <c r="P108" s="4"/>
      <c r="R108" s="4"/>
      <c r="S108" s="4"/>
      <c r="V108" s="101"/>
      <c r="W108" s="102"/>
      <c r="X108" s="103"/>
      <c r="Y108" s="104"/>
      <c r="Z108" s="105"/>
      <c r="AA108" s="106"/>
    </row>
    <row r="109" spans="1:27" ht="15" customHeight="1">
      <c r="A109" s="156"/>
      <c r="B109" s="479"/>
      <c r="C109" s="480"/>
      <c r="D109" s="479"/>
      <c r="E109" s="480"/>
      <c r="F109" s="481"/>
      <c r="G109" s="482"/>
      <c r="H109" s="483"/>
      <c r="I109" s="157"/>
      <c r="J109" s="1"/>
      <c r="K109" s="4"/>
      <c r="L109" s="1"/>
      <c r="M109" s="1"/>
      <c r="N109" s="1"/>
      <c r="O109" s="4"/>
      <c r="P109" s="4"/>
      <c r="R109" s="4"/>
      <c r="S109" s="4"/>
      <c r="V109" s="101"/>
      <c r="W109" s="102"/>
      <c r="X109" s="103"/>
      <c r="Y109" s="104"/>
      <c r="Z109" s="105"/>
      <c r="AA109" s="106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4"/>
      <c r="P110" s="4"/>
      <c r="R110" s="4"/>
      <c r="S110" s="4"/>
      <c r="V110" s="101"/>
      <c r="W110" s="102"/>
      <c r="X110" s="103"/>
      <c r="Y110" s="104"/>
      <c r="Z110" s="105"/>
      <c r="AA110" s="106"/>
    </row>
    <row r="111" spans="1:27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96"/>
      <c r="O111" s="96"/>
      <c r="P111" s="4"/>
      <c r="R111" s="4"/>
      <c r="S111" s="4"/>
      <c r="V111" s="101"/>
      <c r="W111" s="102"/>
      <c r="X111" s="103"/>
      <c r="Y111" s="105"/>
      <c r="Z111" s="105"/>
      <c r="AA111" s="106"/>
    </row>
    <row r="112" spans="1:27" ht="12.75" hidden="1">
      <c r="A112" s="158" t="s">
        <v>243</v>
      </c>
      <c r="B112" s="1"/>
      <c r="C112" s="1"/>
      <c r="D112" s="1"/>
      <c r="E112" s="1"/>
      <c r="F112" s="1"/>
      <c r="G112" s="1"/>
      <c r="H112" s="1"/>
      <c r="I112" s="96"/>
      <c r="J112" s="96"/>
      <c r="K112" s="158" t="s">
        <v>243</v>
      </c>
      <c r="L112" s="1"/>
      <c r="M112" s="96"/>
      <c r="N112" s="96"/>
      <c r="O112" s="96"/>
      <c r="P112" s="4"/>
      <c r="R112" s="4"/>
      <c r="S112" s="4"/>
      <c r="V112" s="101"/>
      <c r="W112" s="102"/>
      <c r="X112" s="103"/>
      <c r="Y112" s="105"/>
      <c r="Z112" s="105"/>
      <c r="AA112" s="106"/>
    </row>
    <row r="113" spans="1:27" ht="12.75" hidden="1">
      <c r="A113" s="159" t="s">
        <v>244</v>
      </c>
      <c r="B113" s="284" t="s">
        <v>245</v>
      </c>
      <c r="C113" s="1"/>
      <c r="D113" s="1"/>
      <c r="E113" s="1"/>
      <c r="F113" s="1"/>
      <c r="G113" s="1"/>
      <c r="H113" s="1"/>
      <c r="I113" s="96"/>
      <c r="J113" s="96"/>
      <c r="K113" s="159" t="s">
        <v>244</v>
      </c>
      <c r="L113" s="284" t="s">
        <v>245</v>
      </c>
      <c r="M113" s="96"/>
      <c r="N113" s="96"/>
      <c r="O113" s="96"/>
      <c r="P113" s="136" t="s">
        <v>172</v>
      </c>
      <c r="R113" s="4"/>
      <c r="S113" s="4"/>
      <c r="V113" s="101"/>
      <c r="W113" s="102"/>
      <c r="X113" s="103"/>
      <c r="Y113" s="108"/>
      <c r="Z113" s="105"/>
      <c r="AA113" s="106"/>
    </row>
    <row r="114" spans="1:27" ht="15.75" customHeight="1" hidden="1">
      <c r="A114" s="161">
        <f>A12</f>
        <v>23635</v>
      </c>
      <c r="B114" s="285" t="s">
        <v>244</v>
      </c>
      <c r="C114" s="1"/>
      <c r="D114" s="1"/>
      <c r="E114" s="1"/>
      <c r="F114" s="1"/>
      <c r="G114" s="1"/>
      <c r="H114" s="1"/>
      <c r="I114" s="96"/>
      <c r="J114" s="96"/>
      <c r="K114" s="161">
        <f>K12</f>
        <v>5879</v>
      </c>
      <c r="L114" s="285" t="s">
        <v>244</v>
      </c>
      <c r="M114" s="96"/>
      <c r="N114" s="96"/>
      <c r="O114" s="96"/>
      <c r="P114" s="136" t="s">
        <v>186</v>
      </c>
      <c r="R114" s="4" t="s">
        <v>56</v>
      </c>
      <c r="S114" s="4"/>
      <c r="V114" s="101"/>
      <c r="W114" s="102"/>
      <c r="X114" s="103"/>
      <c r="Y114" s="104"/>
      <c r="Z114" s="105"/>
      <c r="AA114" s="106"/>
    </row>
    <row r="115" spans="1:27" ht="15.75" customHeight="1" hidden="1">
      <c r="A115" s="159" t="s">
        <v>244</v>
      </c>
      <c r="B115" s="286">
        <f>D57</f>
        <v>2725</v>
      </c>
      <c r="C115" s="1"/>
      <c r="D115" s="1"/>
      <c r="E115" s="1"/>
      <c r="F115" s="1"/>
      <c r="G115" s="1"/>
      <c r="H115" s="1"/>
      <c r="I115" s="96"/>
      <c r="J115" s="96"/>
      <c r="K115" s="159" t="s">
        <v>244</v>
      </c>
      <c r="L115" s="287">
        <f>N57</f>
        <v>0</v>
      </c>
      <c r="M115" s="96"/>
      <c r="N115" s="96"/>
      <c r="O115" s="96"/>
      <c r="P115" s="136" t="s">
        <v>3</v>
      </c>
      <c r="R115" s="4" t="s">
        <v>87</v>
      </c>
      <c r="S115" s="4"/>
      <c r="V115" s="101"/>
      <c r="W115" s="102"/>
      <c r="X115" s="103"/>
      <c r="Y115" s="104"/>
      <c r="Z115" s="105"/>
      <c r="AA115" s="106"/>
    </row>
    <row r="116" spans="1:27" ht="15.75" customHeight="1" hidden="1">
      <c r="A116" s="161">
        <f>A17</f>
        <v>853</v>
      </c>
      <c r="B116" s="285" t="s">
        <v>244</v>
      </c>
      <c r="I116" s="96"/>
      <c r="J116" s="96"/>
      <c r="K116" s="161">
        <f>K17</f>
        <v>5880</v>
      </c>
      <c r="L116" s="285" t="s">
        <v>244</v>
      </c>
      <c r="M116" s="96"/>
      <c r="N116" s="96"/>
      <c r="O116" s="96"/>
      <c r="P116" s="136" t="s">
        <v>99</v>
      </c>
      <c r="R116" s="4" t="s">
        <v>93</v>
      </c>
      <c r="S116" s="113"/>
      <c r="V116" s="101"/>
      <c r="W116" s="102"/>
      <c r="X116" s="103"/>
      <c r="Y116" s="104"/>
      <c r="Z116" s="105"/>
      <c r="AA116" s="106"/>
    </row>
    <row r="117" spans="1:27" ht="15.75" customHeight="1" hidden="1">
      <c r="A117" s="159" t="s">
        <v>244</v>
      </c>
      <c r="B117" s="288">
        <f>I57</f>
        <v>23635</v>
      </c>
      <c r="I117" s="96"/>
      <c r="J117" s="96"/>
      <c r="K117" s="159" t="s">
        <v>244</v>
      </c>
      <c r="L117" s="287">
        <f>S57</f>
        <v>0</v>
      </c>
      <c r="M117" s="96"/>
      <c r="N117" s="96"/>
      <c r="O117" s="96"/>
      <c r="P117" s="136" t="s">
        <v>104</v>
      </c>
      <c r="R117" s="4" t="s">
        <v>97</v>
      </c>
      <c r="S117" s="113"/>
      <c r="V117" s="101"/>
      <c r="W117" s="102"/>
      <c r="X117" s="103"/>
      <c r="Y117" s="104"/>
      <c r="Z117" s="105"/>
      <c r="AA117" s="106"/>
    </row>
    <row r="118" spans="1:26" ht="15.75" customHeight="1" hidden="1">
      <c r="A118" s="161">
        <f>A22</f>
        <v>2707</v>
      </c>
      <c r="B118" s="285" t="s">
        <v>244</v>
      </c>
      <c r="I118" s="96"/>
      <c r="J118" s="96"/>
      <c r="K118" s="161">
        <f>K22</f>
        <v>18966</v>
      </c>
      <c r="L118" s="285" t="s">
        <v>244</v>
      </c>
      <c r="M118" s="96"/>
      <c r="N118" s="96"/>
      <c r="O118" s="96"/>
      <c r="P118" s="136" t="s">
        <v>181</v>
      </c>
      <c r="R118" s="4" t="s">
        <v>103</v>
      </c>
      <c r="V118" s="121"/>
      <c r="W118" s="102"/>
      <c r="X118" s="103"/>
      <c r="Y118" s="105"/>
      <c r="Z118" s="121"/>
    </row>
    <row r="119" spans="1:26" ht="15.75" customHeight="1" hidden="1">
      <c r="A119" s="159" t="s">
        <v>244</v>
      </c>
      <c r="B119" s="288">
        <f>D58</f>
        <v>0</v>
      </c>
      <c r="I119" s="96"/>
      <c r="J119" s="96"/>
      <c r="K119" s="159" t="s">
        <v>244</v>
      </c>
      <c r="L119" s="287">
        <f>N58</f>
        <v>0</v>
      </c>
      <c r="M119" s="96"/>
      <c r="N119" s="96"/>
      <c r="O119" s="96"/>
      <c r="P119" s="136" t="s">
        <v>196</v>
      </c>
      <c r="R119" s="4" t="s">
        <v>108</v>
      </c>
      <c r="V119" s="121"/>
      <c r="W119" s="102"/>
      <c r="X119" s="103"/>
      <c r="Y119" s="105"/>
      <c r="Z119" s="121"/>
    </row>
    <row r="120" spans="1:26" ht="15.75" customHeight="1" hidden="1">
      <c r="A120" s="161">
        <f>A27</f>
        <v>2705</v>
      </c>
      <c r="B120" s="285" t="s">
        <v>244</v>
      </c>
      <c r="I120" s="96"/>
      <c r="J120" s="96"/>
      <c r="K120" s="161">
        <f>K27</f>
        <v>5881</v>
      </c>
      <c r="L120" s="285" t="s">
        <v>244</v>
      </c>
      <c r="M120" s="96"/>
      <c r="N120" s="96"/>
      <c r="O120" s="96"/>
      <c r="P120" s="136" t="s">
        <v>116</v>
      </c>
      <c r="R120" s="4" t="s">
        <v>114</v>
      </c>
      <c r="V120" s="121"/>
      <c r="W120" s="102"/>
      <c r="X120" s="103"/>
      <c r="Y120" s="105"/>
      <c r="Z120" s="121"/>
    </row>
    <row r="121" spans="1:26" ht="15.75" customHeight="1" hidden="1">
      <c r="A121" s="159" t="s">
        <v>244</v>
      </c>
      <c r="B121" s="288">
        <f>I58</f>
        <v>0</v>
      </c>
      <c r="I121" s="96"/>
      <c r="J121" s="96"/>
      <c r="K121" s="159" t="s">
        <v>244</v>
      </c>
      <c r="L121" s="287">
        <f>S58</f>
        <v>0</v>
      </c>
      <c r="M121" s="96"/>
      <c r="N121" s="96"/>
      <c r="O121" s="96"/>
      <c r="P121" s="136" t="s">
        <v>122</v>
      </c>
      <c r="R121" s="4" t="s">
        <v>120</v>
      </c>
      <c r="V121" s="121"/>
      <c r="W121" s="102"/>
      <c r="X121" s="103"/>
      <c r="Y121" s="105"/>
      <c r="Z121" s="121"/>
    </row>
    <row r="122" spans="1:26" ht="15.75" customHeight="1" hidden="1">
      <c r="A122" s="161">
        <f>A32</f>
        <v>19345</v>
      </c>
      <c r="I122" s="96"/>
      <c r="J122" s="96"/>
      <c r="K122" s="161">
        <f>K32</f>
        <v>10844</v>
      </c>
      <c r="L122" s="96"/>
      <c r="M122" s="96"/>
      <c r="N122" s="96"/>
      <c r="O122" s="96"/>
      <c r="P122" s="136" t="s">
        <v>128</v>
      </c>
      <c r="R122" s="4" t="s">
        <v>126</v>
      </c>
      <c r="V122" s="121"/>
      <c r="W122" s="102"/>
      <c r="X122" s="103"/>
      <c r="Y122" s="105"/>
      <c r="Z122" s="121"/>
    </row>
    <row r="123" spans="1:26" ht="15.75" customHeight="1" hidden="1">
      <c r="A123" s="159" t="s">
        <v>244</v>
      </c>
      <c r="I123" s="96"/>
      <c r="J123" s="96"/>
      <c r="K123" s="159" t="s">
        <v>244</v>
      </c>
      <c r="L123" s="96"/>
      <c r="M123" s="96"/>
      <c r="N123" s="96"/>
      <c r="O123" s="96"/>
      <c r="P123" s="136" t="s">
        <v>134</v>
      </c>
      <c r="R123" s="4" t="s">
        <v>132</v>
      </c>
      <c r="V123" s="121"/>
      <c r="W123" s="102"/>
      <c r="X123" s="103"/>
      <c r="Y123" s="105"/>
      <c r="Z123" s="121"/>
    </row>
    <row r="124" spans="1:26" ht="15.75" customHeight="1" hidden="1">
      <c r="A124" s="161">
        <f>A37</f>
        <v>10871</v>
      </c>
      <c r="I124" s="96"/>
      <c r="J124" s="96"/>
      <c r="K124" s="161">
        <f>K37</f>
        <v>9477</v>
      </c>
      <c r="L124" s="96"/>
      <c r="M124" s="96"/>
      <c r="N124" s="120"/>
      <c r="O124" s="1"/>
      <c r="P124" s="136" t="s">
        <v>190</v>
      </c>
      <c r="R124" s="4" t="s">
        <v>138</v>
      </c>
      <c r="V124" s="121"/>
      <c r="W124" s="102"/>
      <c r="X124" s="103"/>
      <c r="Y124" s="105"/>
      <c r="Z124" s="121"/>
    </row>
    <row r="125" spans="1:26" ht="14.25" customHeight="1" hidden="1">
      <c r="A125" s="166"/>
      <c r="B125" s="484" t="e">
        <f>DGET('[4]Zápis o utkání'!$A$127:$L$282,"celé",B114:C115)</f>
        <v>#VALUE!</v>
      </c>
      <c r="C125" s="485"/>
      <c r="I125" s="119"/>
      <c r="J125" s="119"/>
      <c r="K125" s="119"/>
      <c r="L125" s="119"/>
      <c r="M125" s="120"/>
      <c r="N125" s="120"/>
      <c r="O125" s="1"/>
      <c r="P125" s="136"/>
      <c r="R125" s="4" t="s">
        <v>144</v>
      </c>
      <c r="V125" s="121"/>
      <c r="W125" s="102"/>
      <c r="X125" s="103"/>
      <c r="Y125" s="105"/>
      <c r="Z125" s="121"/>
    </row>
    <row r="126" spans="1:26" ht="14.25" customHeight="1" hidden="1">
      <c r="A126" s="166"/>
      <c r="I126" s="119"/>
      <c r="J126" s="119"/>
      <c r="K126" s="119"/>
      <c r="L126" s="119"/>
      <c r="M126" s="120"/>
      <c r="N126" s="1"/>
      <c r="O126" s="1"/>
      <c r="P126" s="136"/>
      <c r="R126" s="4" t="s">
        <v>150</v>
      </c>
      <c r="V126" s="121"/>
      <c r="W126" s="102"/>
      <c r="X126" s="103"/>
      <c r="Y126" s="105"/>
      <c r="Z126" s="121"/>
    </row>
    <row r="127" spans="1:27" ht="14.25" customHeight="1" hidden="1" thickBot="1">
      <c r="A127" s="167" t="s">
        <v>244</v>
      </c>
      <c r="B127" s="486" t="s">
        <v>246</v>
      </c>
      <c r="C127" s="486"/>
      <c r="D127" s="487" t="s">
        <v>247</v>
      </c>
      <c r="E127" s="487"/>
      <c r="F127" s="168"/>
      <c r="G127" s="488" t="s">
        <v>248</v>
      </c>
      <c r="H127" s="488"/>
      <c r="I127" s="488"/>
      <c r="J127" s="488"/>
      <c r="K127" s="441"/>
      <c r="L127" s="441"/>
      <c r="M127" s="1"/>
      <c r="N127" s="1"/>
      <c r="O127" s="1"/>
      <c r="P127" s="1"/>
      <c r="R127" s="4" t="s">
        <v>156</v>
      </c>
      <c r="S127" s="4"/>
      <c r="T127" s="121"/>
      <c r="U127" s="102"/>
      <c r="V127" s="103"/>
      <c r="W127" s="105"/>
      <c r="X127" s="121"/>
      <c r="Z127" s="1"/>
      <c r="AA127" s="1"/>
    </row>
    <row r="128" spans="1:27" ht="14.25" customHeight="1" hidden="1">
      <c r="A128" s="169">
        <v>2541</v>
      </c>
      <c r="B128" s="475" t="s">
        <v>249</v>
      </c>
      <c r="C128" s="476"/>
      <c r="D128" s="477" t="s">
        <v>250</v>
      </c>
      <c r="E128" s="478"/>
      <c r="F128" s="170"/>
      <c r="G128" s="462" t="str">
        <f>CONCATENATE(B128," ",D128)</f>
        <v>BAREŠ Einar</v>
      </c>
      <c r="H128" s="462"/>
      <c r="I128" s="462"/>
      <c r="J128" s="462"/>
      <c r="K128" s="171" t="s">
        <v>251</v>
      </c>
      <c r="L128" s="120"/>
      <c r="M128" s="1"/>
      <c r="N128" s="1"/>
      <c r="O128" s="1"/>
      <c r="P128" s="1"/>
      <c r="R128" s="4" t="s">
        <v>158</v>
      </c>
      <c r="S128" s="4"/>
      <c r="T128" s="121"/>
      <c r="U128" s="102"/>
      <c r="V128" s="103"/>
      <c r="W128" s="105"/>
      <c r="X128" s="121"/>
      <c r="Z128" s="1"/>
      <c r="AA128" s="1"/>
    </row>
    <row r="129" spans="1:27" ht="14.25" customHeight="1" hidden="1">
      <c r="A129" s="169">
        <v>10207</v>
      </c>
      <c r="B129" s="458" t="s">
        <v>252</v>
      </c>
      <c r="C129" s="459"/>
      <c r="D129" s="460" t="s">
        <v>253</v>
      </c>
      <c r="E129" s="461"/>
      <c r="F129" s="170"/>
      <c r="G129" s="462" t="str">
        <f aca="true" t="shared" si="0" ref="G129:G161">CONCATENATE(B129," ",D129)</f>
        <v>HABADA Jindřich</v>
      </c>
      <c r="H129" s="462"/>
      <c r="I129" s="462"/>
      <c r="J129" s="462"/>
      <c r="K129" s="171" t="s">
        <v>254</v>
      </c>
      <c r="L129" s="120"/>
      <c r="M129" s="1"/>
      <c r="N129" s="1"/>
      <c r="O129" s="1"/>
      <c r="P129" s="1"/>
      <c r="R129" s="4" t="s">
        <v>159</v>
      </c>
      <c r="S129" s="4"/>
      <c r="T129" s="121"/>
      <c r="U129" s="102"/>
      <c r="V129" s="103"/>
      <c r="W129" s="105"/>
      <c r="X129" s="121"/>
      <c r="Z129" s="1"/>
      <c r="AA129" s="1"/>
    </row>
    <row r="130" spans="1:27" ht="14.25" customHeight="1" hidden="1">
      <c r="A130" s="169">
        <v>4389</v>
      </c>
      <c r="B130" s="458" t="s">
        <v>255</v>
      </c>
      <c r="C130" s="459"/>
      <c r="D130" s="460" t="s">
        <v>256</v>
      </c>
      <c r="E130" s="461"/>
      <c r="F130" s="170"/>
      <c r="G130" s="462" t="str">
        <f t="shared" si="0"/>
        <v>HNÁTEK Karel st.</v>
      </c>
      <c r="H130" s="462"/>
      <c r="I130" s="462"/>
      <c r="J130" s="462"/>
      <c r="K130" s="171" t="s">
        <v>257</v>
      </c>
      <c r="L130" s="120"/>
      <c r="M130" s="1"/>
      <c r="N130" s="1"/>
      <c r="O130" s="1"/>
      <c r="P130" s="1"/>
      <c r="R130" s="4" t="s">
        <v>160</v>
      </c>
      <c r="S130" s="4"/>
      <c r="T130" s="121"/>
      <c r="U130" s="102"/>
      <c r="V130" s="103"/>
      <c r="W130" s="105"/>
      <c r="X130" s="121"/>
      <c r="Z130" s="1"/>
      <c r="AA130" s="1"/>
    </row>
    <row r="131" spans="1:27" ht="14.25" customHeight="1" hidden="1">
      <c r="A131" s="169">
        <v>831</v>
      </c>
      <c r="B131" s="458" t="s">
        <v>258</v>
      </c>
      <c r="C131" s="459"/>
      <c r="D131" s="460" t="s">
        <v>259</v>
      </c>
      <c r="E131" s="461"/>
      <c r="F131" s="170"/>
      <c r="G131" s="462" t="str">
        <f t="shared" si="0"/>
        <v>SVOBODOVÁ  Dagmar</v>
      </c>
      <c r="H131" s="462"/>
      <c r="I131" s="462"/>
      <c r="J131" s="462"/>
      <c r="K131" s="171" t="s">
        <v>260</v>
      </c>
      <c r="L131" s="120"/>
      <c r="M131" s="1"/>
      <c r="N131" s="1"/>
      <c r="O131" s="1"/>
      <c r="P131" s="1"/>
      <c r="R131" s="4" t="s">
        <v>164</v>
      </c>
      <c r="S131" s="4"/>
      <c r="T131" s="121"/>
      <c r="U131" s="102"/>
      <c r="V131" s="103"/>
      <c r="W131" s="105"/>
      <c r="X131" s="121"/>
      <c r="Z131" s="1"/>
      <c r="AA131" s="1"/>
    </row>
    <row r="132" spans="1:27" ht="14.25" customHeight="1" hidden="1">
      <c r="A132" s="169">
        <v>13361</v>
      </c>
      <c r="B132" s="458" t="s">
        <v>261</v>
      </c>
      <c r="C132" s="459"/>
      <c r="D132" s="460" t="s">
        <v>262</v>
      </c>
      <c r="E132" s="461"/>
      <c r="F132" s="170"/>
      <c r="G132" s="462" t="str">
        <f t="shared" si="0"/>
        <v>ŠTOCHL Martin</v>
      </c>
      <c r="H132" s="462"/>
      <c r="I132" s="462"/>
      <c r="J132" s="462"/>
      <c r="K132" s="171" t="s">
        <v>263</v>
      </c>
      <c r="L132" s="120"/>
      <c r="M132" s="1"/>
      <c r="N132" s="1"/>
      <c r="O132" s="1"/>
      <c r="P132" s="1"/>
      <c r="R132" s="4" t="s">
        <v>60</v>
      </c>
      <c r="S132" s="4"/>
      <c r="T132" s="121"/>
      <c r="U132" s="102"/>
      <c r="V132" s="103"/>
      <c r="W132" s="105"/>
      <c r="X132" s="121"/>
      <c r="Z132" s="1"/>
      <c r="AA132" s="1"/>
    </row>
    <row r="133" spans="1:27" ht="14.25" customHeight="1" hidden="1">
      <c r="A133" s="169">
        <v>836</v>
      </c>
      <c r="B133" s="458" t="s">
        <v>264</v>
      </c>
      <c r="C133" s="459"/>
      <c r="D133" s="460" t="s">
        <v>265</v>
      </c>
      <c r="E133" s="461"/>
      <c r="F133" s="170"/>
      <c r="G133" s="462" t="str">
        <f t="shared" si="0"/>
        <v>ŠVARC Antonín</v>
      </c>
      <c r="H133" s="462"/>
      <c r="I133" s="462"/>
      <c r="J133" s="462"/>
      <c r="K133" s="171" t="s">
        <v>266</v>
      </c>
      <c r="L133" s="120"/>
      <c r="M133" s="1"/>
      <c r="N133" s="1"/>
      <c r="O133" s="1"/>
      <c r="P133" s="1"/>
      <c r="R133" s="4" t="s">
        <v>165</v>
      </c>
      <c r="S133" s="4"/>
      <c r="T133" s="121"/>
      <c r="U133" s="102"/>
      <c r="V133" s="103"/>
      <c r="W133" s="105"/>
      <c r="X133" s="121"/>
      <c r="Z133" s="1"/>
      <c r="AA133" s="1"/>
    </row>
    <row r="134" spans="1:27" ht="14.25" customHeight="1" hidden="1">
      <c r="A134" s="169">
        <v>751</v>
      </c>
      <c r="B134" s="458" t="s">
        <v>267</v>
      </c>
      <c r="C134" s="459"/>
      <c r="D134" s="460" t="s">
        <v>36</v>
      </c>
      <c r="E134" s="461"/>
      <c r="F134" s="170"/>
      <c r="G134" s="462" t="str">
        <f t="shared" si="0"/>
        <v>TOMEŠ Miroslav</v>
      </c>
      <c r="H134" s="462"/>
      <c r="I134" s="462"/>
      <c r="J134" s="462"/>
      <c r="K134" s="171" t="s">
        <v>268</v>
      </c>
      <c r="L134" s="120"/>
      <c r="M134" s="1"/>
      <c r="N134" s="1"/>
      <c r="O134" s="1"/>
      <c r="P134" s="1"/>
      <c r="R134" s="4" t="s">
        <v>166</v>
      </c>
      <c r="S134" s="4"/>
      <c r="T134" s="121"/>
      <c r="U134" s="102"/>
      <c r="V134" s="103"/>
      <c r="W134" s="105"/>
      <c r="X134" s="121"/>
      <c r="Z134" s="1"/>
      <c r="AA134" s="1"/>
    </row>
    <row r="135" spans="1:27" ht="14.25" customHeight="1" hidden="1">
      <c r="A135" s="169"/>
      <c r="B135" s="471"/>
      <c r="C135" s="472"/>
      <c r="D135" s="460"/>
      <c r="E135" s="461"/>
      <c r="F135" s="170"/>
      <c r="G135" s="462" t="str">
        <f t="shared" si="0"/>
        <v> </v>
      </c>
      <c r="H135" s="462"/>
      <c r="I135" s="462"/>
      <c r="J135" s="462"/>
      <c r="K135" s="171" t="s">
        <v>269</v>
      </c>
      <c r="L135" s="120"/>
      <c r="M135" s="1"/>
      <c r="N135" s="1"/>
      <c r="O135" s="1"/>
      <c r="P135" s="1"/>
      <c r="R135" s="4" t="s">
        <v>167</v>
      </c>
      <c r="S135" s="4"/>
      <c r="T135" s="121"/>
      <c r="U135" s="102"/>
      <c r="V135" s="103"/>
      <c r="W135" s="105"/>
      <c r="X135" s="121"/>
      <c r="Z135" s="1"/>
      <c r="AA135" s="1"/>
    </row>
    <row r="136" spans="1:27" ht="14.25" customHeight="1" hidden="1">
      <c r="A136" s="169"/>
      <c r="B136" s="471"/>
      <c r="C136" s="472"/>
      <c r="D136" s="460"/>
      <c r="E136" s="461"/>
      <c r="F136" s="170"/>
      <c r="G136" s="462" t="str">
        <f t="shared" si="0"/>
        <v> </v>
      </c>
      <c r="H136" s="462"/>
      <c r="I136" s="462"/>
      <c r="J136" s="462"/>
      <c r="K136" s="171" t="s">
        <v>270</v>
      </c>
      <c r="L136" s="120"/>
      <c r="M136" s="1"/>
      <c r="N136" s="1"/>
      <c r="O136" s="1"/>
      <c r="P136" s="1"/>
      <c r="R136" s="4" t="s">
        <v>168</v>
      </c>
      <c r="S136" s="4"/>
      <c r="T136" s="121"/>
      <c r="U136" s="102"/>
      <c r="V136" s="103"/>
      <c r="W136" s="105"/>
      <c r="X136" s="121"/>
      <c r="Z136" s="1"/>
      <c r="AA136" s="1"/>
    </row>
    <row r="137" spans="1:27" ht="14.25" customHeight="1" hidden="1">
      <c r="A137" s="169"/>
      <c r="B137" s="471"/>
      <c r="C137" s="472"/>
      <c r="D137" s="460"/>
      <c r="E137" s="461"/>
      <c r="F137" s="170"/>
      <c r="G137" s="462" t="str">
        <f t="shared" si="0"/>
        <v> </v>
      </c>
      <c r="H137" s="462"/>
      <c r="I137" s="462"/>
      <c r="J137" s="462"/>
      <c r="K137" s="171" t="s">
        <v>271</v>
      </c>
      <c r="L137" s="120"/>
      <c r="M137" s="1"/>
      <c r="N137" s="1"/>
      <c r="O137" s="1"/>
      <c r="P137" s="1"/>
      <c r="R137" s="4" t="s">
        <v>169</v>
      </c>
      <c r="S137" s="4"/>
      <c r="T137" s="121"/>
      <c r="U137" s="102"/>
      <c r="V137" s="103"/>
      <c r="W137" s="105"/>
      <c r="X137" s="121"/>
      <c r="Z137" s="1"/>
      <c r="AA137" s="1"/>
    </row>
    <row r="138" spans="1:27" ht="14.25" customHeight="1" hidden="1">
      <c r="A138" s="172">
        <v>10073</v>
      </c>
      <c r="B138" s="454" t="s">
        <v>255</v>
      </c>
      <c r="C138" s="455"/>
      <c r="D138" s="456" t="s">
        <v>272</v>
      </c>
      <c r="E138" s="457"/>
      <c r="F138" s="173"/>
      <c r="G138" s="441" t="str">
        <f t="shared" si="0"/>
        <v>HNÁTEK Karel ml.</v>
      </c>
      <c r="H138" s="441"/>
      <c r="I138" s="441"/>
      <c r="J138" s="441"/>
      <c r="K138" s="120" t="s">
        <v>273</v>
      </c>
      <c r="L138" s="120"/>
      <c r="M138" s="1"/>
      <c r="N138" s="1"/>
      <c r="O138" s="1"/>
      <c r="P138" s="1"/>
      <c r="R138" s="113" t="s">
        <v>170</v>
      </c>
      <c r="S138" s="4"/>
      <c r="T138" s="121"/>
      <c r="U138" s="102"/>
      <c r="V138" s="103"/>
      <c r="W138" s="105"/>
      <c r="X138" s="121"/>
      <c r="Z138" s="1"/>
      <c r="AA138" s="1"/>
    </row>
    <row r="139" spans="1:27" ht="14.25" customHeight="1" hidden="1">
      <c r="A139" s="172">
        <v>782</v>
      </c>
      <c r="B139" s="454" t="s">
        <v>274</v>
      </c>
      <c r="C139" s="455"/>
      <c r="D139" s="456" t="s">
        <v>36</v>
      </c>
      <c r="E139" s="457"/>
      <c r="F139" s="173"/>
      <c r="G139" s="441" t="str">
        <f t="shared" si="0"/>
        <v>MÁLEK Miroslav</v>
      </c>
      <c r="H139" s="441"/>
      <c r="I139" s="441"/>
      <c r="J139" s="441"/>
      <c r="K139" s="120" t="s">
        <v>254</v>
      </c>
      <c r="L139" s="120"/>
      <c r="M139" s="1"/>
      <c r="N139" s="1"/>
      <c r="O139" s="1"/>
      <c r="P139" s="1"/>
      <c r="R139" s="113" t="s">
        <v>171</v>
      </c>
      <c r="S139" s="4"/>
      <c r="T139" s="121"/>
      <c r="U139" s="121"/>
      <c r="V139" s="121"/>
      <c r="W139" s="121"/>
      <c r="X139" s="121"/>
      <c r="Z139" s="1"/>
      <c r="AA139" s="1"/>
    </row>
    <row r="140" spans="1:27" ht="14.25" customHeight="1" hidden="1">
      <c r="A140" s="172">
        <v>14500</v>
      </c>
      <c r="B140" s="454" t="s">
        <v>275</v>
      </c>
      <c r="C140" s="455"/>
      <c r="D140" s="456" t="s">
        <v>28</v>
      </c>
      <c r="E140" s="457"/>
      <c r="F140" s="173"/>
      <c r="G140" s="441" t="str">
        <f t="shared" si="0"/>
        <v>MICHÁLEK Jaroslav</v>
      </c>
      <c r="H140" s="441"/>
      <c r="I140" s="441"/>
      <c r="J140" s="441"/>
      <c r="K140" s="120" t="s">
        <v>257</v>
      </c>
      <c r="L140" s="120"/>
      <c r="M140" s="1"/>
      <c r="N140" s="1"/>
      <c r="O140" s="1"/>
      <c r="P140" s="1"/>
      <c r="S140" s="4"/>
      <c r="T140" s="7"/>
      <c r="U140" s="7"/>
      <c r="Z140" s="1"/>
      <c r="AA140" s="1"/>
    </row>
    <row r="141" spans="1:27" ht="14.25" customHeight="1" hidden="1">
      <c r="A141" s="172">
        <v>11242</v>
      </c>
      <c r="B141" s="454" t="s">
        <v>276</v>
      </c>
      <c r="C141" s="455"/>
      <c r="D141" s="456" t="s">
        <v>24</v>
      </c>
      <c r="E141" s="457"/>
      <c r="F141" s="173"/>
      <c r="G141" s="441" t="str">
        <f t="shared" si="0"/>
        <v>STOKLASA Petr</v>
      </c>
      <c r="H141" s="441"/>
      <c r="I141" s="441"/>
      <c r="J141" s="441"/>
      <c r="K141" s="120" t="s">
        <v>260</v>
      </c>
      <c r="L141" s="120"/>
      <c r="M141" s="1"/>
      <c r="N141" s="1"/>
      <c r="O141" s="1"/>
      <c r="P141" s="1"/>
      <c r="S141" s="4"/>
      <c r="T141" s="7"/>
      <c r="U141" s="7"/>
      <c r="Z141" s="1"/>
      <c r="AA141" s="1"/>
    </row>
    <row r="142" spans="1:27" ht="14.25" customHeight="1" hidden="1">
      <c r="A142" s="172">
        <v>14519</v>
      </c>
      <c r="B142" s="454" t="s">
        <v>264</v>
      </c>
      <c r="C142" s="455"/>
      <c r="D142" s="456" t="s">
        <v>33</v>
      </c>
      <c r="E142" s="457"/>
      <c r="F142" s="173"/>
      <c r="G142" s="441" t="str">
        <f t="shared" si="0"/>
        <v>ŠVARC Milan</v>
      </c>
      <c r="H142" s="441"/>
      <c r="I142" s="441"/>
      <c r="J142" s="441"/>
      <c r="K142" s="120" t="s">
        <v>263</v>
      </c>
      <c r="L142" s="120"/>
      <c r="M142" s="1"/>
      <c r="N142" s="1"/>
      <c r="O142" s="1"/>
      <c r="P142" s="1"/>
      <c r="S142" s="4"/>
      <c r="T142" s="7"/>
      <c r="U142" s="7"/>
      <c r="Z142" s="1"/>
      <c r="AA142" s="1"/>
    </row>
    <row r="143" spans="1:27" ht="14.25" customHeight="1" hidden="1">
      <c r="A143" s="172">
        <v>14518</v>
      </c>
      <c r="B143" s="454" t="s">
        <v>277</v>
      </c>
      <c r="C143" s="455"/>
      <c r="D143" s="456" t="s">
        <v>40</v>
      </c>
      <c r="E143" s="457"/>
      <c r="F143" s="173"/>
      <c r="G143" s="441" t="str">
        <f t="shared" si="0"/>
        <v>ŠVARCOVÁ  Petra</v>
      </c>
      <c r="H143" s="441"/>
      <c r="I143" s="441"/>
      <c r="J143" s="441"/>
      <c r="K143" s="120" t="s">
        <v>266</v>
      </c>
      <c r="L143" s="120"/>
      <c r="M143" s="1"/>
      <c r="N143" s="1"/>
      <c r="O143" s="1"/>
      <c r="P143" s="1"/>
      <c r="S143" s="4"/>
      <c r="T143" s="7"/>
      <c r="U143" s="7"/>
      <c r="Z143" s="1"/>
      <c r="AA143" s="1"/>
    </row>
    <row r="144" spans="1:27" ht="14.25" customHeight="1" hidden="1">
      <c r="A144" s="172">
        <v>22958</v>
      </c>
      <c r="B144" s="454" t="s">
        <v>278</v>
      </c>
      <c r="C144" s="455"/>
      <c r="D144" s="456" t="s">
        <v>32</v>
      </c>
      <c r="E144" s="457"/>
      <c r="F144" s="173"/>
      <c r="G144" s="441" t="str">
        <f t="shared" si="0"/>
        <v>ŠTOČEK Jiří</v>
      </c>
      <c r="H144" s="441"/>
      <c r="I144" s="441"/>
      <c r="J144" s="441"/>
      <c r="K144" s="120" t="s">
        <v>268</v>
      </c>
      <c r="L144" s="120"/>
      <c r="M144" s="1"/>
      <c r="N144" s="1"/>
      <c r="O144" s="1"/>
      <c r="P144" s="1"/>
      <c r="S144" s="4"/>
      <c r="T144" s="7"/>
      <c r="U144" s="7"/>
      <c r="Z144" s="1"/>
      <c r="AA144" s="1"/>
    </row>
    <row r="145" spans="1:27" ht="14.25" customHeight="1" hidden="1">
      <c r="A145" s="172"/>
      <c r="B145" s="473"/>
      <c r="C145" s="474"/>
      <c r="D145" s="456"/>
      <c r="E145" s="457"/>
      <c r="F145" s="173"/>
      <c r="G145" s="441" t="str">
        <f t="shared" si="0"/>
        <v> </v>
      </c>
      <c r="H145" s="441"/>
      <c r="I145" s="441"/>
      <c r="J145" s="441"/>
      <c r="K145" s="120" t="s">
        <v>269</v>
      </c>
      <c r="L145" s="120"/>
      <c r="M145" s="1"/>
      <c r="N145" s="1"/>
      <c r="O145" s="1"/>
      <c r="P145" s="1"/>
      <c r="S145" s="4"/>
      <c r="T145" s="7"/>
      <c r="U145" s="7"/>
      <c r="Z145" s="1"/>
      <c r="AA145" s="1"/>
    </row>
    <row r="146" spans="1:27" ht="14.25" customHeight="1" hidden="1">
      <c r="A146" s="172"/>
      <c r="B146" s="473"/>
      <c r="C146" s="474"/>
      <c r="D146" s="456"/>
      <c r="E146" s="457"/>
      <c r="F146" s="173"/>
      <c r="G146" s="441" t="str">
        <f t="shared" si="0"/>
        <v> </v>
      </c>
      <c r="H146" s="441"/>
      <c r="I146" s="441"/>
      <c r="J146" s="441"/>
      <c r="K146" s="120" t="s">
        <v>270</v>
      </c>
      <c r="L146" s="120"/>
      <c r="M146" s="1"/>
      <c r="N146" s="1"/>
      <c r="O146" s="1"/>
      <c r="P146" s="1"/>
      <c r="S146" s="4"/>
      <c r="T146" s="7"/>
      <c r="U146" s="7"/>
      <c r="Z146" s="1"/>
      <c r="AA146" s="1"/>
    </row>
    <row r="147" spans="1:27" ht="14.25" customHeight="1" hidden="1">
      <c r="A147" s="172"/>
      <c r="B147" s="473"/>
      <c r="C147" s="474"/>
      <c r="D147" s="456"/>
      <c r="E147" s="457"/>
      <c r="F147" s="173"/>
      <c r="G147" s="441" t="str">
        <f t="shared" si="0"/>
        <v> </v>
      </c>
      <c r="H147" s="441"/>
      <c r="I147" s="441"/>
      <c r="J147" s="441"/>
      <c r="K147" s="120" t="s">
        <v>271</v>
      </c>
      <c r="L147" s="120"/>
      <c r="M147" s="1"/>
      <c r="O147" s="1"/>
      <c r="P147" s="1"/>
      <c r="S147" s="4"/>
      <c r="T147" s="7"/>
      <c r="U147" s="7"/>
      <c r="Z147" s="1"/>
      <c r="AA147" s="1"/>
    </row>
    <row r="148" spans="1:27" ht="14.25" customHeight="1" hidden="1">
      <c r="A148" s="169">
        <v>5883</v>
      </c>
      <c r="B148" s="458" t="s">
        <v>279</v>
      </c>
      <c r="C148" s="459"/>
      <c r="D148" s="460" t="s">
        <v>32</v>
      </c>
      <c r="E148" s="461"/>
      <c r="F148" s="170"/>
      <c r="G148" s="462" t="str">
        <f t="shared" si="0"/>
        <v>CERNSTEIN Jiří</v>
      </c>
      <c r="H148" s="462"/>
      <c r="I148" s="462"/>
      <c r="J148" s="462"/>
      <c r="K148" s="171" t="s">
        <v>280</v>
      </c>
      <c r="L148" s="92"/>
      <c r="O148" s="1"/>
      <c r="P148" s="1"/>
      <c r="S148" s="4"/>
      <c r="T148" s="7"/>
      <c r="U148" s="7"/>
      <c r="Z148" s="1"/>
      <c r="AA148" s="1"/>
    </row>
    <row r="149" spans="1:27" ht="14.25" customHeight="1" hidden="1">
      <c r="A149" s="169">
        <v>5879</v>
      </c>
      <c r="B149" s="458" t="s">
        <v>281</v>
      </c>
      <c r="C149" s="459"/>
      <c r="D149" s="460" t="s">
        <v>282</v>
      </c>
      <c r="E149" s="461"/>
      <c r="F149" s="170"/>
      <c r="G149" s="462" t="str">
        <f t="shared" si="0"/>
        <v>MAŠEK  Karel</v>
      </c>
      <c r="H149" s="462"/>
      <c r="I149" s="462"/>
      <c r="J149" s="462"/>
      <c r="K149" s="171" t="s">
        <v>254</v>
      </c>
      <c r="L149" s="92"/>
      <c r="O149" s="1"/>
      <c r="P149" s="1"/>
      <c r="S149" s="4"/>
      <c r="T149" s="7"/>
      <c r="U149" s="7"/>
      <c r="Z149" s="1"/>
      <c r="AA149" s="1"/>
    </row>
    <row r="150" spans="1:27" ht="14.25" customHeight="1" hidden="1">
      <c r="A150" s="169">
        <v>10844</v>
      </c>
      <c r="B150" s="458" t="s">
        <v>547</v>
      </c>
      <c r="C150" s="459"/>
      <c r="D150" s="460" t="s">
        <v>284</v>
      </c>
      <c r="E150" s="461"/>
      <c r="F150" s="170"/>
      <c r="G150" s="462" t="str">
        <f t="shared" si="0"/>
        <v>MÍKA Zdeněk</v>
      </c>
      <c r="H150" s="462"/>
      <c r="I150" s="462"/>
      <c r="J150" s="462"/>
      <c r="K150" s="171" t="s">
        <v>257</v>
      </c>
      <c r="L150" s="92"/>
      <c r="O150" s="1"/>
      <c r="P150" s="1"/>
      <c r="S150" s="4"/>
      <c r="T150" s="7"/>
      <c r="U150" s="7"/>
      <c r="Z150" s="1"/>
      <c r="AA150" s="1"/>
    </row>
    <row r="151" spans="1:27" ht="14.25" customHeight="1" hidden="1">
      <c r="A151" s="169">
        <v>18966</v>
      </c>
      <c r="B151" s="458" t="s">
        <v>285</v>
      </c>
      <c r="C151" s="459"/>
      <c r="D151" s="460" t="s">
        <v>28</v>
      </c>
      <c r="E151" s="461"/>
      <c r="F151" s="170"/>
      <c r="G151" s="462" t="str">
        <f t="shared" si="0"/>
        <v>NOVÁK Jaroslav</v>
      </c>
      <c r="H151" s="462"/>
      <c r="I151" s="462"/>
      <c r="J151" s="462"/>
      <c r="K151" s="171" t="s">
        <v>260</v>
      </c>
      <c r="L151" s="92"/>
      <c r="O151" s="1"/>
      <c r="P151" s="1"/>
      <c r="S151" s="4"/>
      <c r="T151" s="7"/>
      <c r="U151" s="7"/>
      <c r="Z151" s="1"/>
      <c r="AA151" s="1"/>
    </row>
    <row r="152" spans="1:27" ht="14.25" customHeight="1" hidden="1">
      <c r="A152" s="169">
        <v>9477</v>
      </c>
      <c r="B152" s="458" t="s">
        <v>286</v>
      </c>
      <c r="C152" s="459"/>
      <c r="D152" s="460" t="s">
        <v>287</v>
      </c>
      <c r="E152" s="461"/>
      <c r="F152" s="170"/>
      <c r="G152" s="462" t="str">
        <f t="shared" si="0"/>
        <v>PETRÁČEK Jan</v>
      </c>
      <c r="H152" s="462"/>
      <c r="I152" s="462"/>
      <c r="J152" s="462"/>
      <c r="K152" s="171" t="s">
        <v>263</v>
      </c>
      <c r="L152" s="92"/>
      <c r="O152" s="1"/>
      <c r="P152" s="1"/>
      <c r="S152" s="4"/>
      <c r="T152" s="7"/>
      <c r="U152" s="7"/>
      <c r="Z152" s="1"/>
      <c r="AA152" s="1"/>
    </row>
    <row r="153" spans="1:27" ht="14.25" customHeight="1" hidden="1">
      <c r="A153" s="169">
        <v>5880</v>
      </c>
      <c r="B153" s="458" t="s">
        <v>288</v>
      </c>
      <c r="C153" s="459"/>
      <c r="D153" s="460" t="s">
        <v>32</v>
      </c>
      <c r="E153" s="461"/>
      <c r="F153" s="170"/>
      <c r="G153" s="462" t="str">
        <f t="shared" si="0"/>
        <v>SVOBODA Jiří</v>
      </c>
      <c r="H153" s="462"/>
      <c r="I153" s="462"/>
      <c r="J153" s="462"/>
      <c r="K153" s="171" t="s">
        <v>266</v>
      </c>
      <c r="L153" s="92"/>
      <c r="O153" s="1"/>
      <c r="P153" s="1"/>
      <c r="S153" s="4"/>
      <c r="T153" s="7"/>
      <c r="U153" s="7"/>
      <c r="Z153" s="1"/>
      <c r="AA153" s="1"/>
    </row>
    <row r="154" spans="1:27" ht="14.25" customHeight="1" hidden="1">
      <c r="A154" s="169">
        <v>9626</v>
      </c>
      <c r="B154" s="458" t="s">
        <v>289</v>
      </c>
      <c r="C154" s="459"/>
      <c r="D154" s="460" t="s">
        <v>32</v>
      </c>
      <c r="E154" s="461"/>
      <c r="F154" s="170"/>
      <c r="G154" s="462" t="str">
        <f t="shared" si="0"/>
        <v>TŘEŠŇÁK  Jiří</v>
      </c>
      <c r="H154" s="462"/>
      <c r="I154" s="462"/>
      <c r="J154" s="462"/>
      <c r="K154" s="171" t="s">
        <v>268</v>
      </c>
      <c r="L154" s="92"/>
      <c r="O154" s="1"/>
      <c r="P154" s="1"/>
      <c r="S154" s="4"/>
      <c r="T154" s="7"/>
      <c r="U154" s="7"/>
      <c r="Z154" s="1"/>
      <c r="AA154" s="1"/>
    </row>
    <row r="155" spans="1:27" ht="14.25" customHeight="1" hidden="1">
      <c r="A155" s="169">
        <v>5881</v>
      </c>
      <c r="B155" s="467" t="s">
        <v>290</v>
      </c>
      <c r="C155" s="468"/>
      <c r="D155" s="469" t="s">
        <v>291</v>
      </c>
      <c r="E155" s="470"/>
      <c r="F155" s="170"/>
      <c r="G155" s="462" t="str">
        <f t="shared" si="0"/>
        <v>ŠRAJER Václav</v>
      </c>
      <c r="H155" s="462"/>
      <c r="I155" s="462"/>
      <c r="J155" s="462"/>
      <c r="K155" s="171" t="s">
        <v>269</v>
      </c>
      <c r="L155" s="92"/>
      <c r="O155" s="1"/>
      <c r="P155" s="1"/>
      <c r="S155" s="4"/>
      <c r="T155" s="7"/>
      <c r="U155" s="7"/>
      <c r="Z155" s="1"/>
      <c r="AA155" s="1"/>
    </row>
    <row r="156" spans="1:27" ht="14.25" customHeight="1" hidden="1">
      <c r="A156" s="169"/>
      <c r="B156" s="471"/>
      <c r="C156" s="472"/>
      <c r="D156" s="460"/>
      <c r="E156" s="461"/>
      <c r="F156" s="170"/>
      <c r="G156" s="462" t="str">
        <f t="shared" si="0"/>
        <v> </v>
      </c>
      <c r="H156" s="462"/>
      <c r="I156" s="462"/>
      <c r="J156" s="462"/>
      <c r="K156" s="171" t="s">
        <v>270</v>
      </c>
      <c r="L156" s="92"/>
      <c r="O156" s="1"/>
      <c r="P156" s="1"/>
      <c r="S156" s="4"/>
      <c r="T156" s="7"/>
      <c r="U156" s="7"/>
      <c r="Z156" s="1"/>
      <c r="AA156" s="1"/>
    </row>
    <row r="157" spans="1:27" ht="14.25" customHeight="1" hidden="1">
      <c r="A157" s="169"/>
      <c r="B157" s="471"/>
      <c r="C157" s="472"/>
      <c r="D157" s="460"/>
      <c r="E157" s="461"/>
      <c r="F157" s="170"/>
      <c r="G157" s="462" t="str">
        <f t="shared" si="0"/>
        <v> </v>
      </c>
      <c r="H157" s="462"/>
      <c r="I157" s="462"/>
      <c r="J157" s="462"/>
      <c r="K157" s="171" t="s">
        <v>271</v>
      </c>
      <c r="L157" s="92"/>
      <c r="O157" s="1"/>
      <c r="P157" s="1"/>
      <c r="S157" s="4"/>
      <c r="T157" s="7"/>
      <c r="U157" s="7"/>
      <c r="Z157" s="1"/>
      <c r="AA157" s="1"/>
    </row>
    <row r="158" spans="1:27" ht="14.25" customHeight="1" hidden="1">
      <c r="A158" s="172">
        <v>20738</v>
      </c>
      <c r="B158" s="454" t="s">
        <v>292</v>
      </c>
      <c r="C158" s="455"/>
      <c r="D158" s="456" t="s">
        <v>24</v>
      </c>
      <c r="E158" s="457"/>
      <c r="F158" s="173"/>
      <c r="G158" s="441" t="str">
        <f t="shared" si="0"/>
        <v>KŠÍR Petr</v>
      </c>
      <c r="H158" s="441"/>
      <c r="I158" s="441"/>
      <c r="J158" s="441"/>
      <c r="K158" s="120" t="s">
        <v>293</v>
      </c>
      <c r="L158" s="92"/>
      <c r="O158" s="1"/>
      <c r="P158" s="1"/>
      <c r="S158" s="4"/>
      <c r="T158" s="7"/>
      <c r="U158" s="7"/>
      <c r="Z158" s="1"/>
      <c r="AA158" s="1"/>
    </row>
    <row r="159" spans="1:27" ht="14.25" customHeight="1" hidden="1">
      <c r="A159" s="172">
        <v>20740</v>
      </c>
      <c r="B159" s="454" t="s">
        <v>294</v>
      </c>
      <c r="C159" s="455"/>
      <c r="D159" s="456" t="s">
        <v>262</v>
      </c>
      <c r="E159" s="457"/>
      <c r="F159" s="173"/>
      <c r="G159" s="441" t="str">
        <f t="shared" si="0"/>
        <v>KOVÁŘ Martin</v>
      </c>
      <c r="H159" s="441"/>
      <c r="I159" s="441"/>
      <c r="J159" s="441"/>
      <c r="K159" s="120" t="s">
        <v>254</v>
      </c>
      <c r="L159" s="92"/>
      <c r="O159" s="1"/>
      <c r="P159" s="1"/>
      <c r="S159" s="4"/>
      <c r="T159" s="7"/>
      <c r="U159" s="7"/>
      <c r="Z159" s="1"/>
      <c r="AA159" s="1"/>
    </row>
    <row r="160" spans="1:27" ht="14.25" customHeight="1" hidden="1">
      <c r="A160" s="172">
        <v>17966</v>
      </c>
      <c r="B160" s="454" t="s">
        <v>295</v>
      </c>
      <c r="C160" s="455"/>
      <c r="D160" s="456" t="s">
        <v>296</v>
      </c>
      <c r="E160" s="457"/>
      <c r="F160" s="173"/>
      <c r="G160" s="441" t="str">
        <f t="shared" si="0"/>
        <v>SMÉKAL Tomáš</v>
      </c>
      <c r="H160" s="441"/>
      <c r="I160" s="441"/>
      <c r="J160" s="441"/>
      <c r="K160" s="120" t="s">
        <v>257</v>
      </c>
      <c r="L160" s="92"/>
      <c r="O160" s="1"/>
      <c r="P160" s="1"/>
      <c r="S160" s="4"/>
      <c r="T160" s="7"/>
      <c r="U160" s="7"/>
      <c r="Z160" s="1"/>
      <c r="AA160" s="1"/>
    </row>
    <row r="161" spans="1:27" ht="14.25" customHeight="1" hidden="1">
      <c r="A161" s="172">
        <v>24518</v>
      </c>
      <c r="B161" s="454" t="s">
        <v>297</v>
      </c>
      <c r="C161" s="455"/>
      <c r="D161" s="456" t="s">
        <v>298</v>
      </c>
      <c r="E161" s="457"/>
      <c r="F161" s="173"/>
      <c r="G161" s="441" t="str">
        <f t="shared" si="0"/>
        <v>JIRSA Lukáš</v>
      </c>
      <c r="H161" s="441"/>
      <c r="I161" s="441"/>
      <c r="J161" s="441"/>
      <c r="K161" s="120" t="s">
        <v>260</v>
      </c>
      <c r="L161" s="92"/>
      <c r="O161" s="1"/>
      <c r="P161" s="1"/>
      <c r="S161" s="4"/>
      <c r="T161" s="7"/>
      <c r="U161" s="7"/>
      <c r="Z161" s="1"/>
      <c r="AA161" s="1"/>
    </row>
    <row r="162" spans="1:27" ht="14.25" customHeight="1" hidden="1">
      <c r="A162" s="172">
        <v>1070</v>
      </c>
      <c r="B162" s="454" t="s">
        <v>299</v>
      </c>
      <c r="C162" s="455"/>
      <c r="D162" s="456" t="s">
        <v>300</v>
      </c>
      <c r="E162" s="457"/>
      <c r="F162" s="173"/>
      <c r="G162" s="441" t="str">
        <f>CONCATENATE(B162," ",D162)</f>
        <v>KLUGANOST Vít</v>
      </c>
      <c r="H162" s="441"/>
      <c r="I162" s="441"/>
      <c r="J162" s="441"/>
      <c r="K162" s="120" t="s">
        <v>263</v>
      </c>
      <c r="L162" s="92"/>
      <c r="O162" s="1"/>
      <c r="P162" s="1"/>
      <c r="S162" s="4"/>
      <c r="T162" s="7"/>
      <c r="U162" s="7"/>
      <c r="Z162" s="1"/>
      <c r="AA162" s="1"/>
    </row>
    <row r="163" spans="1:27" ht="14.25" customHeight="1" hidden="1">
      <c r="A163" s="172">
        <v>18159</v>
      </c>
      <c r="B163" s="454" t="s">
        <v>301</v>
      </c>
      <c r="C163" s="455"/>
      <c r="D163" s="456" t="s">
        <v>262</v>
      </c>
      <c r="E163" s="457"/>
      <c r="F163" s="173"/>
      <c r="G163" s="441" t="str">
        <f>CONCATENATE(B163," ",D163)</f>
        <v>JELÍNEK Martin</v>
      </c>
      <c r="H163" s="441"/>
      <c r="I163" s="441"/>
      <c r="J163" s="441"/>
      <c r="K163" s="120" t="s">
        <v>266</v>
      </c>
      <c r="L163" s="92"/>
      <c r="O163" s="1"/>
      <c r="P163" s="1"/>
      <c r="S163" s="4"/>
      <c r="T163" s="7"/>
      <c r="U163" s="7"/>
      <c r="Z163" s="1"/>
      <c r="AA163" s="1"/>
    </row>
    <row r="164" spans="1:27" ht="14.25" customHeight="1" hidden="1">
      <c r="A164" s="172">
        <v>21157</v>
      </c>
      <c r="B164" s="454" t="s">
        <v>302</v>
      </c>
      <c r="C164" s="455"/>
      <c r="D164" s="456" t="s">
        <v>287</v>
      </c>
      <c r="E164" s="457"/>
      <c r="F164" s="173"/>
      <c r="G164" s="441" t="str">
        <f>CONCATENATE(B164," ",D164)</f>
        <v>LUKÁŠ Jan</v>
      </c>
      <c r="H164" s="441"/>
      <c r="I164" s="441"/>
      <c r="J164" s="441"/>
      <c r="K164" s="120" t="s">
        <v>268</v>
      </c>
      <c r="L164" s="92"/>
      <c r="O164" s="1"/>
      <c r="P164" s="1"/>
      <c r="S164" s="4"/>
      <c r="T164" s="7"/>
      <c r="U164" s="7"/>
      <c r="Z164" s="1"/>
      <c r="AA164" s="1"/>
    </row>
    <row r="165" spans="1:27" ht="12.75" hidden="1">
      <c r="A165" s="172">
        <v>20739</v>
      </c>
      <c r="B165" s="454" t="s">
        <v>303</v>
      </c>
      <c r="C165" s="455"/>
      <c r="D165" s="456" t="s">
        <v>304</v>
      </c>
      <c r="E165" s="457"/>
      <c r="F165" s="173"/>
      <c r="G165" s="441" t="str">
        <f>CONCATENATE(B165," ",D165)</f>
        <v>MAŇOUR Ondřej</v>
      </c>
      <c r="H165" s="441"/>
      <c r="I165" s="441"/>
      <c r="J165" s="441"/>
      <c r="K165" s="120" t="s">
        <v>269</v>
      </c>
      <c r="L165" s="173"/>
      <c r="O165" s="1"/>
      <c r="P165" s="1"/>
      <c r="S165" s="4"/>
      <c r="T165" s="7"/>
      <c r="U165" s="7"/>
      <c r="Z165" s="1"/>
      <c r="AA165" s="1"/>
    </row>
    <row r="166" spans="1:27" ht="12.75" hidden="1">
      <c r="A166" s="172"/>
      <c r="B166" s="454"/>
      <c r="C166" s="455"/>
      <c r="D166" s="456"/>
      <c r="E166" s="457"/>
      <c r="F166" s="173"/>
      <c r="G166" s="441" t="str">
        <f aca="true" t="shared" si="1" ref="G166:G229">CONCATENATE(B166," ",D166)</f>
        <v> </v>
      </c>
      <c r="H166" s="441"/>
      <c r="I166" s="441"/>
      <c r="J166" s="441"/>
      <c r="K166" s="120" t="s">
        <v>270</v>
      </c>
      <c r="L166" s="173"/>
      <c r="O166" s="1"/>
      <c r="P166" s="1"/>
      <c r="S166" s="4"/>
      <c r="T166" s="7"/>
      <c r="U166" s="7"/>
      <c r="Z166" s="1"/>
      <c r="AA166" s="1"/>
    </row>
    <row r="167" spans="1:27" ht="12.75" hidden="1">
      <c r="A167" s="169">
        <v>24713</v>
      </c>
      <c r="B167" s="458" t="s">
        <v>305</v>
      </c>
      <c r="C167" s="459"/>
      <c r="D167" s="460" t="s">
        <v>306</v>
      </c>
      <c r="E167" s="461"/>
      <c r="F167" s="170"/>
      <c r="G167" s="462" t="str">
        <f t="shared" si="1"/>
        <v>BANDASOVÁ Ivana</v>
      </c>
      <c r="H167" s="462"/>
      <c r="I167" s="462"/>
      <c r="J167" s="462"/>
      <c r="K167" s="171" t="s">
        <v>307</v>
      </c>
      <c r="L167" s="173"/>
      <c r="O167" s="1"/>
      <c r="P167" s="1"/>
      <c r="S167" s="4"/>
      <c r="T167" s="7"/>
      <c r="U167" s="7"/>
      <c r="Z167" s="1"/>
      <c r="AA167" s="1"/>
    </row>
    <row r="168" spans="1:27" ht="12.75" hidden="1">
      <c r="A168" s="169">
        <v>18910</v>
      </c>
      <c r="B168" s="458" t="s">
        <v>308</v>
      </c>
      <c r="C168" s="459"/>
      <c r="D168" s="460" t="s">
        <v>309</v>
      </c>
      <c r="E168" s="461"/>
      <c r="F168" s="170"/>
      <c r="G168" s="462" t="str">
        <f t="shared" si="1"/>
        <v>DYMÁČKOVÁ Markéta</v>
      </c>
      <c r="H168" s="462"/>
      <c r="I168" s="462"/>
      <c r="J168" s="462"/>
      <c r="K168" s="171" t="s">
        <v>254</v>
      </c>
      <c r="L168" s="173"/>
      <c r="O168" s="1"/>
      <c r="P168" s="1"/>
      <c r="S168" s="4"/>
      <c r="T168" s="7"/>
      <c r="U168" s="7"/>
      <c r="Z168" s="1"/>
      <c r="AA168" s="1"/>
    </row>
    <row r="169" spans="1:27" ht="12.75" hidden="1">
      <c r="A169" s="169">
        <v>10264</v>
      </c>
      <c r="B169" s="458" t="s">
        <v>310</v>
      </c>
      <c r="C169" s="459"/>
      <c r="D169" s="460" t="s">
        <v>287</v>
      </c>
      <c r="E169" s="461"/>
      <c r="F169" s="170"/>
      <c r="G169" s="462" t="str">
        <f t="shared" si="1"/>
        <v>KRATOCHVIL Jan</v>
      </c>
      <c r="H169" s="462"/>
      <c r="I169" s="462"/>
      <c r="J169" s="462"/>
      <c r="K169" s="171" t="s">
        <v>257</v>
      </c>
      <c r="L169" s="173"/>
      <c r="O169" s="1"/>
      <c r="P169" s="1"/>
      <c r="S169" s="4"/>
      <c r="T169" s="7"/>
      <c r="U169" s="7"/>
      <c r="Z169" s="1"/>
      <c r="AA169" s="1"/>
    </row>
    <row r="170" spans="1:27" ht="12.75" hidden="1">
      <c r="A170" s="169">
        <v>21451</v>
      </c>
      <c r="B170" s="458" t="s">
        <v>311</v>
      </c>
      <c r="C170" s="459"/>
      <c r="D170" s="460" t="s">
        <v>24</v>
      </c>
      <c r="E170" s="461"/>
      <c r="F170" s="170"/>
      <c r="G170" s="462" t="str">
        <f t="shared" si="1"/>
        <v>JANATA Petr</v>
      </c>
      <c r="H170" s="462"/>
      <c r="I170" s="462"/>
      <c r="J170" s="462"/>
      <c r="K170" s="171" t="s">
        <v>260</v>
      </c>
      <c r="L170" s="173"/>
      <c r="O170" s="1"/>
      <c r="P170" s="1"/>
      <c r="S170" s="4"/>
      <c r="T170" s="7"/>
      <c r="U170" s="7"/>
      <c r="Z170" s="1"/>
      <c r="AA170" s="1"/>
    </row>
    <row r="171" spans="1:27" ht="12.75" hidden="1">
      <c r="A171" s="169">
        <v>12386</v>
      </c>
      <c r="B171" s="458" t="s">
        <v>312</v>
      </c>
      <c r="C171" s="459"/>
      <c r="D171" s="460" t="s">
        <v>296</v>
      </c>
      <c r="E171" s="461"/>
      <c r="F171" s="170"/>
      <c r="G171" s="462" t="str">
        <f t="shared" si="1"/>
        <v>JÍCHA Tomáš</v>
      </c>
      <c r="H171" s="462"/>
      <c r="I171" s="462"/>
      <c r="J171" s="462"/>
      <c r="K171" s="171" t="s">
        <v>263</v>
      </c>
      <c r="L171" s="173"/>
      <c r="O171" s="1"/>
      <c r="P171" s="1"/>
      <c r="S171" s="4"/>
      <c r="T171" s="7"/>
      <c r="U171" s="7"/>
      <c r="Z171" s="1"/>
      <c r="AA171" s="1"/>
    </row>
    <row r="172" spans="1:27" ht="12.75" hidden="1">
      <c r="A172" s="169">
        <v>24714</v>
      </c>
      <c r="B172" s="458" t="s">
        <v>313</v>
      </c>
      <c r="C172" s="459"/>
      <c r="D172" s="460" t="s">
        <v>314</v>
      </c>
      <c r="E172" s="461"/>
      <c r="F172" s="170"/>
      <c r="G172" s="462" t="str">
        <f t="shared" si="1"/>
        <v>JIRÁSKOVÁ Gabriela</v>
      </c>
      <c r="H172" s="462"/>
      <c r="I172" s="462"/>
      <c r="J172" s="462"/>
      <c r="K172" s="171" t="s">
        <v>266</v>
      </c>
      <c r="L172" s="173"/>
      <c r="O172" s="1"/>
      <c r="P172" s="1"/>
      <c r="S172" s="4"/>
      <c r="T172" s="7"/>
      <c r="U172" s="7"/>
      <c r="Z172" s="1"/>
      <c r="AA172" s="1"/>
    </row>
    <row r="173" spans="1:27" ht="12.75" hidden="1">
      <c r="A173" s="169">
        <v>2590</v>
      </c>
      <c r="B173" s="458" t="s">
        <v>315</v>
      </c>
      <c r="C173" s="459"/>
      <c r="D173" s="460" t="s">
        <v>24</v>
      </c>
      <c r="E173" s="461"/>
      <c r="F173" s="170"/>
      <c r="G173" s="462" t="str">
        <f t="shared" si="1"/>
        <v>KAPAL  Petr</v>
      </c>
      <c r="H173" s="462"/>
      <c r="I173" s="462"/>
      <c r="J173" s="462"/>
      <c r="K173" s="171" t="s">
        <v>268</v>
      </c>
      <c r="L173" s="173"/>
      <c r="O173" s="1"/>
      <c r="P173" s="1"/>
      <c r="S173" s="4"/>
      <c r="T173" s="7"/>
      <c r="U173" s="7"/>
      <c r="Z173" s="1"/>
      <c r="AA173" s="1"/>
    </row>
    <row r="174" spans="1:27" ht="12.75" hidden="1">
      <c r="A174" s="169">
        <v>23611</v>
      </c>
      <c r="B174" s="458" t="s">
        <v>316</v>
      </c>
      <c r="C174" s="459"/>
      <c r="D174" s="460" t="s">
        <v>28</v>
      </c>
      <c r="E174" s="461"/>
      <c r="F174" s="170"/>
      <c r="G174" s="462" t="str">
        <f t="shared" si="1"/>
        <v>KYKAL  Jaroslav</v>
      </c>
      <c r="H174" s="462"/>
      <c r="I174" s="462"/>
      <c r="J174" s="462"/>
      <c r="K174" s="171" t="s">
        <v>269</v>
      </c>
      <c r="L174" s="173"/>
      <c r="O174" s="1"/>
      <c r="P174" s="1"/>
      <c r="S174" s="4"/>
      <c r="T174" s="7"/>
      <c r="U174" s="7"/>
      <c r="Z174" s="1"/>
      <c r="AA174" s="1"/>
    </row>
    <row r="175" spans="1:27" ht="12.75" hidden="1">
      <c r="A175" s="169">
        <v>13398</v>
      </c>
      <c r="B175" s="458" t="s">
        <v>317</v>
      </c>
      <c r="C175" s="459"/>
      <c r="D175" s="460" t="s">
        <v>318</v>
      </c>
      <c r="E175" s="461"/>
      <c r="F175" s="170"/>
      <c r="G175" s="462" t="str">
        <f t="shared" si="1"/>
        <v>MUSIL Ladislav</v>
      </c>
      <c r="H175" s="462"/>
      <c r="I175" s="462"/>
      <c r="J175" s="462"/>
      <c r="K175" s="171" t="s">
        <v>270</v>
      </c>
      <c r="L175" s="173"/>
      <c r="O175" s="1"/>
      <c r="P175" s="1"/>
      <c r="S175" s="4"/>
      <c r="T175" s="7"/>
      <c r="U175" s="7"/>
      <c r="Z175" s="1"/>
      <c r="AA175" s="1"/>
    </row>
    <row r="176" spans="1:27" ht="12.75" hidden="1">
      <c r="A176" s="169">
        <v>20059</v>
      </c>
      <c r="B176" s="458" t="s">
        <v>319</v>
      </c>
      <c r="C176" s="459"/>
      <c r="D176" s="460" t="s">
        <v>320</v>
      </c>
      <c r="E176" s="461"/>
      <c r="F176" s="170"/>
      <c r="G176" s="462" t="str">
        <f t="shared" si="1"/>
        <v>SOMOLÍKOVÁ  Emílie</v>
      </c>
      <c r="H176" s="462"/>
      <c r="I176" s="462"/>
      <c r="J176" s="462"/>
      <c r="K176" s="171" t="s">
        <v>271</v>
      </c>
      <c r="L176" s="173"/>
      <c r="O176" s="1"/>
      <c r="P176" s="1"/>
      <c r="S176" s="4"/>
      <c r="T176" s="7"/>
      <c r="U176" s="7"/>
      <c r="Z176" s="1"/>
      <c r="AA176" s="1"/>
    </row>
    <row r="177" spans="1:27" ht="12.75" hidden="1">
      <c r="A177" s="169">
        <v>21028</v>
      </c>
      <c r="B177" s="458" t="s">
        <v>321</v>
      </c>
      <c r="C177" s="459"/>
      <c r="D177" s="460" t="s">
        <v>322</v>
      </c>
      <c r="E177" s="461"/>
      <c r="F177" s="170"/>
      <c r="G177" s="462" t="str">
        <f t="shared" si="1"/>
        <v>ŠŤOVÍČEK  Pavel</v>
      </c>
      <c r="H177" s="462"/>
      <c r="I177" s="462"/>
      <c r="J177" s="462"/>
      <c r="K177" s="171" t="s">
        <v>323</v>
      </c>
      <c r="L177" s="173"/>
      <c r="O177" s="1"/>
      <c r="P177" s="1"/>
      <c r="S177" s="4"/>
      <c r="T177" s="7"/>
      <c r="U177" s="7"/>
      <c r="Z177" s="1"/>
      <c r="AA177" s="1"/>
    </row>
    <row r="178" spans="1:27" ht="12.75" hidden="1">
      <c r="A178" s="169">
        <v>24715</v>
      </c>
      <c r="B178" s="458" t="s">
        <v>324</v>
      </c>
      <c r="C178" s="459"/>
      <c r="D178" s="460" t="s">
        <v>325</v>
      </c>
      <c r="E178" s="461"/>
      <c r="F178" s="170"/>
      <c r="G178" s="462" t="str">
        <f t="shared" si="1"/>
        <v>VÁCLAVKOVÁ Eva</v>
      </c>
      <c r="H178" s="462"/>
      <c r="I178" s="462"/>
      <c r="J178" s="462"/>
      <c r="K178" s="171" t="s">
        <v>326</v>
      </c>
      <c r="L178" s="173"/>
      <c r="O178" s="1"/>
      <c r="P178" s="1"/>
      <c r="S178" s="4"/>
      <c r="T178" s="7"/>
      <c r="U178" s="7"/>
      <c r="Z178" s="1"/>
      <c r="AA178" s="1"/>
    </row>
    <row r="179" spans="1:27" ht="12.75" hidden="1">
      <c r="A179" s="169">
        <v>10974</v>
      </c>
      <c r="B179" s="458" t="s">
        <v>327</v>
      </c>
      <c r="C179" s="459"/>
      <c r="D179" s="460" t="s">
        <v>328</v>
      </c>
      <c r="E179" s="461"/>
      <c r="F179" s="170"/>
      <c r="G179" s="462" t="str">
        <f t="shared" si="1"/>
        <v>ZACHAŘ Čeněk</v>
      </c>
      <c r="H179" s="462"/>
      <c r="I179" s="462"/>
      <c r="J179" s="462"/>
      <c r="K179" s="171" t="s">
        <v>329</v>
      </c>
      <c r="L179" s="173"/>
      <c r="O179" s="1"/>
      <c r="P179" s="1"/>
      <c r="S179" s="4"/>
      <c r="T179" s="7"/>
      <c r="U179" s="7"/>
      <c r="Z179" s="1"/>
      <c r="AA179" s="1"/>
    </row>
    <row r="180" spans="1:27" ht="12.75" hidden="1">
      <c r="A180" s="172">
        <v>19205</v>
      </c>
      <c r="B180" s="454" t="s">
        <v>330</v>
      </c>
      <c r="C180" s="455"/>
      <c r="D180" s="456" t="s">
        <v>331</v>
      </c>
      <c r="E180" s="457"/>
      <c r="F180" s="173"/>
      <c r="G180" s="441" t="str">
        <f t="shared" si="1"/>
        <v>DVOŘÁK Miloslav</v>
      </c>
      <c r="H180" s="441"/>
      <c r="I180" s="441"/>
      <c r="J180" s="441"/>
      <c r="K180" s="120" t="s">
        <v>332</v>
      </c>
      <c r="L180" s="173"/>
      <c r="O180" s="1"/>
      <c r="P180" s="1"/>
      <c r="S180" s="4"/>
      <c r="T180" s="7"/>
      <c r="U180" s="7"/>
      <c r="Z180" s="1"/>
      <c r="AA180" s="1"/>
    </row>
    <row r="181" spans="1:27" ht="12.75" hidden="1">
      <c r="A181" s="172">
        <v>10964</v>
      </c>
      <c r="B181" s="454" t="s">
        <v>333</v>
      </c>
      <c r="C181" s="455"/>
      <c r="D181" s="456" t="s">
        <v>24</v>
      </c>
      <c r="E181" s="457"/>
      <c r="F181" s="173"/>
      <c r="G181" s="441" t="str">
        <f t="shared" si="1"/>
        <v>FIŠER Petr</v>
      </c>
      <c r="H181" s="441"/>
      <c r="I181" s="441"/>
      <c r="J181" s="441"/>
      <c r="K181" s="120" t="s">
        <v>254</v>
      </c>
      <c r="L181" s="173"/>
      <c r="O181" s="1"/>
      <c r="P181" s="1"/>
      <c r="S181" s="4"/>
      <c r="T181" s="7"/>
      <c r="U181" s="7"/>
      <c r="Z181" s="1"/>
      <c r="AA181" s="1"/>
    </row>
    <row r="182" spans="1:27" ht="12.75" hidden="1">
      <c r="A182" s="172">
        <v>15375</v>
      </c>
      <c r="B182" s="454" t="s">
        <v>334</v>
      </c>
      <c r="C182" s="455"/>
      <c r="D182" s="456" t="s">
        <v>335</v>
      </c>
      <c r="E182" s="457"/>
      <c r="F182" s="173"/>
      <c r="G182" s="441" t="str">
        <f t="shared" si="1"/>
        <v>FIŠEROVÁ  Jana</v>
      </c>
      <c r="H182" s="441"/>
      <c r="I182" s="441"/>
      <c r="J182" s="441"/>
      <c r="K182" s="120" t="s">
        <v>257</v>
      </c>
      <c r="L182" s="173"/>
      <c r="O182" s="1"/>
      <c r="P182" s="1"/>
      <c r="S182" s="4"/>
      <c r="T182" s="7"/>
      <c r="U182" s="7"/>
      <c r="Z182" s="1"/>
      <c r="AA182" s="1"/>
    </row>
    <row r="183" spans="1:27" ht="12.75" hidden="1">
      <c r="A183" s="172">
        <v>16819</v>
      </c>
      <c r="B183" s="454" t="s">
        <v>336</v>
      </c>
      <c r="C183" s="455"/>
      <c r="D183" s="456" t="s">
        <v>337</v>
      </c>
      <c r="E183" s="457"/>
      <c r="F183" s="173"/>
      <c r="G183" s="441" t="str">
        <f t="shared" si="1"/>
        <v>MACHULKA Luboš</v>
      </c>
      <c r="H183" s="441"/>
      <c r="I183" s="441"/>
      <c r="J183" s="441"/>
      <c r="K183" s="120" t="s">
        <v>260</v>
      </c>
      <c r="L183" s="173"/>
      <c r="O183" s="1"/>
      <c r="P183" s="1"/>
      <c r="S183" s="4"/>
      <c r="T183" s="7"/>
      <c r="U183" s="7"/>
      <c r="Z183" s="1"/>
      <c r="AA183" s="1"/>
    </row>
    <row r="184" spans="1:27" ht="12.75" hidden="1">
      <c r="A184" s="172">
        <v>16398</v>
      </c>
      <c r="B184" s="454" t="s">
        <v>338</v>
      </c>
      <c r="C184" s="455"/>
      <c r="D184" s="456" t="s">
        <v>339</v>
      </c>
      <c r="E184" s="457"/>
      <c r="F184" s="173"/>
      <c r="G184" s="441" t="str">
        <f t="shared" si="1"/>
        <v>MACHULKOVÁ Helena</v>
      </c>
      <c r="H184" s="441"/>
      <c r="I184" s="441"/>
      <c r="J184" s="441"/>
      <c r="K184" s="120" t="s">
        <v>263</v>
      </c>
      <c r="L184" s="173"/>
      <c r="O184" s="1"/>
      <c r="P184" s="1"/>
      <c r="S184" s="4"/>
      <c r="T184" s="7"/>
      <c r="U184" s="7"/>
      <c r="Z184" s="1"/>
      <c r="AA184" s="1"/>
    </row>
    <row r="185" spans="1:27" ht="12.75" hidden="1">
      <c r="A185" s="172">
        <v>14611</v>
      </c>
      <c r="B185" s="454" t="s">
        <v>340</v>
      </c>
      <c r="C185" s="455"/>
      <c r="D185" s="456" t="s">
        <v>28</v>
      </c>
      <c r="E185" s="457"/>
      <c r="F185" s="173"/>
      <c r="G185" s="441" t="str">
        <f t="shared" si="1"/>
        <v>MAŘÁNEK Jaroslav</v>
      </c>
      <c r="H185" s="441"/>
      <c r="I185" s="441"/>
      <c r="J185" s="441"/>
      <c r="K185" s="120" t="s">
        <v>266</v>
      </c>
      <c r="L185" s="173"/>
      <c r="O185" s="1"/>
      <c r="P185" s="1"/>
      <c r="S185" s="4"/>
      <c r="T185" s="7"/>
      <c r="U185" s="7"/>
      <c r="Z185" s="1"/>
      <c r="AA185" s="1"/>
    </row>
    <row r="186" spans="1:27" ht="12.75" hidden="1">
      <c r="A186" s="172">
        <v>21902</v>
      </c>
      <c r="B186" s="454" t="s">
        <v>341</v>
      </c>
      <c r="C186" s="455"/>
      <c r="D186" s="456" t="s">
        <v>291</v>
      </c>
      <c r="E186" s="457"/>
      <c r="F186" s="173"/>
      <c r="G186" s="441" t="str">
        <f t="shared" si="1"/>
        <v>VEJVODA Václav</v>
      </c>
      <c r="H186" s="441"/>
      <c r="I186" s="441"/>
      <c r="J186" s="441"/>
      <c r="K186" s="120" t="s">
        <v>268</v>
      </c>
      <c r="L186" s="173"/>
      <c r="O186" s="1"/>
      <c r="P186" s="1"/>
      <c r="S186" s="4"/>
      <c r="T186" s="7"/>
      <c r="U186" s="7"/>
      <c r="Z186" s="1"/>
      <c r="AA186" s="1"/>
    </row>
    <row r="187" spans="1:27" ht="12.75" hidden="1">
      <c r="A187" s="172">
        <v>1262</v>
      </c>
      <c r="B187" s="463" t="s">
        <v>342</v>
      </c>
      <c r="C187" s="464"/>
      <c r="D187" s="465" t="s">
        <v>284</v>
      </c>
      <c r="E187" s="466"/>
      <c r="F187" s="173"/>
      <c r="G187" s="441" t="str">
        <f t="shared" si="1"/>
        <v>MAŠEK Zdeněk</v>
      </c>
      <c r="H187" s="441"/>
      <c r="I187" s="441"/>
      <c r="J187" s="441"/>
      <c r="K187" s="120" t="s">
        <v>269</v>
      </c>
      <c r="L187" s="173"/>
      <c r="O187" s="1"/>
      <c r="P187" s="1"/>
      <c r="S187" s="4"/>
      <c r="T187" s="7"/>
      <c r="U187" s="7"/>
      <c r="Z187" s="1"/>
      <c r="AA187" s="1"/>
    </row>
    <row r="188" spans="1:27" ht="12.75" hidden="1">
      <c r="A188" s="172"/>
      <c r="B188" s="454"/>
      <c r="C188" s="455"/>
      <c r="D188" s="456"/>
      <c r="E188" s="457"/>
      <c r="F188" s="173"/>
      <c r="G188" s="441" t="str">
        <f t="shared" si="1"/>
        <v> </v>
      </c>
      <c r="H188" s="441"/>
      <c r="I188" s="441"/>
      <c r="J188" s="441"/>
      <c r="K188" s="120" t="s">
        <v>270</v>
      </c>
      <c r="L188" s="173"/>
      <c r="O188" s="1"/>
      <c r="P188" s="1"/>
      <c r="S188" s="4"/>
      <c r="T188" s="7"/>
      <c r="U188" s="7"/>
      <c r="Z188" s="1"/>
      <c r="AA188" s="1"/>
    </row>
    <row r="189" spans="1:27" ht="12.75" hidden="1">
      <c r="A189" s="172"/>
      <c r="B189" s="454"/>
      <c r="C189" s="455"/>
      <c r="D189" s="456"/>
      <c r="E189" s="457"/>
      <c r="F189" s="173"/>
      <c r="G189" s="441" t="str">
        <f t="shared" si="1"/>
        <v> </v>
      </c>
      <c r="H189" s="441"/>
      <c r="I189" s="441"/>
      <c r="J189" s="441"/>
      <c r="K189" s="120" t="s">
        <v>271</v>
      </c>
      <c r="L189" s="173"/>
      <c r="O189" s="1"/>
      <c r="P189" s="1"/>
      <c r="S189" s="4"/>
      <c r="T189" s="7"/>
      <c r="U189" s="7"/>
      <c r="Z189" s="1"/>
      <c r="AA189" s="1"/>
    </row>
    <row r="190" spans="1:27" ht="12.75" hidden="1">
      <c r="A190" s="169">
        <v>19845</v>
      </c>
      <c r="B190" s="458" t="s">
        <v>343</v>
      </c>
      <c r="C190" s="459"/>
      <c r="D190" s="460" t="s">
        <v>344</v>
      </c>
      <c r="E190" s="461"/>
      <c r="F190" s="170"/>
      <c r="G190" s="462" t="str">
        <f t="shared" si="1"/>
        <v>VÁVRA Ivo</v>
      </c>
      <c r="H190" s="462"/>
      <c r="I190" s="462"/>
      <c r="J190" s="462"/>
      <c r="K190" s="171" t="s">
        <v>345</v>
      </c>
      <c r="L190" s="173"/>
      <c r="O190" s="1"/>
      <c r="P190" s="1"/>
      <c r="S190" s="4"/>
      <c r="T190" s="7"/>
      <c r="U190" s="7"/>
      <c r="Z190" s="1"/>
      <c r="AA190" s="1"/>
    </row>
    <row r="191" spans="1:27" ht="12.75" hidden="1">
      <c r="A191" s="169">
        <v>823</v>
      </c>
      <c r="B191" s="458" t="s">
        <v>346</v>
      </c>
      <c r="C191" s="459"/>
      <c r="D191" s="460" t="s">
        <v>335</v>
      </c>
      <c r="E191" s="461"/>
      <c r="F191" s="170"/>
      <c r="G191" s="462" t="str">
        <f t="shared" si="1"/>
        <v>MYŠIČKOVÁ Jana</v>
      </c>
      <c r="H191" s="462"/>
      <c r="I191" s="462"/>
      <c r="J191" s="462"/>
      <c r="K191" s="171" t="s">
        <v>254</v>
      </c>
      <c r="L191" s="173"/>
      <c r="O191" s="1"/>
      <c r="P191" s="1"/>
      <c r="S191" s="4"/>
      <c r="T191" s="7"/>
      <c r="U191" s="7"/>
      <c r="Z191" s="1"/>
      <c r="AA191" s="1"/>
    </row>
    <row r="192" spans="1:27" ht="12.75" hidden="1">
      <c r="A192" s="169">
        <v>15623</v>
      </c>
      <c r="B192" s="458" t="s">
        <v>347</v>
      </c>
      <c r="C192" s="459"/>
      <c r="D192" s="460" t="s">
        <v>291</v>
      </c>
      <c r="E192" s="461"/>
      <c r="F192" s="170"/>
      <c r="G192" s="462" t="str">
        <f t="shared" si="1"/>
        <v>RAUVOLF Václav</v>
      </c>
      <c r="H192" s="462"/>
      <c r="I192" s="462"/>
      <c r="J192" s="462"/>
      <c r="K192" s="171" t="s">
        <v>257</v>
      </c>
      <c r="L192" s="173"/>
      <c r="O192" s="1"/>
      <c r="P192" s="1"/>
      <c r="S192" s="4"/>
      <c r="T192" s="7"/>
      <c r="U192" s="7"/>
      <c r="Z192" s="1"/>
      <c r="AA192" s="1"/>
    </row>
    <row r="193" spans="1:27" ht="12.75" hidden="1">
      <c r="A193" s="169">
        <v>1361</v>
      </c>
      <c r="B193" s="458" t="s">
        <v>348</v>
      </c>
      <c r="C193" s="459"/>
      <c r="D193" s="460" t="s">
        <v>349</v>
      </c>
      <c r="E193" s="461"/>
      <c r="F193" s="170"/>
      <c r="G193" s="462" t="str">
        <f t="shared" si="1"/>
        <v>RAUVOLFOVÁ Alena</v>
      </c>
      <c r="H193" s="462"/>
      <c r="I193" s="462"/>
      <c r="J193" s="462"/>
      <c r="K193" s="171" t="s">
        <v>260</v>
      </c>
      <c r="L193" s="173"/>
      <c r="O193" s="1"/>
      <c r="P193" s="1"/>
      <c r="S193" s="4"/>
      <c r="T193" s="7"/>
      <c r="U193" s="7"/>
      <c r="Z193" s="1"/>
      <c r="AA193" s="1"/>
    </row>
    <row r="194" spans="1:27" ht="12.75" hidden="1">
      <c r="A194" s="169">
        <v>1366</v>
      </c>
      <c r="B194" s="458" t="s">
        <v>350</v>
      </c>
      <c r="C194" s="459"/>
      <c r="D194" s="460" t="s">
        <v>351</v>
      </c>
      <c r="E194" s="461"/>
      <c r="F194" s="170"/>
      <c r="G194" s="462" t="str">
        <f t="shared" si="1"/>
        <v>STRNAD Vladimír</v>
      </c>
      <c r="H194" s="462"/>
      <c r="I194" s="462"/>
      <c r="J194" s="462"/>
      <c r="K194" s="171" t="s">
        <v>263</v>
      </c>
      <c r="L194" s="173"/>
      <c r="O194" s="1"/>
      <c r="P194" s="1"/>
      <c r="S194" s="4"/>
      <c r="T194" s="7"/>
      <c r="U194" s="7"/>
      <c r="Z194" s="1"/>
      <c r="AA194" s="1"/>
    </row>
    <row r="195" spans="1:27" ht="12.75" hidden="1">
      <c r="A195" s="169">
        <v>834</v>
      </c>
      <c r="B195" s="458" t="s">
        <v>352</v>
      </c>
      <c r="C195" s="459"/>
      <c r="D195" s="460" t="s">
        <v>353</v>
      </c>
      <c r="E195" s="461"/>
      <c r="F195" s="170"/>
      <c r="G195" s="462" t="str">
        <f t="shared" si="1"/>
        <v>ŠPIČKOVÁ  Johana</v>
      </c>
      <c r="H195" s="462"/>
      <c r="I195" s="462"/>
      <c r="J195" s="462"/>
      <c r="K195" s="171" t="s">
        <v>266</v>
      </c>
      <c r="L195" s="173"/>
      <c r="O195" s="1"/>
      <c r="P195" s="1"/>
      <c r="S195" s="4"/>
      <c r="T195" s="7"/>
      <c r="U195" s="7"/>
      <c r="Z195" s="1"/>
      <c r="AA195" s="1"/>
    </row>
    <row r="196" spans="1:27" ht="12.75" hidden="1">
      <c r="A196" s="169">
        <v>13850</v>
      </c>
      <c r="B196" s="458" t="s">
        <v>354</v>
      </c>
      <c r="C196" s="459"/>
      <c r="D196" s="460" t="s">
        <v>282</v>
      </c>
      <c r="E196" s="461"/>
      <c r="F196" s="170"/>
      <c r="G196" s="462" t="str">
        <f t="shared" si="1"/>
        <v>WOLF Karel</v>
      </c>
      <c r="H196" s="462"/>
      <c r="I196" s="462"/>
      <c r="J196" s="462"/>
      <c r="K196" s="171" t="s">
        <v>268</v>
      </c>
      <c r="L196" s="173"/>
      <c r="O196" s="1"/>
      <c r="P196" s="1"/>
      <c r="S196" s="4"/>
      <c r="T196" s="7"/>
      <c r="U196" s="7"/>
      <c r="Z196" s="1"/>
      <c r="AA196" s="1"/>
    </row>
    <row r="197" spans="1:27" ht="12.75" hidden="1">
      <c r="A197" s="169">
        <v>21853</v>
      </c>
      <c r="B197" s="458" t="s">
        <v>355</v>
      </c>
      <c r="C197" s="459"/>
      <c r="D197" s="460" t="s">
        <v>282</v>
      </c>
      <c r="E197" s="461"/>
      <c r="F197" s="170"/>
      <c r="G197" s="462" t="str">
        <f t="shared" si="1"/>
        <v>SVITAVSKÝ Karel</v>
      </c>
      <c r="H197" s="462"/>
      <c r="I197" s="462"/>
      <c r="J197" s="462"/>
      <c r="K197" s="171" t="s">
        <v>269</v>
      </c>
      <c r="L197" s="173"/>
      <c r="O197" s="1"/>
      <c r="P197" s="1"/>
      <c r="S197" s="4"/>
      <c r="T197" s="7"/>
      <c r="U197" s="7"/>
      <c r="Z197" s="1"/>
      <c r="AA197" s="1"/>
    </row>
    <row r="198" spans="1:27" ht="12.75" hidden="1">
      <c r="A198" s="169"/>
      <c r="B198" s="458"/>
      <c r="C198" s="459"/>
      <c r="D198" s="460"/>
      <c r="E198" s="461"/>
      <c r="F198" s="170"/>
      <c r="G198" s="462" t="str">
        <f t="shared" si="1"/>
        <v> </v>
      </c>
      <c r="H198" s="462"/>
      <c r="I198" s="462"/>
      <c r="J198" s="462"/>
      <c r="K198" s="171" t="s">
        <v>270</v>
      </c>
      <c r="L198" s="173"/>
      <c r="O198" s="1"/>
      <c r="P198" s="1"/>
      <c r="S198" s="4"/>
      <c r="T198" s="7"/>
      <c r="U198" s="7"/>
      <c r="Z198" s="1"/>
      <c r="AA198" s="1"/>
    </row>
    <row r="199" spans="1:27" ht="12.75" hidden="1">
      <c r="A199" s="169"/>
      <c r="B199" s="458"/>
      <c r="C199" s="459"/>
      <c r="D199" s="460"/>
      <c r="E199" s="461"/>
      <c r="F199" s="170"/>
      <c r="G199" s="462" t="str">
        <f t="shared" si="1"/>
        <v> </v>
      </c>
      <c r="H199" s="462"/>
      <c r="I199" s="462"/>
      <c r="J199" s="462"/>
      <c r="K199" s="171" t="s">
        <v>271</v>
      </c>
      <c r="L199" s="173"/>
      <c r="O199" s="1"/>
      <c r="P199" s="1"/>
      <c r="S199" s="4"/>
      <c r="T199" s="7"/>
      <c r="U199" s="7"/>
      <c r="Z199" s="1"/>
      <c r="AA199" s="1"/>
    </row>
    <row r="200" spans="1:27" ht="12.75" hidden="1">
      <c r="A200" s="172">
        <v>15064</v>
      </c>
      <c r="B200" s="454" t="s">
        <v>356</v>
      </c>
      <c r="C200" s="455"/>
      <c r="D200" s="456" t="s">
        <v>284</v>
      </c>
      <c r="E200" s="457"/>
      <c r="F200" s="173"/>
      <c r="G200" s="441" t="str">
        <f t="shared" si="1"/>
        <v>CEPL Zdeněk</v>
      </c>
      <c r="H200" s="441"/>
      <c r="I200" s="441"/>
      <c r="J200" s="441"/>
      <c r="K200" s="120" t="s">
        <v>357</v>
      </c>
      <c r="L200" s="173"/>
      <c r="O200" s="1"/>
      <c r="P200" s="1"/>
      <c r="S200" s="4"/>
      <c r="T200" s="7"/>
      <c r="U200" s="7"/>
      <c r="Z200" s="1"/>
      <c r="AA200" s="1"/>
    </row>
    <row r="201" spans="1:27" ht="12.75" hidden="1">
      <c r="A201" s="172">
        <v>23740</v>
      </c>
      <c r="B201" s="454" t="s">
        <v>358</v>
      </c>
      <c r="C201" s="455"/>
      <c r="D201" s="456" t="s">
        <v>33</v>
      </c>
      <c r="E201" s="457"/>
      <c r="F201" s="173"/>
      <c r="G201" s="441" t="str">
        <f t="shared" si="1"/>
        <v>ČERNÝ Milan</v>
      </c>
      <c r="H201" s="441"/>
      <c r="I201" s="441"/>
      <c r="J201" s="441"/>
      <c r="K201" s="120" t="s">
        <v>254</v>
      </c>
      <c r="L201" s="173"/>
      <c r="O201" s="1"/>
      <c r="P201" s="1"/>
      <c r="S201" s="4"/>
      <c r="T201" s="7"/>
      <c r="U201" s="7"/>
      <c r="Z201" s="1"/>
      <c r="AA201" s="1"/>
    </row>
    <row r="202" spans="1:27" ht="12.75" hidden="1">
      <c r="A202" s="172">
        <v>16602</v>
      </c>
      <c r="B202" s="454" t="s">
        <v>359</v>
      </c>
      <c r="C202" s="455"/>
      <c r="D202" s="456" t="s">
        <v>300</v>
      </c>
      <c r="E202" s="457"/>
      <c r="F202" s="173"/>
      <c r="G202" s="441" t="str">
        <f t="shared" si="1"/>
        <v>FIKEJZL Vít</v>
      </c>
      <c r="H202" s="441"/>
      <c r="I202" s="441"/>
      <c r="J202" s="441"/>
      <c r="K202" s="120" t="s">
        <v>257</v>
      </c>
      <c r="L202" s="173"/>
      <c r="O202" s="1"/>
      <c r="P202" s="1"/>
      <c r="S202" s="4"/>
      <c r="T202" s="7"/>
      <c r="U202" s="7"/>
      <c r="Z202" s="1"/>
      <c r="AA202" s="1"/>
    </row>
    <row r="203" spans="1:27" ht="12.75" hidden="1">
      <c r="A203" s="172">
        <v>13363</v>
      </c>
      <c r="B203" s="454" t="s">
        <v>360</v>
      </c>
      <c r="C203" s="455"/>
      <c r="D203" s="456" t="s">
        <v>32</v>
      </c>
      <c r="E203" s="457"/>
      <c r="F203" s="173"/>
      <c r="G203" s="441" t="str">
        <f t="shared" si="1"/>
        <v>LANKAŠ Jiří</v>
      </c>
      <c r="H203" s="441"/>
      <c r="I203" s="441"/>
      <c r="J203" s="441"/>
      <c r="K203" s="120" t="s">
        <v>260</v>
      </c>
      <c r="L203" s="173"/>
      <c r="O203" s="1"/>
      <c r="P203" s="1"/>
      <c r="S203" s="4"/>
      <c r="T203" s="7"/>
      <c r="U203" s="7"/>
      <c r="Z203" s="1"/>
      <c r="AA203" s="1"/>
    </row>
    <row r="204" spans="1:27" ht="12.75" hidden="1">
      <c r="A204" s="172">
        <v>23739</v>
      </c>
      <c r="B204" s="454" t="s">
        <v>361</v>
      </c>
      <c r="C204" s="455"/>
      <c r="D204" s="456" t="s">
        <v>32</v>
      </c>
      <c r="E204" s="457"/>
      <c r="F204" s="173"/>
      <c r="G204" s="441" t="str">
        <f t="shared" si="1"/>
        <v>NEUMAJER Jiří</v>
      </c>
      <c r="H204" s="441"/>
      <c r="I204" s="441"/>
      <c r="J204" s="441"/>
      <c r="K204" s="120" t="s">
        <v>263</v>
      </c>
      <c r="L204" s="173"/>
      <c r="O204" s="1"/>
      <c r="P204" s="1"/>
      <c r="S204" s="4"/>
      <c r="T204" s="7"/>
      <c r="U204" s="7"/>
      <c r="Z204" s="1"/>
      <c r="AA204" s="1"/>
    </row>
    <row r="205" spans="1:27" ht="12.75" hidden="1">
      <c r="A205" s="172">
        <v>1134</v>
      </c>
      <c r="B205" s="454" t="s">
        <v>362</v>
      </c>
      <c r="C205" s="455"/>
      <c r="D205" s="456" t="s">
        <v>36</v>
      </c>
      <c r="E205" s="457"/>
      <c r="F205" s="173"/>
      <c r="G205" s="441" t="str">
        <f t="shared" si="1"/>
        <v>VIKTORIN Miroslav</v>
      </c>
      <c r="H205" s="441"/>
      <c r="I205" s="441"/>
      <c r="J205" s="441"/>
      <c r="K205" s="120" t="s">
        <v>266</v>
      </c>
      <c r="L205" s="173"/>
      <c r="O205" s="1"/>
      <c r="P205" s="1"/>
      <c r="S205" s="4"/>
      <c r="T205" s="7"/>
      <c r="U205" s="7"/>
      <c r="Z205" s="1"/>
      <c r="AA205" s="1"/>
    </row>
    <row r="206" spans="1:27" ht="12.75" hidden="1">
      <c r="A206" s="172">
        <v>13562</v>
      </c>
      <c r="B206" s="454" t="s">
        <v>258</v>
      </c>
      <c r="C206" s="455"/>
      <c r="D206" s="456" t="s">
        <v>363</v>
      </c>
      <c r="E206" s="457"/>
      <c r="F206" s="173"/>
      <c r="G206" s="441" t="str">
        <f t="shared" si="1"/>
        <v>SVOBODOVÁ  Kamila</v>
      </c>
      <c r="H206" s="441"/>
      <c r="I206" s="441"/>
      <c r="J206" s="441"/>
      <c r="K206" s="120" t="s">
        <v>268</v>
      </c>
      <c r="L206" s="173"/>
      <c r="O206" s="1"/>
      <c r="P206" s="1"/>
      <c r="S206" s="4"/>
      <c r="T206" s="7"/>
      <c r="U206" s="7"/>
      <c r="Z206" s="1"/>
      <c r="AA206" s="1"/>
    </row>
    <row r="207" spans="1:27" ht="12.75" hidden="1">
      <c r="A207" s="172">
        <v>19554</v>
      </c>
      <c r="B207" s="454" t="s">
        <v>364</v>
      </c>
      <c r="C207" s="455"/>
      <c r="D207" s="456" t="s">
        <v>287</v>
      </c>
      <c r="E207" s="457"/>
      <c r="F207" s="173"/>
      <c r="G207" s="441" t="str">
        <f t="shared" si="1"/>
        <v>VÁCHA Jan</v>
      </c>
      <c r="H207" s="441"/>
      <c r="I207" s="441"/>
      <c r="J207" s="441"/>
      <c r="K207" s="120" t="s">
        <v>269</v>
      </c>
      <c r="L207" s="173"/>
      <c r="O207" s="1"/>
      <c r="P207" s="1"/>
      <c r="S207" s="4"/>
      <c r="T207" s="7"/>
      <c r="U207" s="7"/>
      <c r="Z207" s="1"/>
      <c r="AA207" s="1"/>
    </row>
    <row r="208" spans="1:27" ht="12.75" hidden="1">
      <c r="A208" s="172"/>
      <c r="B208" s="454"/>
      <c r="C208" s="455"/>
      <c r="D208" s="456"/>
      <c r="E208" s="457"/>
      <c r="F208" s="173"/>
      <c r="G208" s="441" t="str">
        <f t="shared" si="1"/>
        <v> </v>
      </c>
      <c r="H208" s="441"/>
      <c r="I208" s="441"/>
      <c r="J208" s="441"/>
      <c r="K208" s="120" t="s">
        <v>270</v>
      </c>
      <c r="L208" s="173"/>
      <c r="O208" s="1"/>
      <c r="P208" s="1"/>
      <c r="S208" s="4"/>
      <c r="T208" s="7"/>
      <c r="U208" s="7"/>
      <c r="Z208" s="1"/>
      <c r="AA208" s="1"/>
    </row>
    <row r="209" spans="1:27" ht="12.75" hidden="1">
      <c r="A209" s="172"/>
      <c r="B209" s="454"/>
      <c r="C209" s="455"/>
      <c r="D209" s="456"/>
      <c r="E209" s="457"/>
      <c r="F209" s="173"/>
      <c r="G209" s="441" t="str">
        <f t="shared" si="1"/>
        <v> </v>
      </c>
      <c r="H209" s="441"/>
      <c r="I209" s="441"/>
      <c r="J209" s="441"/>
      <c r="K209" s="120" t="s">
        <v>271</v>
      </c>
      <c r="L209" s="173"/>
      <c r="O209" s="1"/>
      <c r="P209" s="1"/>
      <c r="S209" s="4"/>
      <c r="T209" s="7"/>
      <c r="U209" s="7"/>
      <c r="Z209" s="1"/>
      <c r="AA209" s="1"/>
    </row>
    <row r="210" spans="1:27" ht="12.75" hidden="1">
      <c r="A210" s="169">
        <v>13790</v>
      </c>
      <c r="B210" s="458" t="s">
        <v>365</v>
      </c>
      <c r="C210" s="459"/>
      <c r="D210" s="460" t="s">
        <v>335</v>
      </c>
      <c r="E210" s="461"/>
      <c r="F210" s="170"/>
      <c r="G210" s="462" t="str">
        <f t="shared" si="1"/>
        <v>DUŠKOVÁ Jana</v>
      </c>
      <c r="H210" s="462"/>
      <c r="I210" s="462"/>
      <c r="J210" s="462"/>
      <c r="K210" s="171" t="s">
        <v>366</v>
      </c>
      <c r="L210" s="173"/>
      <c r="O210" s="1"/>
      <c r="P210" s="1"/>
      <c r="S210" s="4"/>
      <c r="T210" s="7"/>
      <c r="U210" s="7"/>
      <c r="Z210" s="1"/>
      <c r="AA210" s="1"/>
    </row>
    <row r="211" spans="1:27" ht="12.75" hidden="1">
      <c r="A211" s="169">
        <v>1252</v>
      </c>
      <c r="B211" s="458" t="s">
        <v>367</v>
      </c>
      <c r="C211" s="459"/>
      <c r="D211" s="460" t="s">
        <v>368</v>
      </c>
      <c r="E211" s="461"/>
      <c r="F211" s="170"/>
      <c r="G211" s="462" t="str">
        <f t="shared" si="1"/>
        <v>HEŘMAN Gustav</v>
      </c>
      <c r="H211" s="462"/>
      <c r="I211" s="462"/>
      <c r="J211" s="462"/>
      <c r="K211" s="171" t="s">
        <v>254</v>
      </c>
      <c r="L211" s="173"/>
      <c r="O211" s="1"/>
      <c r="P211" s="1"/>
      <c r="S211" s="4"/>
      <c r="T211" s="7"/>
      <c r="U211" s="7"/>
      <c r="Z211" s="1"/>
      <c r="AA211" s="1"/>
    </row>
    <row r="212" spans="1:27" ht="12.75" hidden="1">
      <c r="A212" s="169">
        <v>1288</v>
      </c>
      <c r="B212" s="458" t="s">
        <v>369</v>
      </c>
      <c r="C212" s="459"/>
      <c r="D212" s="460" t="s">
        <v>370</v>
      </c>
      <c r="E212" s="461"/>
      <c r="F212" s="170"/>
      <c r="G212" s="462" t="str">
        <f t="shared" si="1"/>
        <v>KAFKOVÁ Jindra</v>
      </c>
      <c r="H212" s="462"/>
      <c r="I212" s="462"/>
      <c r="J212" s="462"/>
      <c r="K212" s="171" t="s">
        <v>257</v>
      </c>
      <c r="L212" s="173"/>
      <c r="O212" s="1"/>
      <c r="P212" s="1"/>
      <c r="S212" s="4"/>
      <c r="T212" s="7"/>
      <c r="U212" s="7"/>
      <c r="Z212" s="1"/>
      <c r="AA212" s="1"/>
    </row>
    <row r="213" spans="1:27" ht="12.75" hidden="1">
      <c r="A213" s="169">
        <v>21309</v>
      </c>
      <c r="B213" s="458" t="s">
        <v>371</v>
      </c>
      <c r="C213" s="459"/>
      <c r="D213" s="460" t="s">
        <v>28</v>
      </c>
      <c r="E213" s="461"/>
      <c r="F213" s="170"/>
      <c r="G213" s="462" t="str">
        <f t="shared" si="1"/>
        <v>KLÍMA Jaroslav</v>
      </c>
      <c r="H213" s="462"/>
      <c r="I213" s="462"/>
      <c r="J213" s="462"/>
      <c r="K213" s="171" t="s">
        <v>260</v>
      </c>
      <c r="L213" s="173"/>
      <c r="O213" s="1"/>
      <c r="P213" s="1"/>
      <c r="S213" s="4"/>
      <c r="T213" s="7"/>
      <c r="U213" s="7"/>
      <c r="Z213" s="1"/>
      <c r="AA213" s="1"/>
    </row>
    <row r="214" spans="1:27" ht="12.75" hidden="1">
      <c r="A214" s="169">
        <v>1289</v>
      </c>
      <c r="B214" s="458" t="s">
        <v>372</v>
      </c>
      <c r="C214" s="459"/>
      <c r="D214" s="460" t="s">
        <v>373</v>
      </c>
      <c r="E214" s="461"/>
      <c r="F214" s="170"/>
      <c r="G214" s="462" t="str">
        <f t="shared" si="1"/>
        <v>KUDĚJOVÁ Jitka</v>
      </c>
      <c r="H214" s="462"/>
      <c r="I214" s="462"/>
      <c r="J214" s="462"/>
      <c r="K214" s="171" t="s">
        <v>263</v>
      </c>
      <c r="L214" s="173"/>
      <c r="O214" s="1"/>
      <c r="P214" s="1"/>
      <c r="S214" s="4"/>
      <c r="T214" s="7"/>
      <c r="U214" s="7"/>
      <c r="Z214" s="1"/>
      <c r="AA214" s="1"/>
    </row>
    <row r="215" spans="1:27" ht="12.75" hidden="1">
      <c r="A215" s="169">
        <v>1291</v>
      </c>
      <c r="B215" s="458" t="s">
        <v>374</v>
      </c>
      <c r="C215" s="459"/>
      <c r="D215" s="460" t="s">
        <v>375</v>
      </c>
      <c r="E215" s="461"/>
      <c r="F215" s="170"/>
      <c r="G215" s="462" t="str">
        <f t="shared" si="1"/>
        <v>MIKUŠKOVÁ Jaroslava</v>
      </c>
      <c r="H215" s="462"/>
      <c r="I215" s="462"/>
      <c r="J215" s="462"/>
      <c r="K215" s="171" t="s">
        <v>266</v>
      </c>
      <c r="L215" s="173"/>
      <c r="O215" s="1"/>
      <c r="P215" s="1"/>
      <c r="S215" s="4"/>
      <c r="T215" s="7"/>
      <c r="U215" s="7"/>
      <c r="Z215" s="1"/>
      <c r="AA215" s="1"/>
    </row>
    <row r="216" spans="1:27" ht="12.75" hidden="1">
      <c r="A216" s="169">
        <v>1292</v>
      </c>
      <c r="B216" s="458" t="s">
        <v>376</v>
      </c>
      <c r="C216" s="459"/>
      <c r="D216" s="460" t="s">
        <v>377</v>
      </c>
      <c r="E216" s="461"/>
      <c r="F216" s="170"/>
      <c r="G216" s="462" t="str">
        <f t="shared" si="1"/>
        <v>NOVÁKOVÁ Vlasta</v>
      </c>
      <c r="H216" s="462"/>
      <c r="I216" s="462"/>
      <c r="J216" s="462"/>
      <c r="K216" s="171" t="s">
        <v>268</v>
      </c>
      <c r="L216" s="173"/>
      <c r="O216" s="1"/>
      <c r="P216" s="1"/>
      <c r="S216" s="4"/>
      <c r="T216" s="7"/>
      <c r="U216" s="7"/>
      <c r="Z216" s="1"/>
      <c r="AA216" s="1"/>
    </row>
    <row r="217" spans="1:27" ht="12.75" hidden="1">
      <c r="A217" s="169">
        <v>17862</v>
      </c>
      <c r="B217" s="458" t="s">
        <v>378</v>
      </c>
      <c r="C217" s="459"/>
      <c r="D217" s="460" t="s">
        <v>379</v>
      </c>
      <c r="E217" s="461"/>
      <c r="F217" s="170"/>
      <c r="G217" s="462" t="str">
        <f t="shared" si="1"/>
        <v>POVÝŠIL Libor</v>
      </c>
      <c r="H217" s="462"/>
      <c r="I217" s="462"/>
      <c r="J217" s="462"/>
      <c r="K217" s="171" t="s">
        <v>269</v>
      </c>
      <c r="L217" s="173"/>
      <c r="O217" s="1"/>
      <c r="P217" s="1"/>
      <c r="S217" s="4"/>
      <c r="T217" s="7"/>
      <c r="U217" s="7"/>
      <c r="Z217" s="1"/>
      <c r="AA217" s="1"/>
    </row>
    <row r="218" spans="1:27" ht="12.75" hidden="1">
      <c r="A218" s="169">
        <v>13788</v>
      </c>
      <c r="B218" s="458" t="s">
        <v>380</v>
      </c>
      <c r="C218" s="459"/>
      <c r="D218" s="460" t="s">
        <v>29</v>
      </c>
      <c r="E218" s="461"/>
      <c r="F218" s="170"/>
      <c r="G218" s="462" t="str">
        <f t="shared" si="1"/>
        <v>SÁBOVÁ Stanislava</v>
      </c>
      <c r="H218" s="462"/>
      <c r="I218" s="462"/>
      <c r="J218" s="462"/>
      <c r="K218" s="171" t="s">
        <v>270</v>
      </c>
      <c r="L218" s="173"/>
      <c r="O218" s="1"/>
      <c r="P218" s="1"/>
      <c r="S218" s="4"/>
      <c r="T218" s="7"/>
      <c r="U218" s="7"/>
      <c r="Z218" s="1"/>
      <c r="AA218" s="1"/>
    </row>
    <row r="219" spans="1:27" ht="12.75" hidden="1">
      <c r="A219" s="169">
        <v>23251</v>
      </c>
      <c r="B219" s="458" t="s">
        <v>381</v>
      </c>
      <c r="C219" s="459"/>
      <c r="D219" s="460" t="s">
        <v>24</v>
      </c>
      <c r="E219" s="461"/>
      <c r="F219" s="170"/>
      <c r="G219" s="462" t="str">
        <f t="shared" si="1"/>
        <v>ŠTICH  Petr</v>
      </c>
      <c r="H219" s="462"/>
      <c r="I219" s="462"/>
      <c r="J219" s="462"/>
      <c r="K219" s="171" t="s">
        <v>271</v>
      </c>
      <c r="L219" s="173"/>
      <c r="O219" s="1"/>
      <c r="P219" s="1"/>
      <c r="S219" s="4"/>
      <c r="T219" s="7"/>
      <c r="U219" s="7"/>
      <c r="Z219" s="1"/>
      <c r="AA219" s="1"/>
    </row>
    <row r="220" spans="1:27" ht="12.75" hidden="1">
      <c r="A220" s="172">
        <v>13671</v>
      </c>
      <c r="B220" s="454" t="s">
        <v>382</v>
      </c>
      <c r="C220" s="455"/>
      <c r="D220" s="456" t="s">
        <v>325</v>
      </c>
      <c r="E220" s="457"/>
      <c r="F220" s="173"/>
      <c r="G220" s="441" t="str">
        <f t="shared" si="1"/>
        <v>HUCKOVÁ Eva</v>
      </c>
      <c r="H220" s="441"/>
      <c r="I220" s="441"/>
      <c r="J220" s="441"/>
      <c r="K220" s="120" t="s">
        <v>383</v>
      </c>
      <c r="L220" s="173"/>
      <c r="O220" s="1"/>
      <c r="P220" s="1"/>
      <c r="S220" s="4"/>
      <c r="T220" s="7"/>
      <c r="U220" s="7"/>
      <c r="Z220" s="1"/>
      <c r="AA220" s="1"/>
    </row>
    <row r="221" spans="1:27" ht="12.75" hidden="1">
      <c r="A221" s="172">
        <v>9485</v>
      </c>
      <c r="B221" s="454" t="s">
        <v>384</v>
      </c>
      <c r="C221" s="455"/>
      <c r="D221" s="456" t="s">
        <v>385</v>
      </c>
      <c r="E221" s="457"/>
      <c r="F221" s="173"/>
      <c r="G221" s="441" t="str">
        <f t="shared" si="1"/>
        <v>DVOŘÁKOVÁ Květa</v>
      </c>
      <c r="H221" s="441"/>
      <c r="I221" s="441"/>
      <c r="J221" s="441"/>
      <c r="K221" s="120" t="s">
        <v>254</v>
      </c>
      <c r="L221" s="173"/>
      <c r="O221" s="1"/>
      <c r="P221" s="1"/>
      <c r="S221" s="4"/>
      <c r="T221" s="7"/>
      <c r="U221" s="7"/>
      <c r="Z221" s="1"/>
      <c r="AA221" s="1"/>
    </row>
    <row r="222" spans="1:27" ht="12.75" hidden="1">
      <c r="A222" s="172">
        <v>20994</v>
      </c>
      <c r="B222" s="454" t="s">
        <v>386</v>
      </c>
      <c r="C222" s="455"/>
      <c r="D222" s="456" t="s">
        <v>387</v>
      </c>
      <c r="E222" s="457"/>
      <c r="F222" s="173"/>
      <c r="G222" s="441" t="str">
        <f t="shared" si="1"/>
        <v>VYDROVÁ Tatiana</v>
      </c>
      <c r="H222" s="441"/>
      <c r="I222" s="441"/>
      <c r="J222" s="441"/>
      <c r="K222" s="120" t="s">
        <v>257</v>
      </c>
      <c r="L222" s="173"/>
      <c r="O222" s="1"/>
      <c r="P222" s="1"/>
      <c r="S222" s="4"/>
      <c r="T222" s="7"/>
      <c r="U222" s="7"/>
      <c r="Z222" s="1"/>
      <c r="AA222" s="1"/>
    </row>
    <row r="223" spans="1:27" ht="12.75" hidden="1">
      <c r="A223" s="172">
        <v>979</v>
      </c>
      <c r="B223" s="454" t="s">
        <v>330</v>
      </c>
      <c r="C223" s="455"/>
      <c r="D223" s="456" t="s">
        <v>351</v>
      </c>
      <c r="E223" s="457"/>
      <c r="F223" s="173"/>
      <c r="G223" s="441" t="str">
        <f t="shared" si="1"/>
        <v>DVOŘÁK Vladimír</v>
      </c>
      <c r="H223" s="441"/>
      <c r="I223" s="441"/>
      <c r="J223" s="441"/>
      <c r="K223" s="120" t="s">
        <v>260</v>
      </c>
      <c r="L223" s="173"/>
      <c r="O223" s="1"/>
      <c r="P223" s="1"/>
      <c r="S223" s="4"/>
      <c r="T223" s="7"/>
      <c r="U223" s="7"/>
      <c r="Z223" s="1"/>
      <c r="AA223" s="1"/>
    </row>
    <row r="224" spans="1:27" ht="12.75" hidden="1">
      <c r="A224" s="172">
        <v>21702</v>
      </c>
      <c r="B224" s="454" t="s">
        <v>388</v>
      </c>
      <c r="C224" s="455"/>
      <c r="D224" s="456" t="s">
        <v>389</v>
      </c>
      <c r="E224" s="457"/>
      <c r="F224" s="173"/>
      <c r="G224" s="441" t="str">
        <f t="shared" si="1"/>
        <v>MÁJOVÁ Míla</v>
      </c>
      <c r="H224" s="441"/>
      <c r="I224" s="441"/>
      <c r="J224" s="441"/>
      <c r="K224" s="120" t="s">
        <v>263</v>
      </c>
      <c r="L224" s="173"/>
      <c r="O224" s="1"/>
      <c r="P224" s="1"/>
      <c r="S224" s="4"/>
      <c r="T224" s="7"/>
      <c r="U224" s="7"/>
      <c r="Z224" s="1"/>
      <c r="AA224" s="1"/>
    </row>
    <row r="225" spans="1:27" ht="12.75" hidden="1">
      <c r="A225" s="172">
        <v>21204</v>
      </c>
      <c r="B225" s="454" t="s">
        <v>390</v>
      </c>
      <c r="C225" s="455"/>
      <c r="D225" s="456" t="s">
        <v>391</v>
      </c>
      <c r="E225" s="457"/>
      <c r="F225" s="173"/>
      <c r="G225" s="441" t="str">
        <f t="shared" si="1"/>
        <v>DUDEK Miloš</v>
      </c>
      <c r="H225" s="441"/>
      <c r="I225" s="441"/>
      <c r="J225" s="441"/>
      <c r="K225" s="120" t="s">
        <v>266</v>
      </c>
      <c r="L225" s="173"/>
      <c r="O225" s="1"/>
      <c r="P225" s="1"/>
      <c r="S225" s="4"/>
      <c r="T225" s="7"/>
      <c r="U225" s="7"/>
      <c r="Z225" s="1"/>
      <c r="AA225" s="1"/>
    </row>
    <row r="226" spans="1:27" ht="12.75" hidden="1">
      <c r="A226" s="172">
        <v>4485</v>
      </c>
      <c r="B226" s="454" t="s">
        <v>392</v>
      </c>
      <c r="C226" s="455"/>
      <c r="D226" s="456" t="s">
        <v>322</v>
      </c>
      <c r="E226" s="457"/>
      <c r="F226" s="173"/>
      <c r="G226" s="441" t="str">
        <f t="shared" si="1"/>
        <v>ŠIMEK Pavel</v>
      </c>
      <c r="H226" s="441"/>
      <c r="I226" s="441"/>
      <c r="J226" s="441"/>
      <c r="K226" s="120" t="s">
        <v>268</v>
      </c>
      <c r="L226" s="173"/>
      <c r="O226" s="1"/>
      <c r="P226" s="1"/>
      <c r="S226" s="4"/>
      <c r="T226" s="7"/>
      <c r="U226" s="7"/>
      <c r="Z226" s="1"/>
      <c r="AA226" s="1"/>
    </row>
    <row r="227" spans="1:27" ht="12.75" hidden="1">
      <c r="A227" s="172">
        <v>6108</v>
      </c>
      <c r="B227" s="454" t="s">
        <v>393</v>
      </c>
      <c r="C227" s="455"/>
      <c r="D227" s="456" t="s">
        <v>287</v>
      </c>
      <c r="E227" s="457"/>
      <c r="F227" s="173"/>
      <c r="G227" s="441" t="str">
        <f t="shared" si="1"/>
        <v>KALINA Jan</v>
      </c>
      <c r="H227" s="441"/>
      <c r="I227" s="441"/>
      <c r="J227" s="441"/>
      <c r="K227" s="120" t="s">
        <v>269</v>
      </c>
      <c r="L227" s="173"/>
      <c r="O227" s="1"/>
      <c r="P227" s="1"/>
      <c r="S227" s="4"/>
      <c r="T227" s="7"/>
      <c r="U227" s="7"/>
      <c r="Z227" s="1"/>
      <c r="AA227" s="1"/>
    </row>
    <row r="228" spans="1:27" ht="12.75" hidden="1">
      <c r="A228" s="172">
        <v>23232</v>
      </c>
      <c r="B228" s="454" t="s">
        <v>392</v>
      </c>
      <c r="C228" s="455"/>
      <c r="D228" s="456" t="s">
        <v>262</v>
      </c>
      <c r="E228" s="457"/>
      <c r="F228" s="173"/>
      <c r="G228" s="441" t="str">
        <f t="shared" si="1"/>
        <v>ŠIMEK Martin</v>
      </c>
      <c r="H228" s="441"/>
      <c r="I228" s="441"/>
      <c r="J228" s="441"/>
      <c r="K228" s="120" t="s">
        <v>270</v>
      </c>
      <c r="L228" s="173"/>
      <c r="O228" s="1"/>
      <c r="P228" s="1"/>
      <c r="S228" s="4"/>
      <c r="T228" s="7"/>
      <c r="U228" s="7"/>
      <c r="Z228" s="1"/>
      <c r="AA228" s="1"/>
    </row>
    <row r="229" spans="1:27" ht="12.75" hidden="1">
      <c r="A229" s="172">
        <v>21550</v>
      </c>
      <c r="B229" s="454" t="s">
        <v>394</v>
      </c>
      <c r="C229" s="455"/>
      <c r="D229" s="456" t="s">
        <v>395</v>
      </c>
      <c r="E229" s="457"/>
      <c r="F229" s="173"/>
      <c r="G229" s="441" t="str">
        <f t="shared" si="1"/>
        <v>PAUK Radek</v>
      </c>
      <c r="H229" s="441"/>
      <c r="I229" s="441"/>
      <c r="J229" s="441"/>
      <c r="K229" s="120" t="s">
        <v>271</v>
      </c>
      <c r="L229" s="173"/>
      <c r="O229" s="1"/>
      <c r="P229" s="1"/>
      <c r="S229" s="4"/>
      <c r="T229" s="7"/>
      <c r="U229" s="7"/>
      <c r="Z229" s="1"/>
      <c r="AA229" s="1"/>
    </row>
    <row r="230" spans="1:27" ht="12.75" hidden="1">
      <c r="A230" s="169">
        <v>5052</v>
      </c>
      <c r="B230" s="458" t="s">
        <v>396</v>
      </c>
      <c r="C230" s="459"/>
      <c r="D230" s="460" t="s">
        <v>397</v>
      </c>
      <c r="E230" s="461"/>
      <c r="F230" s="170"/>
      <c r="G230" s="462" t="str">
        <f aca="true" t="shared" si="2" ref="G230:G285">CONCATENATE(B230," ",D230)</f>
        <v>HAMPL Vítěslav</v>
      </c>
      <c r="H230" s="462"/>
      <c r="I230" s="462"/>
      <c r="J230" s="462"/>
      <c r="K230" s="171" t="s">
        <v>398</v>
      </c>
      <c r="L230" s="173"/>
      <c r="O230" s="1"/>
      <c r="P230" s="1"/>
      <c r="S230" s="4"/>
      <c r="T230" s="7"/>
      <c r="U230" s="7"/>
      <c r="Z230" s="1"/>
      <c r="AA230" s="1"/>
    </row>
    <row r="231" spans="1:27" ht="12.75" hidden="1">
      <c r="A231" s="169">
        <v>1172</v>
      </c>
      <c r="B231" s="458" t="s">
        <v>399</v>
      </c>
      <c r="C231" s="459"/>
      <c r="D231" s="460" t="s">
        <v>24</v>
      </c>
      <c r="E231" s="461"/>
      <c r="F231" s="170"/>
      <c r="G231" s="462" t="str">
        <f t="shared" si="2"/>
        <v>VALTA Petr</v>
      </c>
      <c r="H231" s="462"/>
      <c r="I231" s="462"/>
      <c r="J231" s="462"/>
      <c r="K231" s="171" t="s">
        <v>254</v>
      </c>
      <c r="L231" s="173"/>
      <c r="O231" s="1"/>
      <c r="P231" s="1"/>
      <c r="S231" s="4"/>
      <c r="T231" s="7"/>
      <c r="U231" s="7"/>
      <c r="Z231" s="1"/>
      <c r="AA231" s="1"/>
    </row>
    <row r="232" spans="1:27" ht="12.75" hidden="1">
      <c r="A232" s="169">
        <v>4467</v>
      </c>
      <c r="B232" s="458" t="s">
        <v>400</v>
      </c>
      <c r="C232" s="459"/>
      <c r="D232" s="460" t="s">
        <v>401</v>
      </c>
      <c r="E232" s="461"/>
      <c r="F232" s="170"/>
      <c r="G232" s="462" t="str">
        <f t="shared" si="2"/>
        <v>ROUBAL Vojtěch</v>
      </c>
      <c r="H232" s="462"/>
      <c r="I232" s="462"/>
      <c r="J232" s="462"/>
      <c r="K232" s="171" t="s">
        <v>257</v>
      </c>
      <c r="L232" s="173"/>
      <c r="O232" s="1"/>
      <c r="P232" s="1"/>
      <c r="S232" s="4"/>
      <c r="T232" s="7"/>
      <c r="U232" s="7"/>
      <c r="Z232" s="1"/>
      <c r="AA232" s="1"/>
    </row>
    <row r="233" spans="1:27" ht="12.75" hidden="1">
      <c r="A233" s="169">
        <v>1163</v>
      </c>
      <c r="B233" s="458" t="s">
        <v>402</v>
      </c>
      <c r="C233" s="459"/>
      <c r="D233" s="460" t="s">
        <v>403</v>
      </c>
      <c r="E233" s="461"/>
      <c r="F233" s="170"/>
      <c r="G233" s="462" t="str">
        <f t="shared" si="2"/>
        <v>PUDIL František</v>
      </c>
      <c r="H233" s="462"/>
      <c r="I233" s="462"/>
      <c r="J233" s="462"/>
      <c r="K233" s="171" t="s">
        <v>260</v>
      </c>
      <c r="L233" s="173"/>
      <c r="O233" s="1"/>
      <c r="P233" s="1"/>
      <c r="S233" s="4"/>
      <c r="T233" s="7"/>
      <c r="U233" s="7"/>
      <c r="Z233" s="1"/>
      <c r="AA233" s="1"/>
    </row>
    <row r="234" spans="1:27" ht="12.75" hidden="1">
      <c r="A234" s="169">
        <v>1404</v>
      </c>
      <c r="B234" s="458" t="s">
        <v>404</v>
      </c>
      <c r="C234" s="459"/>
      <c r="D234" s="460" t="s">
        <v>405</v>
      </c>
      <c r="E234" s="461"/>
      <c r="F234" s="170"/>
      <c r="G234" s="462" t="str">
        <f t="shared" si="2"/>
        <v>POKORNÝ Josef</v>
      </c>
      <c r="H234" s="462"/>
      <c r="I234" s="462"/>
      <c r="J234" s="462"/>
      <c r="K234" s="171" t="s">
        <v>263</v>
      </c>
      <c r="L234" s="173"/>
      <c r="O234" s="1"/>
      <c r="P234" s="1"/>
      <c r="S234" s="4"/>
      <c r="T234" s="7"/>
      <c r="U234" s="7"/>
      <c r="Z234" s="1"/>
      <c r="AA234" s="1"/>
    </row>
    <row r="235" spans="1:27" ht="12.75" hidden="1">
      <c r="A235" s="169">
        <v>1152</v>
      </c>
      <c r="B235" s="458" t="s">
        <v>406</v>
      </c>
      <c r="C235" s="459"/>
      <c r="D235" s="460" t="s">
        <v>32</v>
      </c>
      <c r="E235" s="461"/>
      <c r="F235" s="170"/>
      <c r="G235" s="462" t="str">
        <f t="shared" si="2"/>
        <v>HOFMAN Jiří</v>
      </c>
      <c r="H235" s="462"/>
      <c r="I235" s="462"/>
      <c r="J235" s="462"/>
      <c r="K235" s="171" t="s">
        <v>266</v>
      </c>
      <c r="L235" s="173"/>
      <c r="O235" s="1"/>
      <c r="P235" s="1"/>
      <c r="S235" s="4"/>
      <c r="T235" s="7"/>
      <c r="U235" s="7"/>
      <c r="Z235" s="1"/>
      <c r="AA235" s="1"/>
    </row>
    <row r="236" spans="1:27" ht="12.75" hidden="1">
      <c r="A236" s="169">
        <v>5163</v>
      </c>
      <c r="B236" s="467" t="s">
        <v>407</v>
      </c>
      <c r="C236" s="468"/>
      <c r="D236" s="469" t="s">
        <v>262</v>
      </c>
      <c r="E236" s="470"/>
      <c r="F236" s="170"/>
      <c r="G236" s="462" t="str">
        <f t="shared" si="2"/>
        <v>PODHOLA Martin</v>
      </c>
      <c r="H236" s="462"/>
      <c r="I236" s="462"/>
      <c r="J236" s="462"/>
      <c r="K236" s="171" t="s">
        <v>268</v>
      </c>
      <c r="L236" s="173"/>
      <c r="O236" s="1"/>
      <c r="P236" s="1"/>
      <c r="S236" s="4"/>
      <c r="T236" s="7"/>
      <c r="U236" s="7"/>
      <c r="Z236" s="1"/>
      <c r="AA236" s="1"/>
    </row>
    <row r="237" spans="1:27" ht="12.75" hidden="1">
      <c r="A237" s="169"/>
      <c r="B237" s="458"/>
      <c r="C237" s="459"/>
      <c r="D237" s="460"/>
      <c r="E237" s="461"/>
      <c r="F237" s="170"/>
      <c r="G237" s="462" t="str">
        <f t="shared" si="2"/>
        <v> </v>
      </c>
      <c r="H237" s="462"/>
      <c r="I237" s="462"/>
      <c r="J237" s="462"/>
      <c r="K237" s="171" t="s">
        <v>269</v>
      </c>
      <c r="L237" s="173"/>
      <c r="O237" s="1"/>
      <c r="P237" s="1"/>
      <c r="S237" s="4"/>
      <c r="T237" s="7"/>
      <c r="U237" s="7"/>
      <c r="Z237" s="1"/>
      <c r="AA237" s="1"/>
    </row>
    <row r="238" spans="1:27" ht="12.75" hidden="1">
      <c r="A238" s="169"/>
      <c r="B238" s="458"/>
      <c r="C238" s="459"/>
      <c r="D238" s="460"/>
      <c r="E238" s="461"/>
      <c r="F238" s="170"/>
      <c r="G238" s="462" t="str">
        <f t="shared" si="2"/>
        <v> </v>
      </c>
      <c r="H238" s="462"/>
      <c r="I238" s="462"/>
      <c r="J238" s="462"/>
      <c r="K238" s="171" t="s">
        <v>270</v>
      </c>
      <c r="L238" s="173"/>
      <c r="O238" s="1"/>
      <c r="P238" s="1"/>
      <c r="S238" s="4"/>
      <c r="T238" s="7"/>
      <c r="U238" s="7"/>
      <c r="Z238" s="1"/>
      <c r="AA238" s="1"/>
    </row>
    <row r="239" spans="1:27" ht="12.75" hidden="1">
      <c r="A239" s="169"/>
      <c r="B239" s="458"/>
      <c r="C239" s="459"/>
      <c r="D239" s="460"/>
      <c r="E239" s="461"/>
      <c r="F239" s="170"/>
      <c r="G239" s="462" t="str">
        <f t="shared" si="2"/>
        <v> </v>
      </c>
      <c r="H239" s="462"/>
      <c r="I239" s="462"/>
      <c r="J239" s="462"/>
      <c r="K239" s="171" t="s">
        <v>271</v>
      </c>
      <c r="L239" s="173"/>
      <c r="O239" s="1"/>
      <c r="P239" s="1"/>
      <c r="S239" s="4"/>
      <c r="T239" s="7"/>
      <c r="U239" s="7"/>
      <c r="Z239" s="1"/>
      <c r="AA239" s="1"/>
    </row>
    <row r="240" spans="1:27" ht="12.75" hidden="1">
      <c r="A240" s="172">
        <v>23693</v>
      </c>
      <c r="B240" s="454" t="s">
        <v>408</v>
      </c>
      <c r="C240" s="455"/>
      <c r="D240" s="456" t="s">
        <v>28</v>
      </c>
      <c r="E240" s="457"/>
      <c r="F240" s="173"/>
      <c r="G240" s="441" t="str">
        <f t="shared" si="2"/>
        <v>ZAHRÁDKA Jaroslav</v>
      </c>
      <c r="H240" s="441"/>
      <c r="I240" s="441"/>
      <c r="J240" s="441"/>
      <c r="K240" s="120" t="s">
        <v>409</v>
      </c>
      <c r="L240" s="173"/>
      <c r="O240" s="1"/>
      <c r="P240" s="1"/>
      <c r="S240" s="4"/>
      <c r="T240" s="7"/>
      <c r="U240" s="7"/>
      <c r="Z240" s="1"/>
      <c r="AA240" s="1"/>
    </row>
    <row r="241" spans="1:27" ht="12.75" hidden="1">
      <c r="A241" s="172">
        <v>23520</v>
      </c>
      <c r="B241" s="454" t="s">
        <v>410</v>
      </c>
      <c r="C241" s="455"/>
      <c r="D241" s="456" t="s">
        <v>411</v>
      </c>
      <c r="E241" s="457"/>
      <c r="F241" s="173"/>
      <c r="G241" s="441" t="str">
        <f t="shared" si="2"/>
        <v>JAKEŠOVÁ Magdaléna</v>
      </c>
      <c r="H241" s="441"/>
      <c r="I241" s="441"/>
      <c r="J241" s="441"/>
      <c r="K241" s="120" t="s">
        <v>254</v>
      </c>
      <c r="L241" s="173"/>
      <c r="O241" s="1"/>
      <c r="P241" s="1"/>
      <c r="S241" s="4"/>
      <c r="T241" s="7"/>
      <c r="U241" s="7"/>
      <c r="Z241" s="1"/>
      <c r="AA241" s="1"/>
    </row>
    <row r="242" spans="1:27" ht="12.75" hidden="1">
      <c r="A242" s="172">
        <v>10877</v>
      </c>
      <c r="B242" s="454" t="s">
        <v>412</v>
      </c>
      <c r="C242" s="455"/>
      <c r="D242" s="456" t="s">
        <v>28</v>
      </c>
      <c r="E242" s="457"/>
      <c r="F242" s="173"/>
      <c r="G242" s="441" t="str">
        <f t="shared" si="2"/>
        <v>PLETICHA Jaroslav</v>
      </c>
      <c r="H242" s="441"/>
      <c r="I242" s="441"/>
      <c r="J242" s="441"/>
      <c r="K242" s="120" t="s">
        <v>257</v>
      </c>
      <c r="L242" s="173"/>
      <c r="O242" s="1"/>
      <c r="P242" s="1"/>
      <c r="S242" s="4"/>
      <c r="T242" s="7"/>
      <c r="U242" s="7"/>
      <c r="Z242" s="1"/>
      <c r="AA242" s="1"/>
    </row>
    <row r="243" spans="1:27" ht="12.75" hidden="1">
      <c r="A243" s="172">
        <v>894</v>
      </c>
      <c r="B243" s="454" t="s">
        <v>413</v>
      </c>
      <c r="C243" s="455"/>
      <c r="D243" s="456" t="s">
        <v>401</v>
      </c>
      <c r="E243" s="457"/>
      <c r="F243" s="173"/>
      <c r="G243" s="441" t="str">
        <f t="shared" si="2"/>
        <v>MÁCA Vojtěch</v>
      </c>
      <c r="H243" s="441"/>
      <c r="I243" s="441"/>
      <c r="J243" s="441"/>
      <c r="K243" s="120" t="s">
        <v>260</v>
      </c>
      <c r="L243" s="173"/>
      <c r="O243" s="1"/>
      <c r="P243" s="1"/>
      <c r="S243" s="4"/>
      <c r="T243" s="7"/>
      <c r="U243" s="7"/>
      <c r="Z243" s="1"/>
      <c r="AA243" s="1"/>
    </row>
    <row r="244" spans="1:27" ht="12.75" hidden="1">
      <c r="A244" s="172">
        <v>16840</v>
      </c>
      <c r="B244" s="454" t="s">
        <v>414</v>
      </c>
      <c r="C244" s="455"/>
      <c r="D244" s="456" t="s">
        <v>415</v>
      </c>
      <c r="E244" s="457"/>
      <c r="F244" s="173"/>
      <c r="G244" s="441" t="str">
        <f t="shared" si="2"/>
        <v>SMUTNÁ Šarlota</v>
      </c>
      <c r="H244" s="441"/>
      <c r="I244" s="441"/>
      <c r="J244" s="441"/>
      <c r="K244" s="120" t="s">
        <v>263</v>
      </c>
      <c r="L244" s="173"/>
      <c r="O244" s="1"/>
      <c r="P244" s="1"/>
      <c r="S244" s="4"/>
      <c r="T244" s="7"/>
      <c r="U244" s="7"/>
      <c r="Z244" s="1"/>
      <c r="AA244" s="1"/>
    </row>
    <row r="245" spans="1:27" ht="12.75" hidden="1">
      <c r="A245" s="172">
        <v>865</v>
      </c>
      <c r="B245" s="454" t="s">
        <v>416</v>
      </c>
      <c r="C245" s="455"/>
      <c r="D245" s="456" t="s">
        <v>287</v>
      </c>
      <c r="E245" s="457"/>
      <c r="F245" s="173"/>
      <c r="G245" s="441" t="str">
        <f t="shared" si="2"/>
        <v>VÁŇA Jan</v>
      </c>
      <c r="H245" s="441"/>
      <c r="I245" s="441"/>
      <c r="J245" s="441"/>
      <c r="K245" s="120" t="s">
        <v>266</v>
      </c>
      <c r="L245" s="173"/>
      <c r="O245" s="1"/>
      <c r="P245" s="1"/>
      <c r="S245" s="4"/>
      <c r="T245" s="7"/>
      <c r="U245" s="7"/>
      <c r="Z245" s="1"/>
      <c r="AA245" s="1"/>
    </row>
    <row r="246" spans="1:27" ht="12.75" hidden="1">
      <c r="A246" s="172">
        <v>9891</v>
      </c>
      <c r="B246" s="463" t="s">
        <v>417</v>
      </c>
      <c r="C246" s="464"/>
      <c r="D246" s="465" t="s">
        <v>32</v>
      </c>
      <c r="E246" s="466"/>
      <c r="F246" s="173"/>
      <c r="G246" s="441" t="str">
        <f t="shared" si="2"/>
        <v>ČIHÁK Jiří</v>
      </c>
      <c r="H246" s="441"/>
      <c r="I246" s="441"/>
      <c r="J246" s="441"/>
      <c r="K246" s="120" t="s">
        <v>268</v>
      </c>
      <c r="L246" s="173"/>
      <c r="O246" s="1"/>
      <c r="P246" s="1"/>
      <c r="S246" s="4"/>
      <c r="T246" s="7"/>
      <c r="U246" s="7"/>
      <c r="Z246" s="1"/>
      <c r="AA246" s="1"/>
    </row>
    <row r="247" spans="1:27" ht="12.75" hidden="1">
      <c r="A247" s="172">
        <v>22753</v>
      </c>
      <c r="B247" s="463" t="s">
        <v>281</v>
      </c>
      <c r="C247" s="464"/>
      <c r="D247" s="465" t="s">
        <v>24</v>
      </c>
      <c r="E247" s="466"/>
      <c r="F247" s="173"/>
      <c r="G247" s="441" t="str">
        <f t="shared" si="2"/>
        <v>MAŠEK  Petr</v>
      </c>
      <c r="H247" s="441"/>
      <c r="I247" s="441"/>
      <c r="J247" s="441"/>
      <c r="K247" s="120" t="s">
        <v>269</v>
      </c>
      <c r="L247" s="173"/>
      <c r="O247" s="1"/>
      <c r="P247" s="1"/>
      <c r="S247" s="4"/>
      <c r="T247" s="7"/>
      <c r="U247" s="7"/>
      <c r="Z247" s="1"/>
      <c r="AA247" s="1"/>
    </row>
    <row r="248" spans="1:27" ht="12.75" hidden="1">
      <c r="A248" s="172">
        <v>17959</v>
      </c>
      <c r="B248" s="463" t="s">
        <v>418</v>
      </c>
      <c r="C248" s="464"/>
      <c r="D248" s="465" t="s">
        <v>298</v>
      </c>
      <c r="E248" s="466"/>
      <c r="F248" s="173"/>
      <c r="G248" s="441" t="str">
        <f t="shared" si="2"/>
        <v>KORTA Lukáš</v>
      </c>
      <c r="H248" s="441"/>
      <c r="I248" s="441"/>
      <c r="J248" s="441"/>
      <c r="K248" s="120" t="s">
        <v>270</v>
      </c>
      <c r="L248" s="173"/>
      <c r="O248" s="1"/>
      <c r="P248" s="1"/>
      <c r="S248" s="4"/>
      <c r="T248" s="7"/>
      <c r="U248" s="7"/>
      <c r="Z248" s="1"/>
      <c r="AA248" s="1"/>
    </row>
    <row r="249" spans="1:27" ht="12.75" hidden="1">
      <c r="A249" s="172">
        <v>1556</v>
      </c>
      <c r="B249" s="463" t="s">
        <v>419</v>
      </c>
      <c r="C249" s="464"/>
      <c r="D249" s="465" t="s">
        <v>420</v>
      </c>
      <c r="E249" s="466"/>
      <c r="F249" s="173"/>
      <c r="G249" s="441" t="str">
        <f t="shared" si="2"/>
        <v>CACHOVÁ Zdenka</v>
      </c>
      <c r="H249" s="441"/>
      <c r="I249" s="441"/>
      <c r="J249" s="441"/>
      <c r="K249" s="120" t="s">
        <v>271</v>
      </c>
      <c r="L249" s="173"/>
      <c r="O249" s="1"/>
      <c r="P249" s="1"/>
      <c r="S249" s="4"/>
      <c r="T249" s="7"/>
      <c r="U249" s="7"/>
      <c r="Z249" s="1"/>
      <c r="AA249" s="1"/>
    </row>
    <row r="250" spans="1:27" ht="12.75" hidden="1">
      <c r="A250" s="169">
        <v>2707</v>
      </c>
      <c r="B250" s="458" t="s">
        <v>421</v>
      </c>
      <c r="C250" s="459"/>
      <c r="D250" s="460" t="s">
        <v>37</v>
      </c>
      <c r="E250" s="461"/>
      <c r="F250" s="170"/>
      <c r="G250" s="462" t="str">
        <f t="shared" si="2"/>
        <v>BERANOVÁ Jiřina</v>
      </c>
      <c r="H250" s="462"/>
      <c r="I250" s="462"/>
      <c r="J250" s="462"/>
      <c r="K250" s="171" t="s">
        <v>422</v>
      </c>
      <c r="L250" s="173"/>
      <c r="O250" s="1"/>
      <c r="P250" s="1"/>
      <c r="S250" s="4"/>
      <c r="T250" s="7"/>
      <c r="U250" s="7"/>
      <c r="Z250" s="1"/>
      <c r="AA250" s="1"/>
    </row>
    <row r="251" spans="1:27" ht="12.75" hidden="1">
      <c r="A251" s="169">
        <v>19345</v>
      </c>
      <c r="B251" s="458" t="s">
        <v>423</v>
      </c>
      <c r="C251" s="459"/>
      <c r="D251" s="460" t="s">
        <v>25</v>
      </c>
      <c r="E251" s="461"/>
      <c r="F251" s="170"/>
      <c r="G251" s="462" t="str">
        <f t="shared" si="2"/>
        <v>CHLUMSKÝ Vlastimil</v>
      </c>
      <c r="H251" s="462"/>
      <c r="I251" s="462"/>
      <c r="J251" s="462"/>
      <c r="K251" s="171" t="s">
        <v>254</v>
      </c>
      <c r="L251" s="173"/>
      <c r="O251" s="1"/>
      <c r="P251" s="1"/>
      <c r="S251" s="4"/>
      <c r="T251" s="7"/>
      <c r="U251" s="7"/>
      <c r="Z251" s="1"/>
      <c r="AA251" s="1"/>
    </row>
    <row r="252" spans="1:27" ht="12.75" hidden="1">
      <c r="A252" s="169">
        <v>10871</v>
      </c>
      <c r="B252" s="458" t="s">
        <v>317</v>
      </c>
      <c r="C252" s="459"/>
      <c r="D252" s="460" t="s">
        <v>41</v>
      </c>
      <c r="E252" s="461"/>
      <c r="F252" s="170"/>
      <c r="G252" s="462" t="str">
        <f t="shared" si="2"/>
        <v>MUSIL Bohumír</v>
      </c>
      <c r="H252" s="462"/>
      <c r="I252" s="462"/>
      <c r="J252" s="462"/>
      <c r="K252" s="171" t="s">
        <v>257</v>
      </c>
      <c r="L252" s="173"/>
      <c r="O252" s="1"/>
      <c r="P252" s="1"/>
      <c r="S252" s="4"/>
      <c r="T252" s="7"/>
      <c r="U252" s="7"/>
      <c r="Z252" s="1"/>
      <c r="AA252" s="1"/>
    </row>
    <row r="253" spans="1:27" ht="12.75" hidden="1">
      <c r="A253" s="169">
        <v>2725</v>
      </c>
      <c r="B253" s="458" t="s">
        <v>424</v>
      </c>
      <c r="C253" s="459"/>
      <c r="D253" s="460" t="s">
        <v>33</v>
      </c>
      <c r="E253" s="461"/>
      <c r="F253" s="170"/>
      <c r="G253" s="462" t="str">
        <f t="shared" si="2"/>
        <v>PERMAN Milan</v>
      </c>
      <c r="H253" s="462"/>
      <c r="I253" s="462"/>
      <c r="J253" s="462"/>
      <c r="K253" s="171" t="s">
        <v>260</v>
      </c>
      <c r="L253" s="173"/>
      <c r="O253" s="1"/>
      <c r="P253" s="1"/>
      <c r="S253" s="4"/>
      <c r="T253" s="7"/>
      <c r="U253" s="7"/>
      <c r="Z253" s="1"/>
      <c r="AA253" s="1"/>
    </row>
    <row r="254" spans="1:27" ht="12.75" hidden="1">
      <c r="A254" s="169">
        <v>2705</v>
      </c>
      <c r="B254" s="458" t="s">
        <v>425</v>
      </c>
      <c r="C254" s="459"/>
      <c r="D254" s="460" t="s">
        <v>29</v>
      </c>
      <c r="E254" s="461"/>
      <c r="F254" s="170"/>
      <c r="G254" s="462" t="str">
        <f t="shared" si="2"/>
        <v>ŠVINDLOVÁ Stanislava</v>
      </c>
      <c r="H254" s="462"/>
      <c r="I254" s="462"/>
      <c r="J254" s="462"/>
      <c r="K254" s="171" t="s">
        <v>263</v>
      </c>
      <c r="L254" s="173"/>
      <c r="O254" s="1"/>
      <c r="P254" s="1"/>
      <c r="S254" s="4"/>
      <c r="T254" s="7"/>
      <c r="U254" s="7"/>
      <c r="Z254" s="1"/>
      <c r="AA254" s="1"/>
    </row>
    <row r="255" spans="1:27" ht="12.75" hidden="1">
      <c r="A255" s="169">
        <v>853</v>
      </c>
      <c r="B255" s="458" t="s">
        <v>426</v>
      </c>
      <c r="C255" s="459"/>
      <c r="D255" s="460" t="s">
        <v>403</v>
      </c>
      <c r="E255" s="461"/>
      <c r="F255" s="170"/>
      <c r="G255" s="462" t="str">
        <f t="shared" si="2"/>
        <v>VONDRÁČEK František</v>
      </c>
      <c r="H255" s="462"/>
      <c r="I255" s="462"/>
      <c r="J255" s="462"/>
      <c r="K255" s="171" t="s">
        <v>266</v>
      </c>
      <c r="L255" s="173"/>
      <c r="O255" s="1"/>
      <c r="P255" s="1"/>
      <c r="S255" s="4"/>
      <c r="T255" s="7"/>
      <c r="U255" s="7"/>
      <c r="Z255" s="1"/>
      <c r="AA255" s="1"/>
    </row>
    <row r="256" spans="1:27" ht="12.75" hidden="1">
      <c r="A256" s="169">
        <v>23635</v>
      </c>
      <c r="B256" s="458" t="s">
        <v>427</v>
      </c>
      <c r="C256" s="459"/>
      <c r="D256" s="460" t="s">
        <v>44</v>
      </c>
      <c r="E256" s="461"/>
      <c r="F256" s="170"/>
      <c r="G256" s="462" t="str">
        <f t="shared" si="2"/>
        <v>LÉBL Zbyněk</v>
      </c>
      <c r="H256" s="462"/>
      <c r="I256" s="462"/>
      <c r="J256" s="462"/>
      <c r="K256" s="171" t="s">
        <v>268</v>
      </c>
      <c r="L256" s="173"/>
      <c r="O256" s="1"/>
      <c r="P256" s="1"/>
      <c r="S256" s="4"/>
      <c r="T256" s="7"/>
      <c r="U256" s="7"/>
      <c r="Z256" s="1"/>
      <c r="AA256" s="1"/>
    </row>
    <row r="257" spans="1:27" ht="12.75" hidden="1">
      <c r="A257" s="169"/>
      <c r="B257" s="458"/>
      <c r="C257" s="459"/>
      <c r="D257" s="460"/>
      <c r="E257" s="461"/>
      <c r="F257" s="170"/>
      <c r="G257" s="462" t="str">
        <f t="shared" si="2"/>
        <v> </v>
      </c>
      <c r="H257" s="462"/>
      <c r="I257" s="462"/>
      <c r="J257" s="462"/>
      <c r="K257" s="171" t="s">
        <v>269</v>
      </c>
      <c r="L257" s="173"/>
      <c r="O257" s="1"/>
      <c r="P257" s="1"/>
      <c r="S257" s="4"/>
      <c r="T257" s="7"/>
      <c r="U257" s="7"/>
      <c r="Z257" s="1"/>
      <c r="AA257" s="1"/>
    </row>
    <row r="258" spans="1:27" ht="12.75" hidden="1">
      <c r="A258" s="169"/>
      <c r="B258" s="458"/>
      <c r="C258" s="459"/>
      <c r="D258" s="460"/>
      <c r="E258" s="461"/>
      <c r="F258" s="170"/>
      <c r="G258" s="462" t="str">
        <f t="shared" si="2"/>
        <v> </v>
      </c>
      <c r="H258" s="462"/>
      <c r="I258" s="462"/>
      <c r="J258" s="462"/>
      <c r="K258" s="171" t="s">
        <v>270</v>
      </c>
      <c r="L258" s="173"/>
      <c r="O258" s="1"/>
      <c r="P258" s="1"/>
      <c r="S258" s="4"/>
      <c r="T258" s="7"/>
      <c r="U258" s="7"/>
      <c r="Z258" s="1"/>
      <c r="AA258" s="1"/>
    </row>
    <row r="259" spans="1:27" ht="12.75" hidden="1">
      <c r="A259" s="169"/>
      <c r="B259" s="458"/>
      <c r="C259" s="459"/>
      <c r="D259" s="460"/>
      <c r="E259" s="461"/>
      <c r="F259" s="170"/>
      <c r="G259" s="462" t="str">
        <f t="shared" si="2"/>
        <v> </v>
      </c>
      <c r="H259" s="462"/>
      <c r="I259" s="462"/>
      <c r="J259" s="462"/>
      <c r="K259" s="171" t="s">
        <v>271</v>
      </c>
      <c r="L259" s="173"/>
      <c r="O259" s="1"/>
      <c r="P259" s="1"/>
      <c r="S259" s="4"/>
      <c r="T259" s="7"/>
      <c r="U259" s="7"/>
      <c r="Z259" s="1"/>
      <c r="AA259" s="1"/>
    </row>
    <row r="260" spans="1:27" ht="12.75" hidden="1">
      <c r="A260" s="172">
        <v>20405</v>
      </c>
      <c r="B260" s="454" t="s">
        <v>428</v>
      </c>
      <c r="C260" s="455"/>
      <c r="D260" s="456" t="s">
        <v>429</v>
      </c>
      <c r="E260" s="457"/>
      <c r="F260" s="173"/>
      <c r="G260" s="441" t="str">
        <f t="shared" si="2"/>
        <v>JETMAR Jakub</v>
      </c>
      <c r="H260" s="441"/>
      <c r="I260" s="441"/>
      <c r="J260" s="441"/>
      <c r="K260" s="120" t="s">
        <v>430</v>
      </c>
      <c r="L260" s="173"/>
      <c r="O260" s="1"/>
      <c r="P260" s="1"/>
      <c r="S260" s="4"/>
      <c r="T260" s="7"/>
      <c r="U260" s="7"/>
      <c r="Z260" s="1"/>
      <c r="AA260" s="1"/>
    </row>
    <row r="261" spans="1:27" ht="12.75" hidden="1">
      <c r="A261" s="172">
        <v>20150</v>
      </c>
      <c r="B261" s="454" t="s">
        <v>431</v>
      </c>
      <c r="C261" s="455"/>
      <c r="D261" s="456" t="s">
        <v>432</v>
      </c>
      <c r="E261" s="457"/>
      <c r="F261" s="173"/>
      <c r="G261" s="441" t="str">
        <f t="shared" si="2"/>
        <v>HLAVATÁ Lucie</v>
      </c>
      <c r="H261" s="441"/>
      <c r="I261" s="441"/>
      <c r="J261" s="441"/>
      <c r="K261" s="120" t="s">
        <v>254</v>
      </c>
      <c r="L261" s="173"/>
      <c r="O261" s="1"/>
      <c r="P261" s="1"/>
      <c r="S261" s="4"/>
      <c r="T261" s="7"/>
      <c r="U261" s="7"/>
      <c r="Z261" s="1"/>
      <c r="AA261" s="1"/>
    </row>
    <row r="262" spans="1:27" ht="12.75" hidden="1">
      <c r="A262" s="172">
        <v>20149</v>
      </c>
      <c r="B262" s="454" t="s">
        <v>433</v>
      </c>
      <c r="C262" s="455"/>
      <c r="D262" s="456" t="s">
        <v>401</v>
      </c>
      <c r="E262" s="457"/>
      <c r="F262" s="173"/>
      <c r="G262" s="441" t="str">
        <f t="shared" si="2"/>
        <v>KOSTELECKÝ Vojtěch</v>
      </c>
      <c r="H262" s="441"/>
      <c r="I262" s="441"/>
      <c r="J262" s="441"/>
      <c r="K262" s="120" t="s">
        <v>257</v>
      </c>
      <c r="L262" s="173"/>
      <c r="O262" s="1"/>
      <c r="P262" s="1"/>
      <c r="S262" s="4"/>
      <c r="T262" s="7"/>
      <c r="U262" s="7"/>
      <c r="Z262" s="1"/>
      <c r="AA262" s="1"/>
    </row>
    <row r="263" spans="1:27" ht="12.75" hidden="1">
      <c r="A263" s="172">
        <v>20145</v>
      </c>
      <c r="B263" s="454" t="s">
        <v>434</v>
      </c>
      <c r="C263" s="455"/>
      <c r="D263" s="456" t="s">
        <v>262</v>
      </c>
      <c r="E263" s="457"/>
      <c r="F263" s="173"/>
      <c r="G263" s="441" t="str">
        <f t="shared" si="2"/>
        <v>KOZDERA Martin</v>
      </c>
      <c r="H263" s="441"/>
      <c r="I263" s="441"/>
      <c r="J263" s="441"/>
      <c r="K263" s="120" t="s">
        <v>260</v>
      </c>
      <c r="L263" s="173"/>
      <c r="O263" s="1"/>
      <c r="P263" s="1"/>
      <c r="S263" s="4"/>
      <c r="T263" s="7"/>
      <c r="U263" s="7"/>
      <c r="Z263" s="1"/>
      <c r="AA263" s="1"/>
    </row>
    <row r="264" spans="1:27" ht="12.75" hidden="1">
      <c r="A264" s="172">
        <v>20144</v>
      </c>
      <c r="B264" s="454" t="s">
        <v>435</v>
      </c>
      <c r="C264" s="455"/>
      <c r="D264" s="456" t="s">
        <v>296</v>
      </c>
      <c r="E264" s="457"/>
      <c r="F264" s="173"/>
      <c r="G264" s="441" t="str">
        <f t="shared" si="2"/>
        <v>KUDWEIS Tomáš</v>
      </c>
      <c r="H264" s="441"/>
      <c r="I264" s="441"/>
      <c r="J264" s="441"/>
      <c r="K264" s="120" t="s">
        <v>263</v>
      </c>
      <c r="L264" s="173"/>
      <c r="O264" s="1"/>
      <c r="P264" s="1"/>
      <c r="S264" s="4"/>
      <c r="T264" s="7"/>
      <c r="U264" s="7"/>
      <c r="Z264" s="1"/>
      <c r="AA264" s="1"/>
    </row>
    <row r="265" spans="1:27" ht="12.75" hidden="1">
      <c r="A265" s="172">
        <v>20148</v>
      </c>
      <c r="B265" s="454" t="s">
        <v>436</v>
      </c>
      <c r="C265" s="455"/>
      <c r="D265" s="456" t="s">
        <v>24</v>
      </c>
      <c r="E265" s="457"/>
      <c r="F265" s="173"/>
      <c r="G265" s="441" t="str">
        <f t="shared" si="2"/>
        <v>PEŘINA Petr</v>
      </c>
      <c r="H265" s="441"/>
      <c r="I265" s="441"/>
      <c r="J265" s="441"/>
      <c r="K265" s="120" t="s">
        <v>266</v>
      </c>
      <c r="L265" s="173"/>
      <c r="O265" s="1"/>
      <c r="P265" s="1"/>
      <c r="S265" s="4"/>
      <c r="T265" s="7"/>
      <c r="U265" s="7"/>
      <c r="Z265" s="1"/>
      <c r="AA265" s="1"/>
    </row>
    <row r="266" spans="1:27" ht="12.75" hidden="1">
      <c r="A266" s="172">
        <v>20143</v>
      </c>
      <c r="B266" s="454" t="s">
        <v>437</v>
      </c>
      <c r="C266" s="455"/>
      <c r="D266" s="456" t="s">
        <v>438</v>
      </c>
      <c r="E266" s="457"/>
      <c r="F266" s="173"/>
      <c r="G266" s="441" t="str">
        <f t="shared" si="2"/>
        <v>SEDLÁK Marek</v>
      </c>
      <c r="H266" s="441"/>
      <c r="I266" s="441"/>
      <c r="J266" s="441"/>
      <c r="K266" s="120" t="s">
        <v>268</v>
      </c>
      <c r="L266" s="173"/>
      <c r="O266" s="1"/>
      <c r="P266" s="1"/>
      <c r="S266" s="4"/>
      <c r="T266" s="7"/>
      <c r="U266" s="7"/>
      <c r="Z266" s="1"/>
      <c r="AA266" s="1"/>
    </row>
    <row r="267" spans="1:27" ht="12.75" hidden="1">
      <c r="A267" s="172">
        <v>20146</v>
      </c>
      <c r="B267" s="454" t="s">
        <v>439</v>
      </c>
      <c r="C267" s="455"/>
      <c r="D267" s="456" t="s">
        <v>440</v>
      </c>
      <c r="E267" s="457"/>
      <c r="F267" s="173"/>
      <c r="G267" s="441" t="str">
        <f t="shared" si="2"/>
        <v>ŠIMŮNEK Radovan</v>
      </c>
      <c r="H267" s="441"/>
      <c r="I267" s="441"/>
      <c r="J267" s="441"/>
      <c r="K267" s="120" t="s">
        <v>269</v>
      </c>
      <c r="L267" s="173"/>
      <c r="O267" s="1"/>
      <c r="P267" s="1"/>
      <c r="S267" s="4"/>
      <c r="T267" s="7"/>
      <c r="U267" s="7"/>
      <c r="Z267" s="1"/>
      <c r="AA267" s="1"/>
    </row>
    <row r="268" spans="1:27" ht="12.75" hidden="1">
      <c r="A268" s="172"/>
      <c r="B268" s="454"/>
      <c r="C268" s="455"/>
      <c r="D268" s="456"/>
      <c r="E268" s="457"/>
      <c r="F268" s="173"/>
      <c r="G268" s="441" t="str">
        <f t="shared" si="2"/>
        <v> </v>
      </c>
      <c r="H268" s="441"/>
      <c r="I268" s="441"/>
      <c r="J268" s="441"/>
      <c r="K268" s="120" t="s">
        <v>270</v>
      </c>
      <c r="L268" s="173"/>
      <c r="O268" s="1"/>
      <c r="P268" s="1"/>
      <c r="S268" s="4"/>
      <c r="T268" s="7"/>
      <c r="U268" s="7"/>
      <c r="Z268" s="1"/>
      <c r="AA268" s="1"/>
    </row>
    <row r="269" spans="1:27" ht="12.75" hidden="1">
      <c r="A269" s="172"/>
      <c r="B269" s="454"/>
      <c r="C269" s="455"/>
      <c r="D269" s="456"/>
      <c r="E269" s="457"/>
      <c r="F269" s="173"/>
      <c r="G269" s="441" t="str">
        <f t="shared" si="2"/>
        <v> </v>
      </c>
      <c r="H269" s="441"/>
      <c r="I269" s="441"/>
      <c r="J269" s="441"/>
      <c r="K269" s="120" t="s">
        <v>271</v>
      </c>
      <c r="L269" s="173"/>
      <c r="O269" s="1"/>
      <c r="P269" s="1"/>
      <c r="S269" s="4"/>
      <c r="T269" s="7"/>
      <c r="U269" s="7"/>
      <c r="Z269" s="1"/>
      <c r="AA269" s="1"/>
    </row>
    <row r="270" spans="1:27" ht="12.75" hidden="1">
      <c r="A270" s="174">
        <f>A94</f>
        <v>0</v>
      </c>
      <c r="B270" s="449">
        <f>B94</f>
        <v>0</v>
      </c>
      <c r="C270" s="450"/>
      <c r="D270" s="451">
        <f>D94</f>
        <v>0</v>
      </c>
      <c r="E270" s="452"/>
      <c r="F270" s="175"/>
      <c r="G270" s="453" t="str">
        <f t="shared" si="2"/>
        <v>0 0</v>
      </c>
      <c r="H270" s="453"/>
      <c r="I270" s="453"/>
      <c r="J270" s="453"/>
      <c r="K270" s="176" t="s">
        <v>441</v>
      </c>
      <c r="L270" s="173"/>
      <c r="O270" s="1"/>
      <c r="P270" s="1"/>
      <c r="S270" s="4"/>
      <c r="T270" s="7"/>
      <c r="U270" s="7"/>
      <c r="Z270" s="1"/>
      <c r="AA270" s="1"/>
    </row>
    <row r="271" spans="1:27" ht="12.75" hidden="1">
      <c r="A271" s="174">
        <f aca="true" t="shared" si="3" ref="A271:B285">A95</f>
        <v>0</v>
      </c>
      <c r="B271" s="449">
        <f t="shared" si="3"/>
        <v>0</v>
      </c>
      <c r="C271" s="450"/>
      <c r="D271" s="451">
        <f aca="true" t="shared" si="4" ref="D271:D285">D95</f>
        <v>0</v>
      </c>
      <c r="E271" s="452"/>
      <c r="F271" s="175"/>
      <c r="G271" s="453" t="str">
        <f t="shared" si="2"/>
        <v>0 0</v>
      </c>
      <c r="H271" s="453"/>
      <c r="I271" s="453"/>
      <c r="J271" s="453"/>
      <c r="K271" s="176" t="s">
        <v>254</v>
      </c>
      <c r="L271" s="173"/>
      <c r="O271" s="1"/>
      <c r="P271" s="1"/>
      <c r="S271" s="4"/>
      <c r="T271" s="7"/>
      <c r="U271" s="7"/>
      <c r="Z271" s="1"/>
      <c r="AA271" s="1"/>
    </row>
    <row r="272" spans="1:27" ht="12.75" hidden="1">
      <c r="A272" s="174">
        <f t="shared" si="3"/>
        <v>0</v>
      </c>
      <c r="B272" s="449">
        <f t="shared" si="3"/>
        <v>0</v>
      </c>
      <c r="C272" s="450"/>
      <c r="D272" s="451">
        <f t="shared" si="4"/>
        <v>0</v>
      </c>
      <c r="E272" s="452"/>
      <c r="F272" s="175"/>
      <c r="G272" s="453" t="str">
        <f t="shared" si="2"/>
        <v>0 0</v>
      </c>
      <c r="H272" s="453"/>
      <c r="I272" s="453"/>
      <c r="J272" s="453"/>
      <c r="K272" s="176" t="s">
        <v>257</v>
      </c>
      <c r="L272" s="173"/>
      <c r="O272" s="1"/>
      <c r="P272" s="1"/>
      <c r="S272" s="4"/>
      <c r="T272" s="7"/>
      <c r="U272" s="7"/>
      <c r="Z272" s="1"/>
      <c r="AA272" s="1"/>
    </row>
    <row r="273" spans="1:27" ht="12.75" hidden="1">
      <c r="A273" s="174">
        <f t="shared" si="3"/>
        <v>0</v>
      </c>
      <c r="B273" s="449">
        <f t="shared" si="3"/>
        <v>0</v>
      </c>
      <c r="C273" s="450"/>
      <c r="D273" s="451">
        <f t="shared" si="4"/>
        <v>0</v>
      </c>
      <c r="E273" s="452"/>
      <c r="F273" s="175"/>
      <c r="G273" s="453" t="str">
        <f t="shared" si="2"/>
        <v>0 0</v>
      </c>
      <c r="H273" s="453"/>
      <c r="I273" s="453"/>
      <c r="J273" s="453"/>
      <c r="K273" s="176" t="s">
        <v>260</v>
      </c>
      <c r="L273" s="173"/>
      <c r="O273" s="1"/>
      <c r="P273" s="1"/>
      <c r="S273" s="4"/>
      <c r="T273" s="7"/>
      <c r="U273" s="7"/>
      <c r="Z273" s="1"/>
      <c r="AA273" s="1"/>
    </row>
    <row r="274" spans="1:27" ht="12.75" hidden="1">
      <c r="A274" s="174">
        <f t="shared" si="3"/>
        <v>0</v>
      </c>
      <c r="B274" s="449">
        <f t="shared" si="3"/>
        <v>0</v>
      </c>
      <c r="C274" s="450"/>
      <c r="D274" s="451">
        <f t="shared" si="4"/>
        <v>0</v>
      </c>
      <c r="E274" s="452"/>
      <c r="F274" s="175"/>
      <c r="G274" s="453" t="str">
        <f t="shared" si="2"/>
        <v>0 0</v>
      </c>
      <c r="H274" s="453"/>
      <c r="I274" s="453"/>
      <c r="J274" s="453"/>
      <c r="K274" s="176" t="s">
        <v>263</v>
      </c>
      <c r="L274" s="173"/>
      <c r="O274" s="1"/>
      <c r="P274" s="1"/>
      <c r="S274" s="4"/>
      <c r="T274" s="7"/>
      <c r="U274" s="7"/>
      <c r="Z274" s="1"/>
      <c r="AA274" s="1"/>
    </row>
    <row r="275" spans="1:27" ht="12.75" hidden="1">
      <c r="A275" s="174">
        <f t="shared" si="3"/>
        <v>0</v>
      </c>
      <c r="B275" s="449">
        <f t="shared" si="3"/>
        <v>0</v>
      </c>
      <c r="C275" s="450"/>
      <c r="D275" s="451">
        <f t="shared" si="4"/>
        <v>0</v>
      </c>
      <c r="E275" s="452"/>
      <c r="F275" s="175"/>
      <c r="G275" s="453" t="str">
        <f t="shared" si="2"/>
        <v>0 0</v>
      </c>
      <c r="H275" s="453"/>
      <c r="I275" s="453"/>
      <c r="J275" s="453"/>
      <c r="K275" s="176" t="s">
        <v>266</v>
      </c>
      <c r="L275" s="173"/>
      <c r="O275" s="1"/>
      <c r="P275" s="1"/>
      <c r="S275" s="4"/>
      <c r="T275" s="7"/>
      <c r="U275" s="7"/>
      <c r="Z275" s="1"/>
      <c r="AA275" s="1"/>
    </row>
    <row r="276" spans="1:27" ht="12.75" hidden="1">
      <c r="A276" s="174">
        <f t="shared" si="3"/>
        <v>0</v>
      </c>
      <c r="B276" s="449">
        <f t="shared" si="3"/>
        <v>0</v>
      </c>
      <c r="C276" s="450"/>
      <c r="D276" s="451">
        <f t="shared" si="4"/>
        <v>0</v>
      </c>
      <c r="E276" s="452"/>
      <c r="F276" s="175"/>
      <c r="G276" s="453" t="str">
        <f t="shared" si="2"/>
        <v>0 0</v>
      </c>
      <c r="H276" s="453"/>
      <c r="I276" s="453"/>
      <c r="J276" s="453"/>
      <c r="K276" s="176" t="s">
        <v>268</v>
      </c>
      <c r="L276" s="173"/>
      <c r="O276" s="1"/>
      <c r="P276" s="1"/>
      <c r="S276" s="4"/>
      <c r="T276" s="7"/>
      <c r="U276" s="7"/>
      <c r="Z276" s="1"/>
      <c r="AA276" s="1"/>
    </row>
    <row r="277" spans="1:27" ht="12.75" hidden="1">
      <c r="A277" s="174">
        <f t="shared" si="3"/>
        <v>0</v>
      </c>
      <c r="B277" s="449">
        <f t="shared" si="3"/>
        <v>0</v>
      </c>
      <c r="C277" s="450"/>
      <c r="D277" s="451">
        <f t="shared" si="4"/>
        <v>0</v>
      </c>
      <c r="E277" s="452"/>
      <c r="F277" s="175"/>
      <c r="G277" s="453" t="str">
        <f t="shared" si="2"/>
        <v>0 0</v>
      </c>
      <c r="H277" s="453"/>
      <c r="I277" s="453"/>
      <c r="J277" s="453"/>
      <c r="K277" s="176" t="s">
        <v>269</v>
      </c>
      <c r="L277" s="173"/>
      <c r="O277" s="1"/>
      <c r="P277" s="1"/>
      <c r="S277" s="4"/>
      <c r="T277" s="7"/>
      <c r="U277" s="7"/>
      <c r="Z277" s="1"/>
      <c r="AA277" s="1"/>
    </row>
    <row r="278" spans="1:27" ht="12.75" hidden="1">
      <c r="A278" s="174">
        <f t="shared" si="3"/>
        <v>0</v>
      </c>
      <c r="B278" s="449">
        <f t="shared" si="3"/>
        <v>0</v>
      </c>
      <c r="C278" s="450"/>
      <c r="D278" s="451">
        <f t="shared" si="4"/>
        <v>0</v>
      </c>
      <c r="E278" s="452"/>
      <c r="F278" s="175"/>
      <c r="G278" s="453" t="str">
        <f t="shared" si="2"/>
        <v>0 0</v>
      </c>
      <c r="H278" s="453"/>
      <c r="I278" s="453"/>
      <c r="J278" s="453"/>
      <c r="K278" s="176" t="s">
        <v>270</v>
      </c>
      <c r="L278" s="173"/>
      <c r="O278" s="1"/>
      <c r="P278" s="1"/>
      <c r="S278" s="4"/>
      <c r="T278" s="7"/>
      <c r="U278" s="7"/>
      <c r="Z278" s="1"/>
      <c r="AA278" s="1"/>
    </row>
    <row r="279" spans="1:27" ht="12.75" hidden="1">
      <c r="A279" s="174">
        <f t="shared" si="3"/>
        <v>0</v>
      </c>
      <c r="B279" s="449">
        <f t="shared" si="3"/>
        <v>0</v>
      </c>
      <c r="C279" s="450"/>
      <c r="D279" s="451">
        <f t="shared" si="4"/>
        <v>0</v>
      </c>
      <c r="E279" s="452"/>
      <c r="F279" s="175"/>
      <c r="G279" s="453" t="str">
        <f t="shared" si="2"/>
        <v>0 0</v>
      </c>
      <c r="H279" s="453"/>
      <c r="I279" s="453"/>
      <c r="J279" s="453"/>
      <c r="K279" s="176" t="s">
        <v>271</v>
      </c>
      <c r="L279" s="173"/>
      <c r="O279" s="1"/>
      <c r="P279" s="1"/>
      <c r="S279" s="4"/>
      <c r="T279" s="7"/>
      <c r="U279" s="7"/>
      <c r="Z279" s="1"/>
      <c r="AA279" s="1"/>
    </row>
    <row r="280" spans="1:27" ht="12.75" hidden="1">
      <c r="A280" s="174">
        <f t="shared" si="3"/>
        <v>0</v>
      </c>
      <c r="B280" s="449">
        <f t="shared" si="3"/>
        <v>0</v>
      </c>
      <c r="C280" s="450"/>
      <c r="D280" s="451">
        <f t="shared" si="4"/>
        <v>0</v>
      </c>
      <c r="E280" s="452"/>
      <c r="F280" s="175"/>
      <c r="G280" s="453" t="str">
        <f t="shared" si="2"/>
        <v>0 0</v>
      </c>
      <c r="H280" s="453"/>
      <c r="I280" s="453"/>
      <c r="J280" s="453"/>
      <c r="K280" s="176" t="s">
        <v>323</v>
      </c>
      <c r="L280" s="173"/>
      <c r="O280" s="1"/>
      <c r="P280" s="1"/>
      <c r="S280" s="4"/>
      <c r="T280" s="7"/>
      <c r="U280" s="7"/>
      <c r="Z280" s="1"/>
      <c r="AA280" s="1"/>
    </row>
    <row r="281" spans="1:27" ht="12.75" hidden="1">
      <c r="A281" s="174">
        <f t="shared" si="3"/>
        <v>0</v>
      </c>
      <c r="B281" s="449">
        <f t="shared" si="3"/>
        <v>0</v>
      </c>
      <c r="C281" s="450"/>
      <c r="D281" s="451">
        <f t="shared" si="4"/>
        <v>0</v>
      </c>
      <c r="E281" s="452"/>
      <c r="F281" s="175"/>
      <c r="G281" s="453" t="str">
        <f t="shared" si="2"/>
        <v>0 0</v>
      </c>
      <c r="H281" s="453"/>
      <c r="I281" s="453"/>
      <c r="J281" s="453"/>
      <c r="K281" s="176" t="s">
        <v>326</v>
      </c>
      <c r="L281" s="173"/>
      <c r="O281" s="1"/>
      <c r="P281" s="1"/>
      <c r="S281" s="4"/>
      <c r="T281" s="7"/>
      <c r="U281" s="7"/>
      <c r="Z281" s="1"/>
      <c r="AA281" s="1"/>
    </row>
    <row r="282" spans="1:27" ht="12.75" hidden="1">
      <c r="A282" s="174">
        <f t="shared" si="3"/>
        <v>0</v>
      </c>
      <c r="B282" s="449">
        <f t="shared" si="3"/>
        <v>0</v>
      </c>
      <c r="C282" s="450"/>
      <c r="D282" s="451">
        <f t="shared" si="4"/>
        <v>0</v>
      </c>
      <c r="E282" s="452"/>
      <c r="F282" s="175"/>
      <c r="G282" s="453" t="str">
        <f t="shared" si="2"/>
        <v>0 0</v>
      </c>
      <c r="H282" s="453"/>
      <c r="I282" s="453"/>
      <c r="J282" s="453"/>
      <c r="K282" s="176" t="s">
        <v>329</v>
      </c>
      <c r="L282" s="173"/>
      <c r="O282" s="1"/>
      <c r="P282" s="1"/>
      <c r="S282" s="4"/>
      <c r="T282" s="7"/>
      <c r="U282" s="7"/>
      <c r="Z282" s="1"/>
      <c r="AA282" s="1"/>
    </row>
    <row r="283" spans="1:27" ht="12.75" hidden="1">
      <c r="A283" s="174">
        <f t="shared" si="3"/>
        <v>0</v>
      </c>
      <c r="B283" s="449">
        <f t="shared" si="3"/>
        <v>0</v>
      </c>
      <c r="C283" s="450"/>
      <c r="D283" s="451">
        <f t="shared" si="4"/>
        <v>0</v>
      </c>
      <c r="E283" s="452"/>
      <c r="F283" s="175"/>
      <c r="G283" s="453" t="str">
        <f t="shared" si="2"/>
        <v>0 0</v>
      </c>
      <c r="H283" s="453"/>
      <c r="I283" s="453"/>
      <c r="J283" s="453"/>
      <c r="K283" s="176" t="s">
        <v>442</v>
      </c>
      <c r="L283" s="173"/>
      <c r="O283" s="1"/>
      <c r="P283" s="1"/>
      <c r="S283" s="4"/>
      <c r="T283" s="7"/>
      <c r="U283" s="7"/>
      <c r="Z283" s="1"/>
      <c r="AA283" s="1"/>
    </row>
    <row r="284" spans="1:27" ht="12.75" customHeight="1" hidden="1">
      <c r="A284" s="174">
        <f t="shared" si="3"/>
        <v>0</v>
      </c>
      <c r="B284" s="449">
        <f t="shared" si="3"/>
        <v>0</v>
      </c>
      <c r="C284" s="450"/>
      <c r="D284" s="451">
        <f t="shared" si="4"/>
        <v>0</v>
      </c>
      <c r="E284" s="452"/>
      <c r="F284" s="175"/>
      <c r="G284" s="453" t="str">
        <f t="shared" si="2"/>
        <v>0 0</v>
      </c>
      <c r="H284" s="453"/>
      <c r="I284" s="453"/>
      <c r="J284" s="453"/>
      <c r="K284" s="176" t="s">
        <v>443</v>
      </c>
      <c r="L284" s="173"/>
      <c r="O284" s="1"/>
      <c r="P284" s="1"/>
      <c r="S284" s="4"/>
      <c r="T284" s="7"/>
      <c r="U284" s="7"/>
      <c r="Z284" s="1"/>
      <c r="AA284" s="1"/>
    </row>
    <row r="285" spans="1:27" ht="12.75" customHeight="1" hidden="1">
      <c r="A285" s="174">
        <f t="shared" si="3"/>
        <v>0</v>
      </c>
      <c r="B285" s="449">
        <f t="shared" si="3"/>
        <v>0</v>
      </c>
      <c r="C285" s="450"/>
      <c r="D285" s="451">
        <f t="shared" si="4"/>
        <v>0</v>
      </c>
      <c r="E285" s="452"/>
      <c r="F285" s="175"/>
      <c r="G285" s="453" t="str">
        <f t="shared" si="2"/>
        <v>0 0</v>
      </c>
      <c r="H285" s="453"/>
      <c r="I285" s="453"/>
      <c r="J285" s="453"/>
      <c r="K285" s="176" t="s">
        <v>444</v>
      </c>
      <c r="L285" s="173"/>
      <c r="O285" s="1"/>
      <c r="P285" s="1"/>
      <c r="S285" s="4"/>
      <c r="T285" s="7"/>
      <c r="U285" s="7"/>
      <c r="Z285" s="1"/>
      <c r="AA285" s="1"/>
    </row>
    <row r="286" spans="1:27" ht="12.75" customHeight="1" hidden="1">
      <c r="A286" s="173"/>
      <c r="B286" s="173"/>
      <c r="C286" s="173"/>
      <c r="D286" s="173"/>
      <c r="E286" s="173"/>
      <c r="F286" s="173"/>
      <c r="G286" s="173"/>
      <c r="H286" s="173"/>
      <c r="I286" s="173"/>
      <c r="J286" s="120"/>
      <c r="K286" s="173"/>
      <c r="L286" s="14"/>
      <c r="O286" s="1"/>
      <c r="P286" s="1"/>
      <c r="S286" s="4"/>
      <c r="T286" s="7"/>
      <c r="U286" s="7"/>
      <c r="Z286" s="1"/>
      <c r="AA286" s="1"/>
    </row>
    <row r="287" spans="7:27" ht="12.75" customHeight="1">
      <c r="G287" s="126"/>
      <c r="H287" s="126"/>
      <c r="K287" s="120"/>
      <c r="L287" s="14"/>
      <c r="O287" s="1"/>
      <c r="P287" s="1"/>
      <c r="S287" s="4"/>
      <c r="T287" s="7"/>
      <c r="U287" s="7"/>
      <c r="Z287" s="1"/>
      <c r="AA287" s="1"/>
    </row>
    <row r="288" spans="7:27" ht="12.75">
      <c r="G288" s="126"/>
      <c r="H288" s="126"/>
      <c r="K288" s="14"/>
      <c r="L288" s="14"/>
      <c r="O288" s="1"/>
      <c r="P288" s="1"/>
      <c r="S288" s="4"/>
      <c r="T288" s="7"/>
      <c r="U288" s="7"/>
      <c r="Z288" s="1"/>
      <c r="AA288" s="1"/>
    </row>
    <row r="289" spans="7:27" ht="12.75">
      <c r="G289" s="126"/>
      <c r="H289" s="126"/>
      <c r="K289" s="14"/>
      <c r="L289" s="14"/>
      <c r="O289" s="1"/>
      <c r="P289" s="1"/>
      <c r="S289" s="4"/>
      <c r="T289" s="7"/>
      <c r="U289" s="7"/>
      <c r="Z289" s="1"/>
      <c r="AA289" s="1"/>
    </row>
    <row r="290" spans="7:27" ht="12.75">
      <c r="G290" s="126"/>
      <c r="H290" s="126"/>
      <c r="K290" s="14"/>
      <c r="L290" s="14"/>
      <c r="O290" s="1"/>
      <c r="P290" s="1"/>
      <c r="S290" s="4"/>
      <c r="T290" s="7"/>
      <c r="U290" s="7"/>
      <c r="Z290" s="1"/>
      <c r="AA290" s="1"/>
    </row>
    <row r="291" spans="7:27" ht="12.75">
      <c r="G291" s="126"/>
      <c r="H291" s="126"/>
      <c r="K291" s="14"/>
      <c r="L291" s="14"/>
      <c r="O291" s="1"/>
      <c r="P291" s="1"/>
      <c r="S291" s="4"/>
      <c r="T291" s="7"/>
      <c r="U291" s="7"/>
      <c r="Z291" s="1"/>
      <c r="AA291" s="1"/>
    </row>
    <row r="292" spans="7:27" ht="12.75">
      <c r="G292" s="126"/>
      <c r="H292" s="126"/>
      <c r="K292" s="14"/>
      <c r="L292" s="14"/>
      <c r="O292" s="1"/>
      <c r="P292" s="1"/>
      <c r="S292" s="4"/>
      <c r="T292" s="7"/>
      <c r="U292" s="7"/>
      <c r="Z292" s="1"/>
      <c r="AA292" s="1"/>
    </row>
    <row r="293" spans="7:27" ht="12.75">
      <c r="G293" s="126"/>
      <c r="H293" s="126"/>
      <c r="K293" s="14"/>
      <c r="L293" s="14"/>
      <c r="O293" s="1"/>
      <c r="P293" s="1"/>
      <c r="S293" s="4"/>
      <c r="T293" s="7"/>
      <c r="U293" s="7"/>
      <c r="Z293" s="1"/>
      <c r="AA293" s="1"/>
    </row>
    <row r="294" spans="7:27" ht="12.75">
      <c r="G294" s="126"/>
      <c r="H294" s="126"/>
      <c r="K294" s="14"/>
      <c r="L294" s="14"/>
      <c r="O294" s="1"/>
      <c r="P294" s="1"/>
      <c r="S294" s="4"/>
      <c r="T294" s="7"/>
      <c r="U294" s="7"/>
      <c r="Z294" s="1"/>
      <c r="AA294" s="1"/>
    </row>
    <row r="295" spans="7:27" ht="12.75">
      <c r="G295" s="126"/>
      <c r="H295" s="126"/>
      <c r="K295" s="14"/>
      <c r="L295" s="14"/>
      <c r="O295" s="1"/>
      <c r="P295" s="1"/>
      <c r="S295" s="4"/>
      <c r="T295" s="7"/>
      <c r="U295" s="7"/>
      <c r="Z295" s="1"/>
      <c r="AA295" s="1"/>
    </row>
    <row r="296" spans="7:27" ht="12.75">
      <c r="G296" s="126"/>
      <c r="H296" s="126"/>
      <c r="K296" s="14"/>
      <c r="L296" s="14"/>
      <c r="O296" s="1"/>
      <c r="P296" s="1"/>
      <c r="S296" s="4"/>
      <c r="T296" s="7"/>
      <c r="U296" s="7"/>
      <c r="Z296" s="1"/>
      <c r="AA296" s="1"/>
    </row>
    <row r="297" spans="7:27" ht="12.75">
      <c r="G297" s="126"/>
      <c r="H297" s="126"/>
      <c r="K297" s="14"/>
      <c r="L297" s="14"/>
      <c r="O297" s="1"/>
      <c r="P297" s="1"/>
      <c r="S297" s="4"/>
      <c r="T297" s="7"/>
      <c r="U297" s="7"/>
      <c r="Z297" s="1"/>
      <c r="AA297" s="1"/>
    </row>
    <row r="298" spans="7:27" ht="12.75">
      <c r="G298" s="126"/>
      <c r="H298" s="126"/>
      <c r="K298" s="14"/>
      <c r="L298" s="14"/>
      <c r="O298" s="1"/>
      <c r="P298" s="1"/>
      <c r="S298" s="4"/>
      <c r="T298" s="7"/>
      <c r="U298" s="7"/>
      <c r="Z298" s="1"/>
      <c r="AA298" s="1"/>
    </row>
    <row r="299" spans="7:27" ht="12.75">
      <c r="G299" s="126"/>
      <c r="H299" s="126"/>
      <c r="K299" s="14"/>
      <c r="L299" s="14"/>
      <c r="O299" s="1"/>
      <c r="P299" s="1"/>
      <c r="S299" s="4"/>
      <c r="T299" s="7"/>
      <c r="U299" s="7"/>
      <c r="Z299" s="1"/>
      <c r="AA299" s="1"/>
    </row>
    <row r="300" spans="7:11" ht="12.75">
      <c r="G300" s="126"/>
      <c r="H300" s="126"/>
      <c r="K300" s="14"/>
    </row>
    <row r="301" spans="7:11" ht="12.75">
      <c r="G301" s="126"/>
      <c r="H301" s="126"/>
      <c r="K301" s="14"/>
    </row>
    <row r="302" spans="7:11" ht="12.75">
      <c r="G302" s="126"/>
      <c r="H302" s="126"/>
      <c r="K302" s="14"/>
    </row>
    <row r="303" ht="12.75">
      <c r="K303" s="14"/>
    </row>
  </sheetData>
  <sheetProtection password="C3D6" sheet="1" formatColumns="0" selectLockedCells="1" sort="0"/>
  <mergeCells count="650">
    <mergeCell ref="B1:C2"/>
    <mergeCell ref="D1:I1"/>
    <mergeCell ref="L1:N1"/>
    <mergeCell ref="O1:P1"/>
    <mergeCell ref="Q1:S1"/>
    <mergeCell ref="V1:AA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I13:I14"/>
    <mergeCell ref="K13:L14"/>
    <mergeCell ref="A15:B16"/>
    <mergeCell ref="K15:L16"/>
    <mergeCell ref="I16:I17"/>
    <mergeCell ref="S16:S17"/>
    <mergeCell ref="A17:B17"/>
    <mergeCell ref="K17:L17"/>
    <mergeCell ref="A18:B19"/>
    <mergeCell ref="I18:I19"/>
    <mergeCell ref="K18:L19"/>
    <mergeCell ref="A20:B21"/>
    <mergeCell ref="K20:L21"/>
    <mergeCell ref="I21:I22"/>
    <mergeCell ref="S21:S22"/>
    <mergeCell ref="A22:B22"/>
    <mergeCell ref="K22:L22"/>
    <mergeCell ref="A23:B24"/>
    <mergeCell ref="I23:I24"/>
    <mergeCell ref="K23:L24"/>
    <mergeCell ref="A25:B26"/>
    <mergeCell ref="K25:L26"/>
    <mergeCell ref="I26:I27"/>
    <mergeCell ref="S26:S27"/>
    <mergeCell ref="A27:B27"/>
    <mergeCell ref="K27:L27"/>
    <mergeCell ref="A28:B29"/>
    <mergeCell ref="I28:I29"/>
    <mergeCell ref="K28:L29"/>
    <mergeCell ref="A30:B31"/>
    <mergeCell ref="K30:L31"/>
    <mergeCell ref="I31:I32"/>
    <mergeCell ref="S31:S32"/>
    <mergeCell ref="A32:B32"/>
    <mergeCell ref="K32:L32"/>
    <mergeCell ref="A33:B34"/>
    <mergeCell ref="I33:I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A66:B66"/>
    <mergeCell ref="C66:H66"/>
    <mergeCell ref="V66:AA66"/>
    <mergeCell ref="B68:D68"/>
    <mergeCell ref="E68:H68"/>
    <mergeCell ref="I68:J68"/>
    <mergeCell ref="L68:N68"/>
    <mergeCell ref="O68:P68"/>
    <mergeCell ref="Q68:R68"/>
    <mergeCell ref="B69:D69"/>
    <mergeCell ref="E69:H69"/>
    <mergeCell ref="I69:K69"/>
    <mergeCell ref="M69:N69"/>
    <mergeCell ref="O69:P69"/>
    <mergeCell ref="I87:K87"/>
    <mergeCell ref="A89:H89"/>
    <mergeCell ref="I89:I91"/>
    <mergeCell ref="A90:H90"/>
    <mergeCell ref="B91:C91"/>
    <mergeCell ref="D91:E91"/>
    <mergeCell ref="F91:H91"/>
    <mergeCell ref="L91:N91"/>
    <mergeCell ref="B92:C92"/>
    <mergeCell ref="D92:E92"/>
    <mergeCell ref="F92:H92"/>
    <mergeCell ref="B93:C93"/>
    <mergeCell ref="D93:E93"/>
    <mergeCell ref="F93:H93"/>
    <mergeCell ref="B94:C94"/>
    <mergeCell ref="D94:E94"/>
    <mergeCell ref="F94:H94"/>
    <mergeCell ref="B95:C95"/>
    <mergeCell ref="D95:E95"/>
    <mergeCell ref="F95:H95"/>
    <mergeCell ref="B96:C96"/>
    <mergeCell ref="D96:E96"/>
    <mergeCell ref="F96:H96"/>
    <mergeCell ref="B97:C97"/>
    <mergeCell ref="D97:E97"/>
    <mergeCell ref="F97:H97"/>
    <mergeCell ref="B98:C98"/>
    <mergeCell ref="D98:E98"/>
    <mergeCell ref="F98:H98"/>
    <mergeCell ref="B99:C99"/>
    <mergeCell ref="D99:E99"/>
    <mergeCell ref="F99:H99"/>
    <mergeCell ref="B100:C100"/>
    <mergeCell ref="D100:E100"/>
    <mergeCell ref="F100:H100"/>
    <mergeCell ref="B101:C101"/>
    <mergeCell ref="D101:E101"/>
    <mergeCell ref="F101:H101"/>
    <mergeCell ref="B103:C103"/>
    <mergeCell ref="D103:E103"/>
    <mergeCell ref="F103:H103"/>
    <mergeCell ref="B104:C104"/>
    <mergeCell ref="D104:E104"/>
    <mergeCell ref="F104:H104"/>
    <mergeCell ref="B105:C105"/>
    <mergeCell ref="D105:E105"/>
    <mergeCell ref="F105:H105"/>
    <mergeCell ref="B106:C106"/>
    <mergeCell ref="D106:E106"/>
    <mergeCell ref="F106:H106"/>
    <mergeCell ref="B107:C107"/>
    <mergeCell ref="D107:E107"/>
    <mergeCell ref="F107:H107"/>
    <mergeCell ref="B108:C108"/>
    <mergeCell ref="D108:E108"/>
    <mergeCell ref="F108:H108"/>
    <mergeCell ref="B109:C109"/>
    <mergeCell ref="D109:E109"/>
    <mergeCell ref="F109:H109"/>
    <mergeCell ref="B125:C125"/>
    <mergeCell ref="B127:C127"/>
    <mergeCell ref="D127:E127"/>
    <mergeCell ref="G127:J127"/>
    <mergeCell ref="K127:L127"/>
    <mergeCell ref="B128:C128"/>
    <mergeCell ref="D128:E128"/>
    <mergeCell ref="G128:J128"/>
    <mergeCell ref="B129:C129"/>
    <mergeCell ref="D129:E129"/>
    <mergeCell ref="G129:J129"/>
    <mergeCell ref="B130:C130"/>
    <mergeCell ref="D130:E130"/>
    <mergeCell ref="G130:J130"/>
    <mergeCell ref="B131:C131"/>
    <mergeCell ref="D131:E131"/>
    <mergeCell ref="G131:J131"/>
    <mergeCell ref="B132:C132"/>
    <mergeCell ref="D132:E132"/>
    <mergeCell ref="G132:J132"/>
    <mergeCell ref="B133:C133"/>
    <mergeCell ref="D133:E133"/>
    <mergeCell ref="G133:J133"/>
    <mergeCell ref="B134:C134"/>
    <mergeCell ref="D134:E134"/>
    <mergeCell ref="G134:J134"/>
    <mergeCell ref="B135:C135"/>
    <mergeCell ref="D135:E135"/>
    <mergeCell ref="G135:J135"/>
    <mergeCell ref="B136:C136"/>
    <mergeCell ref="D136:E136"/>
    <mergeCell ref="G136:J136"/>
    <mergeCell ref="B137:C137"/>
    <mergeCell ref="D137:E137"/>
    <mergeCell ref="G137:J137"/>
    <mergeCell ref="B138:C138"/>
    <mergeCell ref="D138:E138"/>
    <mergeCell ref="G138:J138"/>
    <mergeCell ref="B139:C139"/>
    <mergeCell ref="D139:E139"/>
    <mergeCell ref="G139:J139"/>
    <mergeCell ref="B140:C140"/>
    <mergeCell ref="D140:E140"/>
    <mergeCell ref="G140:J140"/>
    <mergeCell ref="B141:C141"/>
    <mergeCell ref="D141:E141"/>
    <mergeCell ref="G141:J141"/>
    <mergeCell ref="B142:C142"/>
    <mergeCell ref="D142:E142"/>
    <mergeCell ref="G142:J142"/>
    <mergeCell ref="B143:C143"/>
    <mergeCell ref="D143:E143"/>
    <mergeCell ref="G143:J143"/>
    <mergeCell ref="B144:C144"/>
    <mergeCell ref="D144:E144"/>
    <mergeCell ref="G144:J144"/>
    <mergeCell ref="B145:C145"/>
    <mergeCell ref="D145:E145"/>
    <mergeCell ref="G145:J145"/>
    <mergeCell ref="B146:C146"/>
    <mergeCell ref="D146:E146"/>
    <mergeCell ref="G146:J146"/>
    <mergeCell ref="B147:C147"/>
    <mergeCell ref="D147:E147"/>
    <mergeCell ref="G147:J147"/>
    <mergeCell ref="B148:C148"/>
    <mergeCell ref="D148:E148"/>
    <mergeCell ref="G148:J148"/>
    <mergeCell ref="B149:C149"/>
    <mergeCell ref="D149:E149"/>
    <mergeCell ref="G149:J149"/>
    <mergeCell ref="B150:C150"/>
    <mergeCell ref="D150:E150"/>
    <mergeCell ref="G150:J150"/>
    <mergeCell ref="B151:C151"/>
    <mergeCell ref="D151:E151"/>
    <mergeCell ref="G151:J151"/>
    <mergeCell ref="B152:C152"/>
    <mergeCell ref="D152:E152"/>
    <mergeCell ref="G152:J152"/>
    <mergeCell ref="B153:C153"/>
    <mergeCell ref="D153:E153"/>
    <mergeCell ref="G153:J153"/>
    <mergeCell ref="B154:C154"/>
    <mergeCell ref="D154:E154"/>
    <mergeCell ref="G154:J154"/>
    <mergeCell ref="B155:C155"/>
    <mergeCell ref="D155:E155"/>
    <mergeCell ref="G155:J155"/>
    <mergeCell ref="B156:C156"/>
    <mergeCell ref="D156:E156"/>
    <mergeCell ref="G156:J156"/>
    <mergeCell ref="B157:C157"/>
    <mergeCell ref="D157:E157"/>
    <mergeCell ref="G157:J157"/>
    <mergeCell ref="B158:C158"/>
    <mergeCell ref="D158:E158"/>
    <mergeCell ref="G158:J158"/>
    <mergeCell ref="B159:C159"/>
    <mergeCell ref="D159:E159"/>
    <mergeCell ref="G159:J159"/>
    <mergeCell ref="B160:C160"/>
    <mergeCell ref="D160:E160"/>
    <mergeCell ref="G160:J160"/>
    <mergeCell ref="B161:C161"/>
    <mergeCell ref="D161:E161"/>
    <mergeCell ref="G161:J161"/>
    <mergeCell ref="B162:C162"/>
    <mergeCell ref="D162:E162"/>
    <mergeCell ref="G162:J162"/>
    <mergeCell ref="B163:C163"/>
    <mergeCell ref="D163:E163"/>
    <mergeCell ref="G163:J163"/>
    <mergeCell ref="B164:C164"/>
    <mergeCell ref="D164:E164"/>
    <mergeCell ref="G164:J164"/>
    <mergeCell ref="B165:C165"/>
    <mergeCell ref="D165:E165"/>
    <mergeCell ref="G165:J165"/>
    <mergeCell ref="B166:C166"/>
    <mergeCell ref="D166:E166"/>
    <mergeCell ref="G166:J166"/>
    <mergeCell ref="B167:C167"/>
    <mergeCell ref="D167:E167"/>
    <mergeCell ref="G167:J167"/>
    <mergeCell ref="B168:C168"/>
    <mergeCell ref="D168:E168"/>
    <mergeCell ref="G168:J168"/>
    <mergeCell ref="B169:C169"/>
    <mergeCell ref="D169:E169"/>
    <mergeCell ref="G169:J169"/>
    <mergeCell ref="B170:C170"/>
    <mergeCell ref="D170:E170"/>
    <mergeCell ref="G170:J170"/>
    <mergeCell ref="B171:C171"/>
    <mergeCell ref="D171:E171"/>
    <mergeCell ref="G171:J171"/>
    <mergeCell ref="B172:C172"/>
    <mergeCell ref="D172:E172"/>
    <mergeCell ref="G172:J172"/>
    <mergeCell ref="B173:C173"/>
    <mergeCell ref="D173:E173"/>
    <mergeCell ref="G173:J173"/>
    <mergeCell ref="B174:C174"/>
    <mergeCell ref="D174:E174"/>
    <mergeCell ref="G174:J174"/>
    <mergeCell ref="B175:C175"/>
    <mergeCell ref="D175:E175"/>
    <mergeCell ref="G175:J175"/>
    <mergeCell ref="B176:C176"/>
    <mergeCell ref="D176:E176"/>
    <mergeCell ref="G176:J176"/>
    <mergeCell ref="B177:C177"/>
    <mergeCell ref="D177:E177"/>
    <mergeCell ref="G177:J177"/>
    <mergeCell ref="B178:C178"/>
    <mergeCell ref="D178:E178"/>
    <mergeCell ref="G178:J178"/>
    <mergeCell ref="B179:C179"/>
    <mergeCell ref="D179:E179"/>
    <mergeCell ref="G179:J179"/>
    <mergeCell ref="B180:C180"/>
    <mergeCell ref="D180:E180"/>
    <mergeCell ref="G180:J180"/>
    <mergeCell ref="B181:C181"/>
    <mergeCell ref="D181:E181"/>
    <mergeCell ref="G181:J181"/>
    <mergeCell ref="B182:C182"/>
    <mergeCell ref="D182:E182"/>
    <mergeCell ref="G182:J182"/>
    <mergeCell ref="B183:C183"/>
    <mergeCell ref="D183:E183"/>
    <mergeCell ref="G183:J183"/>
    <mergeCell ref="B184:C184"/>
    <mergeCell ref="D184:E184"/>
    <mergeCell ref="G184:J184"/>
    <mergeCell ref="B185:C185"/>
    <mergeCell ref="D185:E185"/>
    <mergeCell ref="G185:J185"/>
    <mergeCell ref="B186:C186"/>
    <mergeCell ref="D186:E186"/>
    <mergeCell ref="G186:J186"/>
    <mergeCell ref="B187:C187"/>
    <mergeCell ref="D187:E187"/>
    <mergeCell ref="G187:J187"/>
    <mergeCell ref="B188:C188"/>
    <mergeCell ref="D188:E188"/>
    <mergeCell ref="G188:J188"/>
    <mergeCell ref="B189:C189"/>
    <mergeCell ref="D189:E189"/>
    <mergeCell ref="G189:J189"/>
    <mergeCell ref="B190:C190"/>
    <mergeCell ref="D190:E190"/>
    <mergeCell ref="G190:J190"/>
    <mergeCell ref="B191:C191"/>
    <mergeCell ref="D191:E191"/>
    <mergeCell ref="G191:J191"/>
    <mergeCell ref="B192:C192"/>
    <mergeCell ref="D192:E192"/>
    <mergeCell ref="G192:J192"/>
    <mergeCell ref="B193:C193"/>
    <mergeCell ref="D193:E193"/>
    <mergeCell ref="G193:J193"/>
    <mergeCell ref="B194:C194"/>
    <mergeCell ref="D194:E194"/>
    <mergeCell ref="G194:J194"/>
    <mergeCell ref="B195:C195"/>
    <mergeCell ref="D195:E195"/>
    <mergeCell ref="G195:J195"/>
    <mergeCell ref="B196:C196"/>
    <mergeCell ref="D196:E196"/>
    <mergeCell ref="G196:J196"/>
    <mergeCell ref="B197:C197"/>
    <mergeCell ref="D197:E197"/>
    <mergeCell ref="G197:J197"/>
    <mergeCell ref="B198:C198"/>
    <mergeCell ref="D198:E198"/>
    <mergeCell ref="G198:J198"/>
    <mergeCell ref="B199:C199"/>
    <mergeCell ref="D199:E199"/>
    <mergeCell ref="G199:J199"/>
    <mergeCell ref="B200:C200"/>
    <mergeCell ref="D200:E200"/>
    <mergeCell ref="G200:J200"/>
    <mergeCell ref="B201:C201"/>
    <mergeCell ref="D201:E201"/>
    <mergeCell ref="G201:J201"/>
    <mergeCell ref="B202:C202"/>
    <mergeCell ref="D202:E202"/>
    <mergeCell ref="G202:J202"/>
    <mergeCell ref="B203:C203"/>
    <mergeCell ref="D203:E203"/>
    <mergeCell ref="G203:J203"/>
    <mergeCell ref="B204:C204"/>
    <mergeCell ref="D204:E204"/>
    <mergeCell ref="G204:J204"/>
    <mergeCell ref="B205:C205"/>
    <mergeCell ref="D205:E205"/>
    <mergeCell ref="G205:J205"/>
    <mergeCell ref="B206:C206"/>
    <mergeCell ref="D206:E206"/>
    <mergeCell ref="G206:J206"/>
    <mergeCell ref="B207:C207"/>
    <mergeCell ref="D207:E207"/>
    <mergeCell ref="G207:J207"/>
    <mergeCell ref="B208:C208"/>
    <mergeCell ref="D208:E208"/>
    <mergeCell ref="G208:J208"/>
    <mergeCell ref="B209:C209"/>
    <mergeCell ref="D209:E209"/>
    <mergeCell ref="G209:J209"/>
    <mergeCell ref="B210:C210"/>
    <mergeCell ref="D210:E210"/>
    <mergeCell ref="G210:J210"/>
    <mergeCell ref="B211:C211"/>
    <mergeCell ref="D211:E211"/>
    <mergeCell ref="G211:J211"/>
    <mergeCell ref="B212:C212"/>
    <mergeCell ref="D212:E212"/>
    <mergeCell ref="G212:J212"/>
    <mergeCell ref="B213:C213"/>
    <mergeCell ref="D213:E213"/>
    <mergeCell ref="G213:J213"/>
    <mergeCell ref="B214:C214"/>
    <mergeCell ref="D214:E214"/>
    <mergeCell ref="G214:J214"/>
    <mergeCell ref="B215:C215"/>
    <mergeCell ref="D215:E215"/>
    <mergeCell ref="G215:J215"/>
    <mergeCell ref="B216:C216"/>
    <mergeCell ref="D216:E216"/>
    <mergeCell ref="G216:J216"/>
    <mergeCell ref="B217:C217"/>
    <mergeCell ref="D217:E217"/>
    <mergeCell ref="G217:J217"/>
    <mergeCell ref="B218:C218"/>
    <mergeCell ref="D218:E218"/>
    <mergeCell ref="G218:J218"/>
    <mergeCell ref="B219:C219"/>
    <mergeCell ref="D219:E219"/>
    <mergeCell ref="G219:J219"/>
    <mergeCell ref="B220:C220"/>
    <mergeCell ref="D220:E220"/>
    <mergeCell ref="G220:J220"/>
    <mergeCell ref="B221:C221"/>
    <mergeCell ref="D221:E221"/>
    <mergeCell ref="G221:J221"/>
    <mergeCell ref="B222:C222"/>
    <mergeCell ref="D222:E222"/>
    <mergeCell ref="G222:J222"/>
    <mergeCell ref="B223:C223"/>
    <mergeCell ref="D223:E223"/>
    <mergeCell ref="G223:J223"/>
    <mergeCell ref="B224:C224"/>
    <mergeCell ref="D224:E224"/>
    <mergeCell ref="G224:J224"/>
    <mergeCell ref="B225:C225"/>
    <mergeCell ref="D225:E225"/>
    <mergeCell ref="G225:J225"/>
    <mergeCell ref="B226:C226"/>
    <mergeCell ref="D226:E226"/>
    <mergeCell ref="G226:J226"/>
    <mergeCell ref="B227:C227"/>
    <mergeCell ref="D227:E227"/>
    <mergeCell ref="G227:J227"/>
    <mergeCell ref="B228:C228"/>
    <mergeCell ref="D228:E228"/>
    <mergeCell ref="G228:J228"/>
    <mergeCell ref="B229:C229"/>
    <mergeCell ref="D229:E229"/>
    <mergeCell ref="G229:J229"/>
    <mergeCell ref="B230:C230"/>
    <mergeCell ref="D230:E230"/>
    <mergeCell ref="G230:J230"/>
    <mergeCell ref="B231:C231"/>
    <mergeCell ref="D231:E231"/>
    <mergeCell ref="G231:J231"/>
    <mergeCell ref="B232:C232"/>
    <mergeCell ref="D232:E232"/>
    <mergeCell ref="G232:J232"/>
    <mergeCell ref="B233:C233"/>
    <mergeCell ref="D233:E233"/>
    <mergeCell ref="G233:J233"/>
    <mergeCell ref="B234:C234"/>
    <mergeCell ref="D234:E234"/>
    <mergeCell ref="G234:J234"/>
    <mergeCell ref="B235:C235"/>
    <mergeCell ref="D235:E235"/>
    <mergeCell ref="G235:J235"/>
    <mergeCell ref="B236:C236"/>
    <mergeCell ref="D236:E236"/>
    <mergeCell ref="G236:J236"/>
    <mergeCell ref="B237:C237"/>
    <mergeCell ref="D237:E237"/>
    <mergeCell ref="G237:J237"/>
    <mergeCell ref="B238:C238"/>
    <mergeCell ref="D238:E238"/>
    <mergeCell ref="G238:J238"/>
    <mergeCell ref="B239:C239"/>
    <mergeCell ref="D239:E239"/>
    <mergeCell ref="G239:J239"/>
    <mergeCell ref="B240:C240"/>
    <mergeCell ref="D240:E240"/>
    <mergeCell ref="G240:J240"/>
    <mergeCell ref="B241:C241"/>
    <mergeCell ref="D241:E241"/>
    <mergeCell ref="G241:J241"/>
    <mergeCell ref="B242:C242"/>
    <mergeCell ref="D242:E242"/>
    <mergeCell ref="G242:J242"/>
    <mergeCell ref="B243:C243"/>
    <mergeCell ref="D243:E243"/>
    <mergeCell ref="G243:J243"/>
    <mergeCell ref="B244:C244"/>
    <mergeCell ref="D244:E244"/>
    <mergeCell ref="G244:J244"/>
    <mergeCell ref="B245:C245"/>
    <mergeCell ref="D245:E245"/>
    <mergeCell ref="G245:J245"/>
    <mergeCell ref="B246:C246"/>
    <mergeCell ref="D246:E246"/>
    <mergeCell ref="G246:J246"/>
    <mergeCell ref="B247:C247"/>
    <mergeCell ref="D247:E247"/>
    <mergeCell ref="G247:J247"/>
    <mergeCell ref="B248:C248"/>
    <mergeCell ref="D248:E248"/>
    <mergeCell ref="G248:J248"/>
    <mergeCell ref="B249:C249"/>
    <mergeCell ref="D249:E249"/>
    <mergeCell ref="G249:J249"/>
    <mergeCell ref="B250:C250"/>
    <mergeCell ref="D250:E250"/>
    <mergeCell ref="G250:J250"/>
    <mergeCell ref="B251:C251"/>
    <mergeCell ref="D251:E251"/>
    <mergeCell ref="G251:J251"/>
    <mergeCell ref="B252:C252"/>
    <mergeCell ref="D252:E252"/>
    <mergeCell ref="G252:J252"/>
    <mergeCell ref="B253:C253"/>
    <mergeCell ref="D253:E253"/>
    <mergeCell ref="G253:J253"/>
    <mergeCell ref="B254:C254"/>
    <mergeCell ref="D254:E254"/>
    <mergeCell ref="G254:J254"/>
    <mergeCell ref="B255:C255"/>
    <mergeCell ref="D255:E255"/>
    <mergeCell ref="G255:J255"/>
    <mergeCell ref="B256:C256"/>
    <mergeCell ref="D256:E256"/>
    <mergeCell ref="G256:J256"/>
    <mergeCell ref="B257:C257"/>
    <mergeCell ref="D257:E257"/>
    <mergeCell ref="G257:J257"/>
    <mergeCell ref="B258:C258"/>
    <mergeCell ref="D258:E258"/>
    <mergeCell ref="G258:J258"/>
    <mergeCell ref="B259:C259"/>
    <mergeCell ref="D259:E259"/>
    <mergeCell ref="G259:J259"/>
    <mergeCell ref="B260:C260"/>
    <mergeCell ref="D260:E260"/>
    <mergeCell ref="G260:J260"/>
    <mergeCell ref="B261:C261"/>
    <mergeCell ref="D261:E261"/>
    <mergeCell ref="G261:J261"/>
    <mergeCell ref="B262:C262"/>
    <mergeCell ref="D262:E262"/>
    <mergeCell ref="G262:J262"/>
    <mergeCell ref="B263:C263"/>
    <mergeCell ref="D263:E263"/>
    <mergeCell ref="G263:J263"/>
    <mergeCell ref="B264:C264"/>
    <mergeCell ref="D264:E264"/>
    <mergeCell ref="G264:J264"/>
    <mergeCell ref="B265:C265"/>
    <mergeCell ref="D265:E265"/>
    <mergeCell ref="G265:J265"/>
    <mergeCell ref="B266:C266"/>
    <mergeCell ref="D266:E266"/>
    <mergeCell ref="G266:J266"/>
    <mergeCell ref="B267:C267"/>
    <mergeCell ref="D267:E267"/>
    <mergeCell ref="G267:J267"/>
    <mergeCell ref="B268:C268"/>
    <mergeCell ref="D268:E268"/>
    <mergeCell ref="G268:J268"/>
    <mergeCell ref="B269:C269"/>
    <mergeCell ref="D269:E269"/>
    <mergeCell ref="G269:J269"/>
    <mergeCell ref="B270:C270"/>
    <mergeCell ref="D270:E270"/>
    <mergeCell ref="G270:J270"/>
    <mergeCell ref="B271:C271"/>
    <mergeCell ref="D271:E271"/>
    <mergeCell ref="G271:J271"/>
    <mergeCell ref="B272:C272"/>
    <mergeCell ref="D272:E272"/>
    <mergeCell ref="G272:J272"/>
    <mergeCell ref="B273:C273"/>
    <mergeCell ref="D273:E273"/>
    <mergeCell ref="G273:J273"/>
    <mergeCell ref="B274:C274"/>
    <mergeCell ref="D274:E274"/>
    <mergeCell ref="G274:J274"/>
    <mergeCell ref="B275:C275"/>
    <mergeCell ref="D275:E275"/>
    <mergeCell ref="G275:J275"/>
    <mergeCell ref="B276:C276"/>
    <mergeCell ref="D276:E276"/>
    <mergeCell ref="G276:J276"/>
    <mergeCell ref="B277:C277"/>
    <mergeCell ref="D277:E277"/>
    <mergeCell ref="G277:J277"/>
    <mergeCell ref="B278:C278"/>
    <mergeCell ref="D278:E278"/>
    <mergeCell ref="G278:J278"/>
    <mergeCell ref="B279:C279"/>
    <mergeCell ref="D279:E279"/>
    <mergeCell ref="G279:J279"/>
    <mergeCell ref="B280:C280"/>
    <mergeCell ref="D280:E280"/>
    <mergeCell ref="G280:J280"/>
    <mergeCell ref="B281:C281"/>
    <mergeCell ref="D281:E281"/>
    <mergeCell ref="G281:J281"/>
    <mergeCell ref="B282:C282"/>
    <mergeCell ref="D282:E282"/>
    <mergeCell ref="G282:J282"/>
    <mergeCell ref="B283:C283"/>
    <mergeCell ref="D283:E283"/>
    <mergeCell ref="G283:J283"/>
    <mergeCell ref="B284:C284"/>
    <mergeCell ref="D284:E284"/>
    <mergeCell ref="G284:J284"/>
    <mergeCell ref="B285:C285"/>
    <mergeCell ref="D285:E285"/>
    <mergeCell ref="G285:J285"/>
  </mergeCells>
  <conditionalFormatting sqref="K37:L37">
    <cfRule type="expression" priority="69" dxfId="228" stopIfTrue="1">
      <formula>$K$37=$S$58</formula>
    </cfRule>
    <cfRule type="expression" priority="70" dxfId="228" stopIfTrue="1">
      <formula>$K$37=$S$57</formula>
    </cfRule>
  </conditionalFormatting>
  <conditionalFormatting sqref="K32:L32">
    <cfRule type="expression" priority="67" dxfId="228" stopIfTrue="1">
      <formula>$K$32=$S$58</formula>
    </cfRule>
    <cfRule type="expression" priority="68" dxfId="228" stopIfTrue="1">
      <formula>$K$32=$S$57</formula>
    </cfRule>
  </conditionalFormatting>
  <conditionalFormatting sqref="K27:L27">
    <cfRule type="expression" priority="65" dxfId="228" stopIfTrue="1">
      <formula>$K$27=$S$58</formula>
    </cfRule>
    <cfRule type="expression" priority="66" dxfId="228" stopIfTrue="1">
      <formula>$K$27=$S$57</formula>
    </cfRule>
  </conditionalFormatting>
  <conditionalFormatting sqref="K22:L22">
    <cfRule type="expression" priority="63" dxfId="228" stopIfTrue="1">
      <formula>$K$22=$S$58</formula>
    </cfRule>
    <cfRule type="expression" priority="64" dxfId="228" stopIfTrue="1">
      <formula>$K$22=$S$57</formula>
    </cfRule>
  </conditionalFormatting>
  <conditionalFormatting sqref="K17:L17">
    <cfRule type="expression" priority="61" dxfId="228" stopIfTrue="1">
      <formula>$K$17=$S$58</formula>
    </cfRule>
    <cfRule type="expression" priority="62" dxfId="228" stopIfTrue="1">
      <formula>$K$17=$S$57</formula>
    </cfRule>
  </conditionalFormatting>
  <conditionalFormatting sqref="K12:L12">
    <cfRule type="expression" priority="59" dxfId="228" stopIfTrue="1">
      <formula>$K$12=$S$58</formula>
    </cfRule>
    <cfRule type="expression" priority="60" dxfId="233" stopIfTrue="1">
      <formula>$K$12=$S$57</formula>
    </cfRule>
  </conditionalFormatting>
  <conditionalFormatting sqref="A12:B12">
    <cfRule type="expression" priority="57" dxfId="228" stopIfTrue="1">
      <formula>$A$12=$I$58</formula>
    </cfRule>
    <cfRule type="expression" priority="58" dxfId="228" stopIfTrue="1">
      <formula>$A$12=$I$57</formula>
    </cfRule>
  </conditionalFormatting>
  <conditionalFormatting sqref="A17:B17">
    <cfRule type="expression" priority="55" dxfId="228" stopIfTrue="1">
      <formula>$A$17=$I$58</formula>
    </cfRule>
    <cfRule type="expression" priority="56" dxfId="228" stopIfTrue="1">
      <formula>$A$17=$I$57</formula>
    </cfRule>
  </conditionalFormatting>
  <conditionalFormatting sqref="A22:B22">
    <cfRule type="expression" priority="53" dxfId="228" stopIfTrue="1">
      <formula>$A$22=$I$58</formula>
    </cfRule>
    <cfRule type="expression" priority="54" dxfId="228" stopIfTrue="1">
      <formula>$A$22=$I$57</formula>
    </cfRule>
  </conditionalFormatting>
  <conditionalFormatting sqref="A27:B27">
    <cfRule type="expression" priority="51" dxfId="228" stopIfTrue="1">
      <formula>$A$27=$I$58</formula>
    </cfRule>
    <cfRule type="expression" priority="52" dxfId="228" stopIfTrue="1">
      <formula>$A$27=$I$57</formula>
    </cfRule>
  </conditionalFormatting>
  <conditionalFormatting sqref="A32:B32">
    <cfRule type="expression" priority="49" dxfId="228" stopIfTrue="1">
      <formula>$A$32=$I$58</formula>
    </cfRule>
    <cfRule type="expression" priority="50" dxfId="228" stopIfTrue="1">
      <formula>$A$32=$I$57</formula>
    </cfRule>
  </conditionalFormatting>
  <conditionalFormatting sqref="A37:B37">
    <cfRule type="expression" priority="47" dxfId="228" stopIfTrue="1">
      <formula>$A$37=$I$58</formula>
    </cfRule>
    <cfRule type="expression" priority="48" dxfId="228" stopIfTrue="1">
      <formula>$A$37=$I$57</formula>
    </cfRule>
  </conditionalFormatting>
  <conditionalFormatting sqref="A8:B9 A10">
    <cfRule type="containsErrors" priority="46" dxfId="227" stopIfTrue="1">
      <formula>ISERROR(A8)</formula>
    </cfRule>
  </conditionalFormatting>
  <conditionalFormatting sqref="L1:N1">
    <cfRule type="expression" priority="45" dxfId="25" stopIfTrue="1">
      <formula>$L$1=0</formula>
    </cfRule>
  </conditionalFormatting>
  <conditionalFormatting sqref="Q1:S1">
    <cfRule type="expression" priority="44" dxfId="25" stopIfTrue="1">
      <formula>$Q$1=0</formula>
    </cfRule>
  </conditionalFormatting>
  <conditionalFormatting sqref="C41:E41">
    <cfRule type="expression" priority="43" dxfId="25" stopIfTrue="1">
      <formula>$C$41=0</formula>
    </cfRule>
  </conditionalFormatting>
  <conditionalFormatting sqref="M41:O41">
    <cfRule type="expression" priority="42" dxfId="25" stopIfTrue="1">
      <formula>$M$41=0</formula>
    </cfRule>
  </conditionalFormatting>
  <conditionalFormatting sqref="C46:D46">
    <cfRule type="expression" priority="41" dxfId="25" stopIfTrue="1">
      <formula>$C$46=0</formula>
    </cfRule>
  </conditionalFormatting>
  <conditionalFormatting sqref="C47:D47">
    <cfRule type="expression" priority="40" dxfId="25" stopIfTrue="1">
      <formula>$C$47=0</formula>
    </cfRule>
  </conditionalFormatting>
  <conditionalFormatting sqref="J46:K46">
    <cfRule type="expression" priority="39" dxfId="25" stopIfTrue="1">
      <formula>$J$46=0</formula>
    </cfRule>
  </conditionalFormatting>
  <conditionalFormatting sqref="J47:K47">
    <cfRule type="expression" priority="38" dxfId="25" stopIfTrue="1">
      <formula>$J$47=0</formula>
    </cfRule>
  </conditionalFormatting>
  <conditionalFormatting sqref="Q47:S47">
    <cfRule type="expression" priority="37" dxfId="25" stopIfTrue="1">
      <formula>$Q$47=0</formula>
    </cfRule>
  </conditionalFormatting>
  <conditionalFormatting sqref="Y118:Y126 X70:X126 V127:W138 Y116 Y86:Y87 Y77:Y78">
    <cfRule type="cellIs" priority="36" dxfId="230" operator="equal" stopIfTrue="1">
      <formula>"žž"</formula>
    </cfRule>
  </conditionalFormatting>
  <conditionalFormatting sqref="B125:C125 B57:C58 L57:M58 E58:H58 O57:R58">
    <cfRule type="containsErrors" priority="35" dxfId="227" stopIfTrue="1">
      <formula>ISERROR(B57)</formula>
    </cfRule>
  </conditionalFormatting>
  <conditionalFormatting sqref="E57:H57">
    <cfRule type="containsErrors" priority="34" dxfId="234" stopIfTrue="1">
      <formula>ISERROR(E57)</formula>
    </cfRule>
  </conditionalFormatting>
  <conditionalFormatting sqref="A57">
    <cfRule type="expression" priority="32" dxfId="12" stopIfTrue="1">
      <formula>$A$57&gt;0</formula>
    </cfRule>
    <cfRule type="expression" priority="33" dxfId="25" stopIfTrue="1">
      <formula>$I$57&gt;0</formula>
    </cfRule>
  </conditionalFormatting>
  <conditionalFormatting sqref="A58">
    <cfRule type="expression" priority="30" dxfId="12" stopIfTrue="1">
      <formula>$A$58&gt;0</formula>
    </cfRule>
    <cfRule type="expression" priority="31" dxfId="25" stopIfTrue="1">
      <formula>$I$58&gt;0</formula>
    </cfRule>
  </conditionalFormatting>
  <conditionalFormatting sqref="K57">
    <cfRule type="expression" priority="28" dxfId="26" stopIfTrue="1">
      <formula>$K$57&gt;0</formula>
    </cfRule>
    <cfRule type="expression" priority="29" dxfId="25" stopIfTrue="1">
      <formula>$S$57&gt;0</formula>
    </cfRule>
  </conditionalFormatting>
  <conditionalFormatting sqref="K58">
    <cfRule type="expression" priority="26" dxfId="26" stopIfTrue="1">
      <formula>$K$58&gt;0</formula>
    </cfRule>
    <cfRule type="expression" priority="27" dxfId="25" stopIfTrue="1">
      <formula>$S$58&gt;0</formula>
    </cfRule>
  </conditionalFormatting>
  <conditionalFormatting sqref="D57">
    <cfRule type="expression" priority="24" dxfId="12" stopIfTrue="1">
      <formula>$E$34&gt;0</formula>
    </cfRule>
    <cfRule type="expression" priority="25" dxfId="13" stopIfTrue="1">
      <formula>$D$57=0</formula>
    </cfRule>
  </conditionalFormatting>
  <conditionalFormatting sqref="I57">
    <cfRule type="expression" priority="22" dxfId="12" stopIfTrue="1">
      <formula>$E$34&gt;0</formula>
    </cfRule>
    <cfRule type="expression" priority="23" dxfId="13" stopIfTrue="1">
      <formula>$I$57=0</formula>
    </cfRule>
  </conditionalFormatting>
  <conditionalFormatting sqref="D58">
    <cfRule type="expression" priority="20" dxfId="12" stopIfTrue="1">
      <formula>$E$34&gt;0</formula>
    </cfRule>
    <cfRule type="expression" priority="21" dxfId="13" stopIfTrue="1">
      <formula>$D$58=0</formula>
    </cfRule>
  </conditionalFormatting>
  <conditionalFormatting sqref="I58">
    <cfRule type="expression" priority="18" dxfId="12" stopIfTrue="1">
      <formula>$E$34&gt;0</formula>
    </cfRule>
    <cfRule type="expression" priority="19" dxfId="13" stopIfTrue="1">
      <formula>$I$58=0</formula>
    </cfRule>
  </conditionalFormatting>
  <conditionalFormatting sqref="N57">
    <cfRule type="expression" priority="17" dxfId="13" stopIfTrue="1">
      <formula>$N$57=0</formula>
    </cfRule>
  </conditionalFormatting>
  <conditionalFormatting sqref="S57">
    <cfRule type="expression" priority="16" dxfId="13" stopIfTrue="1">
      <formula>$S$57=0</formula>
    </cfRule>
  </conditionalFormatting>
  <conditionalFormatting sqref="N58">
    <cfRule type="expression" priority="15" dxfId="13" stopIfTrue="1">
      <formula>$N$58=0</formula>
    </cfRule>
  </conditionalFormatting>
  <conditionalFormatting sqref="S58">
    <cfRule type="expression" priority="14" dxfId="13" stopIfTrue="1">
      <formula>$S$58=0</formula>
    </cfRule>
  </conditionalFormatting>
  <conditionalFormatting sqref="N57:N58 S57:S58">
    <cfRule type="expression" priority="13" dxfId="12" stopIfTrue="1">
      <formula>$O$34&gt;0</formula>
    </cfRule>
  </conditionalFormatting>
  <conditionalFormatting sqref="K33:L34 K35">
    <cfRule type="containsErrors" priority="12" dxfId="227" stopIfTrue="1">
      <formula>ISERROR(K33)</formula>
    </cfRule>
  </conditionalFormatting>
  <conditionalFormatting sqref="A33:B34 A35">
    <cfRule type="containsErrors" priority="11" dxfId="227" stopIfTrue="1">
      <formula>ISERROR(A33)</formula>
    </cfRule>
  </conditionalFormatting>
  <conditionalFormatting sqref="B128:B285">
    <cfRule type="cellIs" priority="10" dxfId="230" operator="equal" stopIfTrue="1">
      <formula>"žž"</formula>
    </cfRule>
  </conditionalFormatting>
  <conditionalFormatting sqref="A13:B14 A15">
    <cfRule type="containsErrors" priority="9" dxfId="227" stopIfTrue="1">
      <formula>ISERROR(A13)</formula>
    </cfRule>
  </conditionalFormatting>
  <conditionalFormatting sqref="A18:B19 A20">
    <cfRule type="containsErrors" priority="8" dxfId="227" stopIfTrue="1">
      <formula>ISERROR(A18)</formula>
    </cfRule>
  </conditionalFormatting>
  <conditionalFormatting sqref="A23:B24 A25">
    <cfRule type="containsErrors" priority="7" dxfId="227" stopIfTrue="1">
      <formula>ISERROR(A23)</formula>
    </cfRule>
  </conditionalFormatting>
  <conditionalFormatting sqref="A28:B29 A30">
    <cfRule type="containsErrors" priority="6" dxfId="227" stopIfTrue="1">
      <formula>ISERROR(A28)</formula>
    </cfRule>
  </conditionalFormatting>
  <conditionalFormatting sqref="K8:L9 K10">
    <cfRule type="containsErrors" priority="5" dxfId="227" stopIfTrue="1">
      <formula>ISERROR(K8)</formula>
    </cfRule>
  </conditionalFormatting>
  <conditionalFormatting sqref="K13:L14 K15">
    <cfRule type="containsErrors" priority="4" dxfId="227" stopIfTrue="1">
      <formula>ISERROR(K13)</formula>
    </cfRule>
  </conditionalFormatting>
  <conditionalFormatting sqref="K18:L19 K20">
    <cfRule type="containsErrors" priority="3" dxfId="227" stopIfTrue="1">
      <formula>ISERROR(K18)</formula>
    </cfRule>
  </conditionalFormatting>
  <conditionalFormatting sqref="K23:L24 K25">
    <cfRule type="containsErrors" priority="2" dxfId="227" stopIfTrue="1">
      <formula>ISERROR(K23)</formula>
    </cfRule>
  </conditionalFormatting>
  <conditionalFormatting sqref="K28:L29 K30">
    <cfRule type="containsErrors" priority="1" dxfId="227" stopIfTrue="1">
      <formula>ISERROR(K28)</formula>
    </cfRule>
  </conditionalFormatting>
  <dataValidations count="6">
    <dataValidation type="list" showErrorMessage="1" prompt="Vyber dráhu" sqref="L1:N1">
      <formula1>$P$113:$P$125</formula1>
    </dataValidation>
    <dataValidation type="list" allowBlank="1" showInputMessage="1" showErrorMessage="1" sqref="C46:D47">
      <formula1>$R$113:$R$140</formula1>
    </dataValidation>
    <dataValidation type="list" showInputMessage="1" showErrorMessage="1" sqref="L3:S3 B3:I3">
      <formula1>$B$69:$B$84</formula1>
    </dataValidation>
    <dataValidation type="list" allowBlank="1" showInputMessage="1" showErrorMessage="1" sqref="C41:E41 M41:O41">
      <formula1>$E$69:$E$86</formula1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N57:N58 D57:D58 I57:I58 S57:S58">
      <formula1>0</formula1>
      <formula2>99999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Bohouš</dc:creator>
  <cp:keywords/>
  <dc:description/>
  <cp:lastModifiedBy>Bohouš</cp:lastModifiedBy>
  <dcterms:created xsi:type="dcterms:W3CDTF">2017-10-20T13:12:33Z</dcterms:created>
  <dcterms:modified xsi:type="dcterms:W3CDTF">2017-10-20T20:29:20Z</dcterms:modified>
  <cp:category/>
  <cp:version/>
  <cp:contentType/>
  <cp:contentStatus/>
</cp:coreProperties>
</file>